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lada\Desktop\Kros export 2022\"/>
    </mc:Choice>
  </mc:AlternateContent>
  <bookViews>
    <workbookView xWindow="0" yWindow="0" windowWidth="0" windowHeight="0"/>
  </bookViews>
  <sheets>
    <sheet name="Rekapitulace stavby" sheetId="1" r:id="rId1"/>
    <sheet name="SKD6501 - SO 201 Most pře..." sheetId="2" r:id="rId2"/>
    <sheet name="SKD6502 - SO 201b Most př..." sheetId="3" r:id="rId3"/>
    <sheet name="SKD6503 - SO 200  Demolic..." sheetId="4" r:id="rId4"/>
    <sheet name="SKD6505 - VON"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'SKD6501 - SO 201 Most pře...'!$C$91:$K$841</definedName>
    <definedName name="_xlnm.Print_Area" localSheetId="1">'SKD6501 - SO 201 Most pře...'!$C$4:$J$39,'SKD6501 - SO 201 Most pře...'!$C$45:$J$73,'SKD6501 - SO 201 Most pře...'!$C$79:$K$841</definedName>
    <definedName name="_xlnm.Print_Titles" localSheetId="1">'SKD6501 - SO 201 Most pře...'!$91:$91</definedName>
    <definedName name="_xlnm._FilterDatabase" localSheetId="2" hidden="1">'SKD6502 - SO 201b Most př...'!$C$84:$K$229</definedName>
    <definedName name="_xlnm.Print_Area" localSheetId="2">'SKD6502 - SO 201b Most př...'!$C$4:$J$39,'SKD6502 - SO 201b Most př...'!$C$45:$J$66,'SKD6502 - SO 201b Most př...'!$C$72:$K$229</definedName>
    <definedName name="_xlnm.Print_Titles" localSheetId="2">'SKD6502 - SO 201b Most př...'!$84:$84</definedName>
    <definedName name="_xlnm._FilterDatabase" localSheetId="3" hidden="1">'SKD6503 - SO 200  Demolic...'!$C$83:$K$240</definedName>
    <definedName name="_xlnm.Print_Area" localSheetId="3">'SKD6503 - SO 200  Demolic...'!$C$4:$J$39,'SKD6503 - SO 200  Demolic...'!$C$45:$J$65,'SKD6503 - SO 200  Demolic...'!$C$71:$K$240</definedName>
    <definedName name="_xlnm.Print_Titles" localSheetId="3">'SKD6503 - SO 200  Demolic...'!$83:$83</definedName>
    <definedName name="_xlnm._FilterDatabase" localSheetId="4" hidden="1">'SKD6505 - VON'!$C$83:$K$126</definedName>
    <definedName name="_xlnm.Print_Area" localSheetId="4">'SKD6505 - VON'!$C$4:$J$39,'SKD6505 - VON'!$C$45:$J$65,'SKD6505 - VON'!$C$71:$K$126</definedName>
    <definedName name="_xlnm.Print_Titles" localSheetId="4">'SKD6505 - VON'!$83:$83</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124"/>
  <c r="BH124"/>
  <c r="BG124"/>
  <c r="BF124"/>
  <c r="T124"/>
  <c r="T123"/>
  <c r="R124"/>
  <c r="R123"/>
  <c r="P124"/>
  <c r="P123"/>
  <c r="BI120"/>
  <c r="BH120"/>
  <c r="BG120"/>
  <c r="BF120"/>
  <c r="T120"/>
  <c r="R120"/>
  <c r="P120"/>
  <c r="BI117"/>
  <c r="BH117"/>
  <c r="BG117"/>
  <c r="BF117"/>
  <c r="T117"/>
  <c r="R117"/>
  <c r="P117"/>
  <c r="BI115"/>
  <c r="BH115"/>
  <c r="BG115"/>
  <c r="BF115"/>
  <c r="T115"/>
  <c r="R115"/>
  <c r="P115"/>
  <c r="BI111"/>
  <c r="BH111"/>
  <c r="BG111"/>
  <c r="BF111"/>
  <c r="T111"/>
  <c r="R111"/>
  <c r="P111"/>
  <c r="BI108"/>
  <c r="BH108"/>
  <c r="BG108"/>
  <c r="BF108"/>
  <c r="T108"/>
  <c r="R108"/>
  <c r="P108"/>
  <c r="BI105"/>
  <c r="BH105"/>
  <c r="BG105"/>
  <c r="BF105"/>
  <c r="T105"/>
  <c r="R105"/>
  <c r="P105"/>
  <c r="BI103"/>
  <c r="BH103"/>
  <c r="BG103"/>
  <c r="BF103"/>
  <c r="T103"/>
  <c r="R103"/>
  <c r="P103"/>
  <c r="BI100"/>
  <c r="BH100"/>
  <c r="BG100"/>
  <c r="BF100"/>
  <c r="T100"/>
  <c r="R100"/>
  <c r="P100"/>
  <c r="BI97"/>
  <c r="BH97"/>
  <c r="BG97"/>
  <c r="BF97"/>
  <c r="T97"/>
  <c r="R97"/>
  <c r="P97"/>
  <c r="BI95"/>
  <c r="BH95"/>
  <c r="BG95"/>
  <c r="BF95"/>
  <c r="T95"/>
  <c r="R95"/>
  <c r="P95"/>
  <c r="BI92"/>
  <c r="BH92"/>
  <c r="BG92"/>
  <c r="BF92"/>
  <c r="T92"/>
  <c r="R92"/>
  <c r="P92"/>
  <c r="BI89"/>
  <c r="BH89"/>
  <c r="BG89"/>
  <c r="BF89"/>
  <c r="T89"/>
  <c r="R89"/>
  <c r="P89"/>
  <c r="BI87"/>
  <c r="BH87"/>
  <c r="BG87"/>
  <c r="BF87"/>
  <c r="T87"/>
  <c r="R87"/>
  <c r="P87"/>
  <c r="J81"/>
  <c r="J80"/>
  <c r="F78"/>
  <c r="E76"/>
  <c r="J55"/>
  <c r="J54"/>
  <c r="F52"/>
  <c r="E50"/>
  <c r="J18"/>
  <c r="E18"/>
  <c r="F81"/>
  <c r="J17"/>
  <c r="J15"/>
  <c r="E15"/>
  <c r="F80"/>
  <c r="J14"/>
  <c r="J12"/>
  <c r="J78"/>
  <c r="E7"/>
  <c r="E74"/>
  <c i="4" r="J37"/>
  <c r="J36"/>
  <c i="1" r="AY57"/>
  <c i="4" r="J35"/>
  <c i="1" r="AX57"/>
  <c i="4" r="BI238"/>
  <c r="BH238"/>
  <c r="BG238"/>
  <c r="BF238"/>
  <c r="T238"/>
  <c r="T237"/>
  <c r="R238"/>
  <c r="R237"/>
  <c r="P238"/>
  <c r="P237"/>
  <c r="BI230"/>
  <c r="BH230"/>
  <c r="BG230"/>
  <c r="BF230"/>
  <c r="T230"/>
  <c r="R230"/>
  <c r="P230"/>
  <c r="BI224"/>
  <c r="BH224"/>
  <c r="BG224"/>
  <c r="BF224"/>
  <c r="T224"/>
  <c r="R224"/>
  <c r="P224"/>
  <c r="BI219"/>
  <c r="BH219"/>
  <c r="BG219"/>
  <c r="BF219"/>
  <c r="T219"/>
  <c r="R219"/>
  <c r="P219"/>
  <c r="BI214"/>
  <c r="BH214"/>
  <c r="BG214"/>
  <c r="BF214"/>
  <c r="T214"/>
  <c r="R214"/>
  <c r="P214"/>
  <c r="BI201"/>
  <c r="BH201"/>
  <c r="BG201"/>
  <c r="BF201"/>
  <c r="T201"/>
  <c r="R201"/>
  <c r="P201"/>
  <c r="BI197"/>
  <c r="BH197"/>
  <c r="BG197"/>
  <c r="BF197"/>
  <c r="T197"/>
  <c r="R197"/>
  <c r="P197"/>
  <c r="BI192"/>
  <c r="BH192"/>
  <c r="BG192"/>
  <c r="BF192"/>
  <c r="T192"/>
  <c r="R192"/>
  <c r="P192"/>
  <c r="BI185"/>
  <c r="BH185"/>
  <c r="BG185"/>
  <c r="BF185"/>
  <c r="T185"/>
  <c r="R185"/>
  <c r="P185"/>
  <c r="BI180"/>
  <c r="BH180"/>
  <c r="BG180"/>
  <c r="BF180"/>
  <c r="T180"/>
  <c r="R180"/>
  <c r="P180"/>
  <c r="BI174"/>
  <c r="BH174"/>
  <c r="BG174"/>
  <c r="BF174"/>
  <c r="T174"/>
  <c r="R174"/>
  <c r="P174"/>
  <c r="BI168"/>
  <c r="BH168"/>
  <c r="BG168"/>
  <c r="BF168"/>
  <c r="T168"/>
  <c r="R168"/>
  <c r="P168"/>
  <c r="BI163"/>
  <c r="BH163"/>
  <c r="BG163"/>
  <c r="BF163"/>
  <c r="T163"/>
  <c r="R163"/>
  <c r="P163"/>
  <c r="BI157"/>
  <c r="BH157"/>
  <c r="BG157"/>
  <c r="BF157"/>
  <c r="T157"/>
  <c r="R157"/>
  <c r="P157"/>
  <c r="BI152"/>
  <c r="BH152"/>
  <c r="BG152"/>
  <c r="BF152"/>
  <c r="T152"/>
  <c r="R152"/>
  <c r="P152"/>
  <c r="BI146"/>
  <c r="BH146"/>
  <c r="BG146"/>
  <c r="BF146"/>
  <c r="T146"/>
  <c r="R146"/>
  <c r="P146"/>
  <c r="BI140"/>
  <c r="BH140"/>
  <c r="BG140"/>
  <c r="BF140"/>
  <c r="T140"/>
  <c r="R140"/>
  <c r="P140"/>
  <c r="BI134"/>
  <c r="BH134"/>
  <c r="BG134"/>
  <c r="BF134"/>
  <c r="T134"/>
  <c r="R134"/>
  <c r="P134"/>
  <c r="BI130"/>
  <c r="BH130"/>
  <c r="BG130"/>
  <c r="BF130"/>
  <c r="T130"/>
  <c r="R130"/>
  <c r="P130"/>
  <c r="BI125"/>
  <c r="BH125"/>
  <c r="BG125"/>
  <c r="BF125"/>
  <c r="T125"/>
  <c r="R125"/>
  <c r="P125"/>
  <c r="BI120"/>
  <c r="BH120"/>
  <c r="BG120"/>
  <c r="BF120"/>
  <c r="T120"/>
  <c r="R120"/>
  <c r="P120"/>
  <c r="BI117"/>
  <c r="BH117"/>
  <c r="BG117"/>
  <c r="BF117"/>
  <c r="T117"/>
  <c r="R117"/>
  <c r="P117"/>
  <c r="BI111"/>
  <c r="BH111"/>
  <c r="BG111"/>
  <c r="BF111"/>
  <c r="T111"/>
  <c r="R111"/>
  <c r="P111"/>
  <c r="BI105"/>
  <c r="BH105"/>
  <c r="BG105"/>
  <c r="BF105"/>
  <c r="T105"/>
  <c r="R105"/>
  <c r="P105"/>
  <c r="BI99"/>
  <c r="BH99"/>
  <c r="BG99"/>
  <c r="BF99"/>
  <c r="T99"/>
  <c r="R99"/>
  <c r="P99"/>
  <c r="BI93"/>
  <c r="BH93"/>
  <c r="BG93"/>
  <c r="BF93"/>
  <c r="T93"/>
  <c r="R93"/>
  <c r="P93"/>
  <c r="BI87"/>
  <c r="BH87"/>
  <c r="BG87"/>
  <c r="BF87"/>
  <c r="T87"/>
  <c r="R87"/>
  <c r="P87"/>
  <c r="J81"/>
  <c r="J80"/>
  <c r="F78"/>
  <c r="E76"/>
  <c r="J55"/>
  <c r="J54"/>
  <c r="F52"/>
  <c r="E50"/>
  <c r="J18"/>
  <c r="E18"/>
  <c r="F81"/>
  <c r="J17"/>
  <c r="J15"/>
  <c r="E15"/>
  <c r="F80"/>
  <c r="J14"/>
  <c r="J12"/>
  <c r="J52"/>
  <c r="E7"/>
  <c r="E74"/>
  <c i="3" r="J37"/>
  <c r="J36"/>
  <c i="1" r="AY56"/>
  <c i="3" r="J35"/>
  <c i="1" r="AX56"/>
  <c i="3" r="BI227"/>
  <c r="BH227"/>
  <c r="BG227"/>
  <c r="BF227"/>
  <c r="T227"/>
  <c r="T226"/>
  <c r="R227"/>
  <c r="R226"/>
  <c r="P227"/>
  <c r="P226"/>
  <c r="BI221"/>
  <c r="BH221"/>
  <c r="BG221"/>
  <c r="BF221"/>
  <c r="T221"/>
  <c r="R221"/>
  <c r="P221"/>
  <c r="BI216"/>
  <c r="BH216"/>
  <c r="BG216"/>
  <c r="BF216"/>
  <c r="T216"/>
  <c r="R216"/>
  <c r="P216"/>
  <c r="BI214"/>
  <c r="BH214"/>
  <c r="BG214"/>
  <c r="BF214"/>
  <c r="T214"/>
  <c r="R214"/>
  <c r="P214"/>
  <c r="BI209"/>
  <c r="BH209"/>
  <c r="BG209"/>
  <c r="BF209"/>
  <c r="T209"/>
  <c r="R209"/>
  <c r="P209"/>
  <c r="BI206"/>
  <c r="BH206"/>
  <c r="BG206"/>
  <c r="BF206"/>
  <c r="T206"/>
  <c r="R206"/>
  <c r="P206"/>
  <c r="BI197"/>
  <c r="BH197"/>
  <c r="BG197"/>
  <c r="BF197"/>
  <c r="T197"/>
  <c r="R197"/>
  <c r="P197"/>
  <c r="BI191"/>
  <c r="BH191"/>
  <c r="BG191"/>
  <c r="BF191"/>
  <c r="T191"/>
  <c r="R191"/>
  <c r="P191"/>
  <c r="BI189"/>
  <c r="BH189"/>
  <c r="BG189"/>
  <c r="BF189"/>
  <c r="T189"/>
  <c r="R189"/>
  <c r="P189"/>
  <c r="BI183"/>
  <c r="BH183"/>
  <c r="BG183"/>
  <c r="BF183"/>
  <c r="T183"/>
  <c r="R183"/>
  <c r="P183"/>
  <c r="BI177"/>
  <c r="BH177"/>
  <c r="BG177"/>
  <c r="BF177"/>
  <c r="T177"/>
  <c r="R177"/>
  <c r="P177"/>
  <c r="BI171"/>
  <c r="BH171"/>
  <c r="BG171"/>
  <c r="BF171"/>
  <c r="T171"/>
  <c r="R171"/>
  <c r="P171"/>
  <c r="BI166"/>
  <c r="BH166"/>
  <c r="BG166"/>
  <c r="BF166"/>
  <c r="T166"/>
  <c r="R166"/>
  <c r="P166"/>
  <c r="BI164"/>
  <c r="BH164"/>
  <c r="BG164"/>
  <c r="BF164"/>
  <c r="T164"/>
  <c r="R164"/>
  <c r="P164"/>
  <c r="BI162"/>
  <c r="BH162"/>
  <c r="BG162"/>
  <c r="BF162"/>
  <c r="T162"/>
  <c r="R162"/>
  <c r="P162"/>
  <c r="BI156"/>
  <c r="BH156"/>
  <c r="BG156"/>
  <c r="BF156"/>
  <c r="T156"/>
  <c r="R156"/>
  <c r="P156"/>
  <c r="BI155"/>
  <c r="BH155"/>
  <c r="BG155"/>
  <c r="BF155"/>
  <c r="T155"/>
  <c r="R155"/>
  <c r="P155"/>
  <c r="BI152"/>
  <c r="BH152"/>
  <c r="BG152"/>
  <c r="BF152"/>
  <c r="T152"/>
  <c r="R152"/>
  <c r="P152"/>
  <c r="BI146"/>
  <c r="BH146"/>
  <c r="BG146"/>
  <c r="BF146"/>
  <c r="T146"/>
  <c r="R146"/>
  <c r="P146"/>
  <c r="BI143"/>
  <c r="BH143"/>
  <c r="BG143"/>
  <c r="BF143"/>
  <c r="T143"/>
  <c r="R143"/>
  <c r="P143"/>
  <c r="BI137"/>
  <c r="BH137"/>
  <c r="BG137"/>
  <c r="BF137"/>
  <c r="T137"/>
  <c r="R137"/>
  <c r="P137"/>
  <c r="BI131"/>
  <c r="BH131"/>
  <c r="BG131"/>
  <c r="BF131"/>
  <c r="T131"/>
  <c r="R131"/>
  <c r="P131"/>
  <c r="BI128"/>
  <c r="BH128"/>
  <c r="BG128"/>
  <c r="BF128"/>
  <c r="T128"/>
  <c r="R128"/>
  <c r="P128"/>
  <c r="BI121"/>
  <c r="BH121"/>
  <c r="BG121"/>
  <c r="BF121"/>
  <c r="T121"/>
  <c r="R121"/>
  <c r="P121"/>
  <c r="BI118"/>
  <c r="BH118"/>
  <c r="BG118"/>
  <c r="BF118"/>
  <c r="T118"/>
  <c r="R118"/>
  <c r="P118"/>
  <c r="BI113"/>
  <c r="BH113"/>
  <c r="BG113"/>
  <c r="BF113"/>
  <c r="T113"/>
  <c r="R113"/>
  <c r="P113"/>
  <c r="BI108"/>
  <c r="BH108"/>
  <c r="BG108"/>
  <c r="BF108"/>
  <c r="T108"/>
  <c r="R108"/>
  <c r="P108"/>
  <c r="BI100"/>
  <c r="BH100"/>
  <c r="BG100"/>
  <c r="BF100"/>
  <c r="T100"/>
  <c r="R100"/>
  <c r="P100"/>
  <c r="BI94"/>
  <c r="BH94"/>
  <c r="BG94"/>
  <c r="BF94"/>
  <c r="T94"/>
  <c r="R94"/>
  <c r="P94"/>
  <c r="BI91"/>
  <c r="BH91"/>
  <c r="BG91"/>
  <c r="BF91"/>
  <c r="T91"/>
  <c r="R91"/>
  <c r="P91"/>
  <c r="BI88"/>
  <c r="BH88"/>
  <c r="BG88"/>
  <c r="BF88"/>
  <c r="T88"/>
  <c r="R88"/>
  <c r="P88"/>
  <c r="J82"/>
  <c r="J81"/>
  <c r="F79"/>
  <c r="E77"/>
  <c r="J55"/>
  <c r="J54"/>
  <c r="F52"/>
  <c r="E50"/>
  <c r="J18"/>
  <c r="E18"/>
  <c r="F82"/>
  <c r="J17"/>
  <c r="J15"/>
  <c r="E15"/>
  <c r="F54"/>
  <c r="J14"/>
  <c r="J12"/>
  <c r="J79"/>
  <c r="E7"/>
  <c r="E48"/>
  <c i="2" r="J37"/>
  <c r="J36"/>
  <c i="1" r="AY55"/>
  <c i="2" r="J35"/>
  <c i="1" r="AX55"/>
  <c i="2" r="BI839"/>
  <c r="BH839"/>
  <c r="BG839"/>
  <c r="BF839"/>
  <c r="T839"/>
  <c r="R839"/>
  <c r="P839"/>
  <c r="BI837"/>
  <c r="BH837"/>
  <c r="BG837"/>
  <c r="BF837"/>
  <c r="T837"/>
  <c r="R837"/>
  <c r="P837"/>
  <c r="BI831"/>
  <c r="BH831"/>
  <c r="BG831"/>
  <c r="BF831"/>
  <c r="T831"/>
  <c r="R831"/>
  <c r="P831"/>
  <c r="BI827"/>
  <c r="BH827"/>
  <c r="BG827"/>
  <c r="BF827"/>
  <c r="T827"/>
  <c r="R827"/>
  <c r="P827"/>
  <c r="BI825"/>
  <c r="BH825"/>
  <c r="BG825"/>
  <c r="BF825"/>
  <c r="T825"/>
  <c r="R825"/>
  <c r="P825"/>
  <c r="BI820"/>
  <c r="BH820"/>
  <c r="BG820"/>
  <c r="BF820"/>
  <c r="T820"/>
  <c r="R820"/>
  <c r="P820"/>
  <c r="BI818"/>
  <c r="BH818"/>
  <c r="BG818"/>
  <c r="BF818"/>
  <c r="T818"/>
  <c r="R818"/>
  <c r="P818"/>
  <c r="BI812"/>
  <c r="BH812"/>
  <c r="BG812"/>
  <c r="BF812"/>
  <c r="T812"/>
  <c r="R812"/>
  <c r="P812"/>
  <c r="BI810"/>
  <c r="BH810"/>
  <c r="BG810"/>
  <c r="BF810"/>
  <c r="T810"/>
  <c r="R810"/>
  <c r="P810"/>
  <c r="BI807"/>
  <c r="BH807"/>
  <c r="BG807"/>
  <c r="BF807"/>
  <c r="T807"/>
  <c r="R807"/>
  <c r="P807"/>
  <c r="BI802"/>
  <c r="BH802"/>
  <c r="BG802"/>
  <c r="BF802"/>
  <c r="T802"/>
  <c r="T801"/>
  <c r="R802"/>
  <c r="R801"/>
  <c r="P802"/>
  <c r="P801"/>
  <c r="BI798"/>
  <c r="BH798"/>
  <c r="BG798"/>
  <c r="BF798"/>
  <c r="T798"/>
  <c r="R798"/>
  <c r="P798"/>
  <c r="BI796"/>
  <c r="BH796"/>
  <c r="BG796"/>
  <c r="BF796"/>
  <c r="T796"/>
  <c r="R796"/>
  <c r="P796"/>
  <c r="BI791"/>
  <c r="BH791"/>
  <c r="BG791"/>
  <c r="BF791"/>
  <c r="T791"/>
  <c r="R791"/>
  <c r="P791"/>
  <c r="BI788"/>
  <c r="BH788"/>
  <c r="BG788"/>
  <c r="BF788"/>
  <c r="T788"/>
  <c r="R788"/>
  <c r="P788"/>
  <c r="BI781"/>
  <c r="BH781"/>
  <c r="BG781"/>
  <c r="BF781"/>
  <c r="T781"/>
  <c r="R781"/>
  <c r="P781"/>
  <c r="BI775"/>
  <c r="BH775"/>
  <c r="BG775"/>
  <c r="BF775"/>
  <c r="T775"/>
  <c r="R775"/>
  <c r="P775"/>
  <c r="BI769"/>
  <c r="BH769"/>
  <c r="BG769"/>
  <c r="BF769"/>
  <c r="T769"/>
  <c r="R769"/>
  <c r="P769"/>
  <c r="BI766"/>
  <c r="BH766"/>
  <c r="BG766"/>
  <c r="BF766"/>
  <c r="T766"/>
  <c r="R766"/>
  <c r="P766"/>
  <c r="BI760"/>
  <c r="BH760"/>
  <c r="BG760"/>
  <c r="BF760"/>
  <c r="T760"/>
  <c r="R760"/>
  <c r="P760"/>
  <c r="BI754"/>
  <c r="BH754"/>
  <c r="BG754"/>
  <c r="BF754"/>
  <c r="T754"/>
  <c r="R754"/>
  <c r="P754"/>
  <c r="BI748"/>
  <c r="BH748"/>
  <c r="BG748"/>
  <c r="BF748"/>
  <c r="T748"/>
  <c r="R748"/>
  <c r="P748"/>
  <c r="BI742"/>
  <c r="BH742"/>
  <c r="BG742"/>
  <c r="BF742"/>
  <c r="T742"/>
  <c r="R742"/>
  <c r="P742"/>
  <c r="BI741"/>
  <c r="BH741"/>
  <c r="BG741"/>
  <c r="BF741"/>
  <c r="T741"/>
  <c r="R741"/>
  <c r="P741"/>
  <c r="BI735"/>
  <c r="BH735"/>
  <c r="BG735"/>
  <c r="BF735"/>
  <c r="T735"/>
  <c r="R735"/>
  <c r="P735"/>
  <c r="BI734"/>
  <c r="BH734"/>
  <c r="BG734"/>
  <c r="BF734"/>
  <c r="T734"/>
  <c r="R734"/>
  <c r="P734"/>
  <c r="BI728"/>
  <c r="BH728"/>
  <c r="BG728"/>
  <c r="BF728"/>
  <c r="T728"/>
  <c r="R728"/>
  <c r="P728"/>
  <c r="BI725"/>
  <c r="BH725"/>
  <c r="BG725"/>
  <c r="BF725"/>
  <c r="T725"/>
  <c r="R725"/>
  <c r="P725"/>
  <c r="BI719"/>
  <c r="BH719"/>
  <c r="BG719"/>
  <c r="BF719"/>
  <c r="T719"/>
  <c r="R719"/>
  <c r="P719"/>
  <c r="BI713"/>
  <c r="BH713"/>
  <c r="BG713"/>
  <c r="BF713"/>
  <c r="T713"/>
  <c r="R713"/>
  <c r="P713"/>
  <c r="BI707"/>
  <c r="BH707"/>
  <c r="BG707"/>
  <c r="BF707"/>
  <c r="T707"/>
  <c r="R707"/>
  <c r="P707"/>
  <c r="BI701"/>
  <c r="BH701"/>
  <c r="BG701"/>
  <c r="BF701"/>
  <c r="T701"/>
  <c r="R701"/>
  <c r="P701"/>
  <c r="BI700"/>
  <c r="BH700"/>
  <c r="BG700"/>
  <c r="BF700"/>
  <c r="T700"/>
  <c r="R700"/>
  <c r="P700"/>
  <c r="BI694"/>
  <c r="BH694"/>
  <c r="BG694"/>
  <c r="BF694"/>
  <c r="T694"/>
  <c r="R694"/>
  <c r="P694"/>
  <c r="BI688"/>
  <c r="BH688"/>
  <c r="BG688"/>
  <c r="BF688"/>
  <c r="T688"/>
  <c r="R688"/>
  <c r="P688"/>
  <c r="BI682"/>
  <c r="BH682"/>
  <c r="BG682"/>
  <c r="BF682"/>
  <c r="T682"/>
  <c r="R682"/>
  <c r="P682"/>
  <c r="BI679"/>
  <c r="BH679"/>
  <c r="BG679"/>
  <c r="BF679"/>
  <c r="T679"/>
  <c r="R679"/>
  <c r="P679"/>
  <c r="BI673"/>
  <c r="BH673"/>
  <c r="BG673"/>
  <c r="BF673"/>
  <c r="T673"/>
  <c r="R673"/>
  <c r="P673"/>
  <c r="BI667"/>
  <c r="BH667"/>
  <c r="BG667"/>
  <c r="BF667"/>
  <c r="T667"/>
  <c r="R667"/>
  <c r="P667"/>
  <c r="BI661"/>
  <c r="BH661"/>
  <c r="BG661"/>
  <c r="BF661"/>
  <c r="T661"/>
  <c r="R661"/>
  <c r="P661"/>
  <c r="BI655"/>
  <c r="BH655"/>
  <c r="BG655"/>
  <c r="BF655"/>
  <c r="T655"/>
  <c r="R655"/>
  <c r="P655"/>
  <c r="BI654"/>
  <c r="BH654"/>
  <c r="BG654"/>
  <c r="BF654"/>
  <c r="T654"/>
  <c r="R654"/>
  <c r="P654"/>
  <c r="BI653"/>
  <c r="BH653"/>
  <c r="BG653"/>
  <c r="BF653"/>
  <c r="T653"/>
  <c r="R653"/>
  <c r="P653"/>
  <c r="BI652"/>
  <c r="BH652"/>
  <c r="BG652"/>
  <c r="BF652"/>
  <c r="T652"/>
  <c r="R652"/>
  <c r="P652"/>
  <c r="BI646"/>
  <c r="BH646"/>
  <c r="BG646"/>
  <c r="BF646"/>
  <c r="T646"/>
  <c r="R646"/>
  <c r="P646"/>
  <c r="BI644"/>
  <c r="BH644"/>
  <c r="BG644"/>
  <c r="BF644"/>
  <c r="T644"/>
  <c r="R644"/>
  <c r="P644"/>
  <c r="BI638"/>
  <c r="BH638"/>
  <c r="BG638"/>
  <c r="BF638"/>
  <c r="T638"/>
  <c r="R638"/>
  <c r="P638"/>
  <c r="BI632"/>
  <c r="BH632"/>
  <c r="BG632"/>
  <c r="BF632"/>
  <c r="T632"/>
  <c r="R632"/>
  <c r="P632"/>
  <c r="BI626"/>
  <c r="BH626"/>
  <c r="BG626"/>
  <c r="BF626"/>
  <c r="T626"/>
  <c r="R626"/>
  <c r="P626"/>
  <c r="BI620"/>
  <c r="BH620"/>
  <c r="BG620"/>
  <c r="BF620"/>
  <c r="T620"/>
  <c r="R620"/>
  <c r="P620"/>
  <c r="BI614"/>
  <c r="BH614"/>
  <c r="BG614"/>
  <c r="BF614"/>
  <c r="T614"/>
  <c r="R614"/>
  <c r="P614"/>
  <c r="BI611"/>
  <c r="BH611"/>
  <c r="BG611"/>
  <c r="BF611"/>
  <c r="T611"/>
  <c r="R611"/>
  <c r="P611"/>
  <c r="BI606"/>
  <c r="BH606"/>
  <c r="BG606"/>
  <c r="BF606"/>
  <c r="T606"/>
  <c r="R606"/>
  <c r="P606"/>
  <c r="BI599"/>
  <c r="BH599"/>
  <c r="BG599"/>
  <c r="BF599"/>
  <c r="T599"/>
  <c r="R599"/>
  <c r="P599"/>
  <c r="BI594"/>
  <c r="BH594"/>
  <c r="BG594"/>
  <c r="BF594"/>
  <c r="T594"/>
  <c r="R594"/>
  <c r="P594"/>
  <c r="BI589"/>
  <c r="BH589"/>
  <c r="BG589"/>
  <c r="BF589"/>
  <c r="T589"/>
  <c r="R589"/>
  <c r="P589"/>
  <c r="BI582"/>
  <c r="BH582"/>
  <c r="BG582"/>
  <c r="BF582"/>
  <c r="T582"/>
  <c r="R582"/>
  <c r="P582"/>
  <c r="BI576"/>
  <c r="BH576"/>
  <c r="BG576"/>
  <c r="BF576"/>
  <c r="T576"/>
  <c r="R576"/>
  <c r="P576"/>
  <c r="BI570"/>
  <c r="BH570"/>
  <c r="BG570"/>
  <c r="BF570"/>
  <c r="T570"/>
  <c r="R570"/>
  <c r="P570"/>
  <c r="BI565"/>
  <c r="BH565"/>
  <c r="BG565"/>
  <c r="BF565"/>
  <c r="T565"/>
  <c r="R565"/>
  <c r="P565"/>
  <c r="BI561"/>
  <c r="BH561"/>
  <c r="BG561"/>
  <c r="BF561"/>
  <c r="T561"/>
  <c r="R561"/>
  <c r="P561"/>
  <c r="BI555"/>
  <c r="BH555"/>
  <c r="BG555"/>
  <c r="BF555"/>
  <c r="T555"/>
  <c r="R555"/>
  <c r="P555"/>
  <c r="BI549"/>
  <c r="BH549"/>
  <c r="BG549"/>
  <c r="BF549"/>
  <c r="T549"/>
  <c r="R549"/>
  <c r="P549"/>
  <c r="BI543"/>
  <c r="BH543"/>
  <c r="BG543"/>
  <c r="BF543"/>
  <c r="T543"/>
  <c r="R543"/>
  <c r="P543"/>
  <c r="BI538"/>
  <c r="BH538"/>
  <c r="BG538"/>
  <c r="BF538"/>
  <c r="T538"/>
  <c r="R538"/>
  <c r="P538"/>
  <c r="BI531"/>
  <c r="BH531"/>
  <c r="BG531"/>
  <c r="BF531"/>
  <c r="T531"/>
  <c r="R531"/>
  <c r="P531"/>
  <c r="BI525"/>
  <c r="BH525"/>
  <c r="BG525"/>
  <c r="BF525"/>
  <c r="T525"/>
  <c r="R525"/>
  <c r="P525"/>
  <c r="BI519"/>
  <c r="BH519"/>
  <c r="BG519"/>
  <c r="BF519"/>
  <c r="T519"/>
  <c r="R519"/>
  <c r="P519"/>
  <c r="BI513"/>
  <c r="BH513"/>
  <c r="BG513"/>
  <c r="BF513"/>
  <c r="T513"/>
  <c r="R513"/>
  <c r="P513"/>
  <c r="BI510"/>
  <c r="BH510"/>
  <c r="BG510"/>
  <c r="BF510"/>
  <c r="T510"/>
  <c r="R510"/>
  <c r="P510"/>
  <c r="BI504"/>
  <c r="BH504"/>
  <c r="BG504"/>
  <c r="BF504"/>
  <c r="T504"/>
  <c r="R504"/>
  <c r="P504"/>
  <c r="BI501"/>
  <c r="BH501"/>
  <c r="BG501"/>
  <c r="BF501"/>
  <c r="T501"/>
  <c r="R501"/>
  <c r="P501"/>
  <c r="BI495"/>
  <c r="BH495"/>
  <c r="BG495"/>
  <c r="BF495"/>
  <c r="T495"/>
  <c r="R495"/>
  <c r="P495"/>
  <c r="BI489"/>
  <c r="BH489"/>
  <c r="BG489"/>
  <c r="BF489"/>
  <c r="T489"/>
  <c r="R489"/>
  <c r="P489"/>
  <c r="BI483"/>
  <c r="BH483"/>
  <c r="BG483"/>
  <c r="BF483"/>
  <c r="T483"/>
  <c r="R483"/>
  <c r="P483"/>
  <c r="BI477"/>
  <c r="BH477"/>
  <c r="BG477"/>
  <c r="BF477"/>
  <c r="T477"/>
  <c r="R477"/>
  <c r="P477"/>
  <c r="BI471"/>
  <c r="BH471"/>
  <c r="BG471"/>
  <c r="BF471"/>
  <c r="T471"/>
  <c r="R471"/>
  <c r="P471"/>
  <c r="BI470"/>
  <c r="BH470"/>
  <c r="BG470"/>
  <c r="BF470"/>
  <c r="T470"/>
  <c r="R470"/>
  <c r="P470"/>
  <c r="BI464"/>
  <c r="BH464"/>
  <c r="BG464"/>
  <c r="BF464"/>
  <c r="T464"/>
  <c r="R464"/>
  <c r="P464"/>
  <c r="BI463"/>
  <c r="BH463"/>
  <c r="BG463"/>
  <c r="BF463"/>
  <c r="T463"/>
  <c r="R463"/>
  <c r="P463"/>
  <c r="BI457"/>
  <c r="BH457"/>
  <c r="BG457"/>
  <c r="BF457"/>
  <c r="T457"/>
  <c r="R457"/>
  <c r="P457"/>
  <c r="BI456"/>
  <c r="BH456"/>
  <c r="BG456"/>
  <c r="BF456"/>
  <c r="T456"/>
  <c r="R456"/>
  <c r="P456"/>
  <c r="BI450"/>
  <c r="BH450"/>
  <c r="BG450"/>
  <c r="BF450"/>
  <c r="T450"/>
  <c r="R450"/>
  <c r="P450"/>
  <c r="BI444"/>
  <c r="BH444"/>
  <c r="BG444"/>
  <c r="BF444"/>
  <c r="T444"/>
  <c r="R444"/>
  <c r="P444"/>
  <c r="BI438"/>
  <c r="BH438"/>
  <c r="BG438"/>
  <c r="BF438"/>
  <c r="T438"/>
  <c r="R438"/>
  <c r="P438"/>
  <c r="BI435"/>
  <c r="BH435"/>
  <c r="BG435"/>
  <c r="BF435"/>
  <c r="T435"/>
  <c r="R435"/>
  <c r="P435"/>
  <c r="BI432"/>
  <c r="BH432"/>
  <c r="BG432"/>
  <c r="BF432"/>
  <c r="T432"/>
  <c r="R432"/>
  <c r="P432"/>
  <c r="BI426"/>
  <c r="BH426"/>
  <c r="BG426"/>
  <c r="BF426"/>
  <c r="T426"/>
  <c r="R426"/>
  <c r="P426"/>
  <c r="BI420"/>
  <c r="BH420"/>
  <c r="BG420"/>
  <c r="BF420"/>
  <c r="T420"/>
  <c r="R420"/>
  <c r="P420"/>
  <c r="BI417"/>
  <c r="BH417"/>
  <c r="BG417"/>
  <c r="BF417"/>
  <c r="T417"/>
  <c r="R417"/>
  <c r="P417"/>
  <c r="BI411"/>
  <c r="BH411"/>
  <c r="BG411"/>
  <c r="BF411"/>
  <c r="T411"/>
  <c r="R411"/>
  <c r="P411"/>
  <c r="BI408"/>
  <c r="BH408"/>
  <c r="BG408"/>
  <c r="BF408"/>
  <c r="T408"/>
  <c r="R408"/>
  <c r="P408"/>
  <c r="BI402"/>
  <c r="BH402"/>
  <c r="BG402"/>
  <c r="BF402"/>
  <c r="T402"/>
  <c r="R402"/>
  <c r="P402"/>
  <c r="BI399"/>
  <c r="BH399"/>
  <c r="BG399"/>
  <c r="BF399"/>
  <c r="T399"/>
  <c r="R399"/>
  <c r="P399"/>
  <c r="BI390"/>
  <c r="BH390"/>
  <c r="BG390"/>
  <c r="BF390"/>
  <c r="T390"/>
  <c r="R390"/>
  <c r="P390"/>
  <c r="BI387"/>
  <c r="BH387"/>
  <c r="BG387"/>
  <c r="BF387"/>
  <c r="T387"/>
  <c r="R387"/>
  <c r="P387"/>
  <c r="BI381"/>
  <c r="BH381"/>
  <c r="BG381"/>
  <c r="BF381"/>
  <c r="T381"/>
  <c r="R381"/>
  <c r="P381"/>
  <c r="BI375"/>
  <c r="BH375"/>
  <c r="BG375"/>
  <c r="BF375"/>
  <c r="T375"/>
  <c r="R375"/>
  <c r="P375"/>
  <c r="BI369"/>
  <c r="BH369"/>
  <c r="BG369"/>
  <c r="BF369"/>
  <c r="T369"/>
  <c r="R369"/>
  <c r="P369"/>
  <c r="BI363"/>
  <c r="BH363"/>
  <c r="BG363"/>
  <c r="BF363"/>
  <c r="T363"/>
  <c r="R363"/>
  <c r="P363"/>
  <c r="BI357"/>
  <c r="BH357"/>
  <c r="BG357"/>
  <c r="BF357"/>
  <c r="T357"/>
  <c r="R357"/>
  <c r="P357"/>
  <c r="BI351"/>
  <c r="BH351"/>
  <c r="BG351"/>
  <c r="BF351"/>
  <c r="T351"/>
  <c r="R351"/>
  <c r="P351"/>
  <c r="BI347"/>
  <c r="BH347"/>
  <c r="BG347"/>
  <c r="BF347"/>
  <c r="T347"/>
  <c r="R347"/>
  <c r="P347"/>
  <c r="BI341"/>
  <c r="BH341"/>
  <c r="BG341"/>
  <c r="BF341"/>
  <c r="T341"/>
  <c r="R341"/>
  <c r="P341"/>
  <c r="BI335"/>
  <c r="BH335"/>
  <c r="BG335"/>
  <c r="BF335"/>
  <c r="T335"/>
  <c r="R335"/>
  <c r="P335"/>
  <c r="BI332"/>
  <c r="BH332"/>
  <c r="BG332"/>
  <c r="BF332"/>
  <c r="T332"/>
  <c r="R332"/>
  <c r="P332"/>
  <c r="BI326"/>
  <c r="BH326"/>
  <c r="BG326"/>
  <c r="BF326"/>
  <c r="T326"/>
  <c r="R326"/>
  <c r="P326"/>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2"/>
  <c r="BH292"/>
  <c r="BG292"/>
  <c r="BF292"/>
  <c r="T292"/>
  <c r="R292"/>
  <c r="P292"/>
  <c r="BI286"/>
  <c r="BH286"/>
  <c r="BG286"/>
  <c r="BF286"/>
  <c r="T286"/>
  <c r="R286"/>
  <c r="P286"/>
  <c r="BI283"/>
  <c r="BH283"/>
  <c r="BG283"/>
  <c r="BF283"/>
  <c r="T283"/>
  <c r="R283"/>
  <c r="P283"/>
  <c r="BI277"/>
  <c r="BH277"/>
  <c r="BG277"/>
  <c r="BF277"/>
  <c r="T277"/>
  <c r="R277"/>
  <c r="P277"/>
  <c r="BI271"/>
  <c r="BH271"/>
  <c r="BG271"/>
  <c r="BF271"/>
  <c r="T271"/>
  <c r="R271"/>
  <c r="P271"/>
  <c r="BI270"/>
  <c r="BH270"/>
  <c r="BG270"/>
  <c r="BF270"/>
  <c r="T270"/>
  <c r="R270"/>
  <c r="P270"/>
  <c r="BI264"/>
  <c r="BH264"/>
  <c r="BG264"/>
  <c r="BF264"/>
  <c r="T264"/>
  <c r="R264"/>
  <c r="P264"/>
  <c r="BI257"/>
  <c r="BH257"/>
  <c r="BG257"/>
  <c r="BF257"/>
  <c r="T257"/>
  <c r="R257"/>
  <c r="P257"/>
  <c r="BI254"/>
  <c r="BH254"/>
  <c r="BG254"/>
  <c r="BF254"/>
  <c r="T254"/>
  <c r="R254"/>
  <c r="P254"/>
  <c r="BI253"/>
  <c r="BH253"/>
  <c r="BG253"/>
  <c r="BF253"/>
  <c r="T253"/>
  <c r="R253"/>
  <c r="P253"/>
  <c r="BI248"/>
  <c r="BH248"/>
  <c r="BG248"/>
  <c r="BF248"/>
  <c r="T248"/>
  <c r="R248"/>
  <c r="P248"/>
  <c r="BI242"/>
  <c r="BH242"/>
  <c r="BG242"/>
  <c r="BF242"/>
  <c r="T242"/>
  <c r="R242"/>
  <c r="P242"/>
  <c r="BI239"/>
  <c r="BH239"/>
  <c r="BG239"/>
  <c r="BF239"/>
  <c r="T239"/>
  <c r="R239"/>
  <c r="P239"/>
  <c r="BI234"/>
  <c r="BH234"/>
  <c r="BG234"/>
  <c r="BF234"/>
  <c r="T234"/>
  <c r="R234"/>
  <c r="P234"/>
  <c r="BI228"/>
  <c r="BH228"/>
  <c r="BG228"/>
  <c r="BF228"/>
  <c r="T228"/>
  <c r="R228"/>
  <c r="P228"/>
  <c r="BI225"/>
  <c r="BH225"/>
  <c r="BG225"/>
  <c r="BF225"/>
  <c r="T225"/>
  <c r="R225"/>
  <c r="P225"/>
  <c r="BI219"/>
  <c r="BH219"/>
  <c r="BG219"/>
  <c r="BF219"/>
  <c r="T219"/>
  <c r="R219"/>
  <c r="P219"/>
  <c r="BI212"/>
  <c r="BH212"/>
  <c r="BG212"/>
  <c r="BF212"/>
  <c r="T212"/>
  <c r="R212"/>
  <c r="P212"/>
  <c r="BI206"/>
  <c r="BH206"/>
  <c r="BG206"/>
  <c r="BF206"/>
  <c r="T206"/>
  <c r="R206"/>
  <c r="P206"/>
  <c r="BI201"/>
  <c r="BH201"/>
  <c r="BG201"/>
  <c r="BF201"/>
  <c r="T201"/>
  <c r="R201"/>
  <c r="P201"/>
  <c r="BI199"/>
  <c r="BH199"/>
  <c r="BG199"/>
  <c r="BF199"/>
  <c r="T199"/>
  <c r="R199"/>
  <c r="P199"/>
  <c r="BI193"/>
  <c r="BH193"/>
  <c r="BG193"/>
  <c r="BF193"/>
  <c r="T193"/>
  <c r="R193"/>
  <c r="P193"/>
  <c r="BI188"/>
  <c r="BH188"/>
  <c r="BG188"/>
  <c r="BF188"/>
  <c r="T188"/>
  <c r="R188"/>
  <c r="P188"/>
  <c r="BI183"/>
  <c r="BH183"/>
  <c r="BG183"/>
  <c r="BF183"/>
  <c r="T183"/>
  <c r="R183"/>
  <c r="P183"/>
  <c r="BI181"/>
  <c r="BH181"/>
  <c r="BG181"/>
  <c r="BF181"/>
  <c r="T181"/>
  <c r="R181"/>
  <c r="P181"/>
  <c r="BI175"/>
  <c r="BH175"/>
  <c r="BG175"/>
  <c r="BF175"/>
  <c r="T175"/>
  <c r="R175"/>
  <c r="P175"/>
  <c r="BI170"/>
  <c r="BH170"/>
  <c r="BG170"/>
  <c r="BF170"/>
  <c r="T170"/>
  <c r="R170"/>
  <c r="P170"/>
  <c r="BI165"/>
  <c r="BH165"/>
  <c r="BG165"/>
  <c r="BF165"/>
  <c r="T165"/>
  <c r="R165"/>
  <c r="P165"/>
  <c r="BI159"/>
  <c r="BH159"/>
  <c r="BG159"/>
  <c r="BF159"/>
  <c r="T159"/>
  <c r="R159"/>
  <c r="P159"/>
  <c r="BI156"/>
  <c r="BH156"/>
  <c r="BG156"/>
  <c r="BF156"/>
  <c r="T156"/>
  <c r="R156"/>
  <c r="P156"/>
  <c r="BI154"/>
  <c r="BH154"/>
  <c r="BG154"/>
  <c r="BF154"/>
  <c r="T154"/>
  <c r="R154"/>
  <c r="P154"/>
  <c r="BI148"/>
  <c r="BH148"/>
  <c r="BG148"/>
  <c r="BF148"/>
  <c r="T148"/>
  <c r="R148"/>
  <c r="P148"/>
  <c r="BI142"/>
  <c r="BH142"/>
  <c r="BG142"/>
  <c r="BF142"/>
  <c r="T142"/>
  <c r="R142"/>
  <c r="P142"/>
  <c r="BI136"/>
  <c r="BH136"/>
  <c r="BG136"/>
  <c r="BF136"/>
  <c r="T136"/>
  <c r="R136"/>
  <c r="P136"/>
  <c r="BI130"/>
  <c r="BH130"/>
  <c r="BG130"/>
  <c r="BF130"/>
  <c r="T130"/>
  <c r="R130"/>
  <c r="P130"/>
  <c r="BI124"/>
  <c r="BH124"/>
  <c r="BG124"/>
  <c r="BF124"/>
  <c r="T124"/>
  <c r="R124"/>
  <c r="P124"/>
  <c r="BI118"/>
  <c r="BH118"/>
  <c r="BG118"/>
  <c r="BF118"/>
  <c r="T118"/>
  <c r="R118"/>
  <c r="P118"/>
  <c r="BI115"/>
  <c r="BH115"/>
  <c r="BG115"/>
  <c r="BF115"/>
  <c r="T115"/>
  <c r="R115"/>
  <c r="P115"/>
  <c r="BI109"/>
  <c r="BH109"/>
  <c r="BG109"/>
  <c r="BF109"/>
  <c r="T109"/>
  <c r="R109"/>
  <c r="P109"/>
  <c r="BI103"/>
  <c r="BH103"/>
  <c r="BG103"/>
  <c r="BF103"/>
  <c r="T103"/>
  <c r="R103"/>
  <c r="P103"/>
  <c r="BI97"/>
  <c r="BH97"/>
  <c r="BG97"/>
  <c r="BF97"/>
  <c r="T97"/>
  <c r="R97"/>
  <c r="P97"/>
  <c r="BI95"/>
  <c r="BH95"/>
  <c r="BG95"/>
  <c r="BF95"/>
  <c r="T95"/>
  <c r="R95"/>
  <c r="P95"/>
  <c r="J89"/>
  <c r="J88"/>
  <c r="F86"/>
  <c r="E84"/>
  <c r="J55"/>
  <c r="J54"/>
  <c r="F52"/>
  <c r="E50"/>
  <c r="J18"/>
  <c r="E18"/>
  <c r="F89"/>
  <c r="J17"/>
  <c r="J15"/>
  <c r="E15"/>
  <c r="F54"/>
  <c r="J14"/>
  <c r="J12"/>
  <c r="J86"/>
  <c r="E7"/>
  <c r="E82"/>
  <c i="1" r="L50"/>
  <c r="AM50"/>
  <c r="AM49"/>
  <c r="L49"/>
  <c r="AM47"/>
  <c r="L47"/>
  <c r="L45"/>
  <c r="L44"/>
  <c i="2" r="BK839"/>
  <c r="J837"/>
  <c r="J831"/>
  <c r="J827"/>
  <c r="BK820"/>
  <c r="J810"/>
  <c r="BK802"/>
  <c r="J796"/>
  <c r="BK788"/>
  <c r="BK775"/>
  <c r="J766"/>
  <c r="BK754"/>
  <c r="J742"/>
  <c r="BK735"/>
  <c r="J728"/>
  <c r="BK719"/>
  <c r="J707"/>
  <c r="BK700"/>
  <c r="J688"/>
  <c r="BK679"/>
  <c r="BK667"/>
  <c r="J655"/>
  <c r="J653"/>
  <c r="J646"/>
  <c r="BK638"/>
  <c r="BK626"/>
  <c r="BK614"/>
  <c r="J606"/>
  <c r="BK594"/>
  <c r="BK582"/>
  <c r="BK570"/>
  <c r="BK561"/>
  <c r="BK549"/>
  <c r="J538"/>
  <c r="BK525"/>
  <c r="BK519"/>
  <c r="J513"/>
  <c r="J504"/>
  <c r="BK495"/>
  <c r="J483"/>
  <c r="J471"/>
  <c r="J464"/>
  <c r="J457"/>
  <c r="BK450"/>
  <c r="J438"/>
  <c r="BK432"/>
  <c r="BK420"/>
  <c r="J411"/>
  <c r="J402"/>
  <c r="J390"/>
  <c r="BK381"/>
  <c r="BK369"/>
  <c r="J357"/>
  <c r="BK341"/>
  <c r="BK332"/>
  <c r="BK323"/>
  <c r="BK311"/>
  <c r="BK298"/>
  <c r="J286"/>
  <c r="J277"/>
  <c r="BK270"/>
  <c r="J257"/>
  <c r="J253"/>
  <c r="J242"/>
  <c r="BK234"/>
  <c r="BK225"/>
  <c r="J212"/>
  <c r="BK201"/>
  <c r="J193"/>
  <c r="BK183"/>
  <c r="J175"/>
  <c r="BK165"/>
  <c r="J156"/>
  <c r="J148"/>
  <c r="BK136"/>
  <c r="BK118"/>
  <c r="J109"/>
  <c r="J97"/>
  <c r="BK825"/>
  <c r="J818"/>
  <c r="J812"/>
  <c r="BK807"/>
  <c r="BK798"/>
  <c r="J791"/>
  <c r="BK781"/>
  <c r="J769"/>
  <c r="J760"/>
  <c r="J748"/>
  <c r="BK741"/>
  <c r="J734"/>
  <c r="BK725"/>
  <c r="J713"/>
  <c r="J701"/>
  <c r="BK694"/>
  <c r="BK682"/>
  <c r="J673"/>
  <c r="BK661"/>
  <c r="BK654"/>
  <c r="BK646"/>
  <c r="J638"/>
  <c r="BK632"/>
  <c r="J614"/>
  <c r="BK606"/>
  <c r="J594"/>
  <c r="J576"/>
  <c r="J565"/>
  <c r="BK555"/>
  <c r="BK543"/>
  <c r="BK531"/>
  <c r="BK510"/>
  <c r="J501"/>
  <c r="BK489"/>
  <c r="BK477"/>
  <c r="BK470"/>
  <c r="J463"/>
  <c r="J456"/>
  <c r="BK444"/>
  <c r="J435"/>
  <c r="J426"/>
  <c r="BK417"/>
  <c r="BK408"/>
  <c r="BK399"/>
  <c r="BK387"/>
  <c r="J375"/>
  <c r="BK363"/>
  <c r="BK351"/>
  <c r="J347"/>
  <c r="J332"/>
  <c r="J323"/>
  <c r="J311"/>
  <c r="J298"/>
  <c r="BK292"/>
  <c r="BK277"/>
  <c r="J270"/>
  <c r="J254"/>
  <c r="BK248"/>
  <c r="BK239"/>
  <c r="J228"/>
  <c r="J219"/>
  <c r="BK206"/>
  <c r="BK193"/>
  <c r="J183"/>
  <c r="J181"/>
  <c r="BK170"/>
  <c r="BK159"/>
  <c r="BK154"/>
  <c r="J142"/>
  <c r="BK130"/>
  <c r="BK124"/>
  <c r="J115"/>
  <c r="BK103"/>
  <c r="BK95"/>
  <c i="3" r="J227"/>
  <c r="J221"/>
  <c r="J216"/>
  <c r="BK214"/>
  <c r="J209"/>
  <c r="BK206"/>
  <c r="J197"/>
  <c r="J191"/>
  <c r="J183"/>
  <c r="J171"/>
  <c r="BK164"/>
  <c r="BK156"/>
  <c r="BK152"/>
  <c r="BK143"/>
  <c r="BK131"/>
  <c r="J118"/>
  <c r="BK113"/>
  <c r="J100"/>
  <c r="J91"/>
  <c r="BK227"/>
  <c r="BK216"/>
  <c r="BK209"/>
  <c r="BK191"/>
  <c r="J189"/>
  <c r="J177"/>
  <c r="J166"/>
  <c r="BK162"/>
  <c r="BK155"/>
  <c r="J146"/>
  <c r="J137"/>
  <c r="J128"/>
  <c r="BK118"/>
  <c r="BK108"/>
  <c r="J94"/>
  <c r="J88"/>
  <c i="4" r="BK230"/>
  <c r="BK214"/>
  <c r="BK201"/>
  <c r="BK192"/>
  <c r="BK180"/>
  <c r="J168"/>
  <c r="J152"/>
  <c r="BK146"/>
  <c r="BK134"/>
  <c r="BK125"/>
  <c r="J117"/>
  <c r="BK99"/>
  <c r="BK87"/>
  <c r="J230"/>
  <c r="J219"/>
  <c r="J197"/>
  <c r="J185"/>
  <c r="J174"/>
  <c r="BK163"/>
  <c r="BK152"/>
  <c r="J134"/>
  <c r="J120"/>
  <c r="BK111"/>
  <c r="J105"/>
  <c r="BK93"/>
  <c i="5" r="J124"/>
  <c r="J117"/>
  <c r="BK108"/>
  <c r="J103"/>
  <c r="BK97"/>
  <c r="J92"/>
  <c r="J87"/>
  <c r="BK124"/>
  <c r="BK117"/>
  <c r="J111"/>
  <c r="J105"/>
  <c r="J100"/>
  <c r="BK95"/>
  <c r="BK87"/>
  <c i="2" r="J839"/>
  <c r="BK837"/>
  <c r="BK831"/>
  <c r="BK827"/>
  <c r="J825"/>
  <c r="BK818"/>
  <c r="J807"/>
  <c r="J798"/>
  <c r="BK791"/>
  <c r="J781"/>
  <c r="BK769"/>
  <c r="BK760"/>
  <c r="BK748"/>
  <c r="J741"/>
  <c r="BK734"/>
  <c r="J725"/>
  <c r="BK713"/>
  <c r="BK701"/>
  <c r="J694"/>
  <c r="J682"/>
  <c r="BK673"/>
  <c r="J661"/>
  <c r="J654"/>
  <c r="J652"/>
  <c r="J644"/>
  <c r="J632"/>
  <c r="BK620"/>
  <c r="J611"/>
  <c r="BK599"/>
  <c r="J589"/>
  <c r="BK576"/>
  <c r="BK565"/>
  <c r="J555"/>
  <c r="J543"/>
  <c r="J531"/>
  <c r="J525"/>
  <c r="J519"/>
  <c r="J510"/>
  <c r="BK501"/>
  <c r="J489"/>
  <c r="J477"/>
  <c r="J470"/>
  <c r="BK463"/>
  <c r="BK456"/>
  <c r="J444"/>
  <c r="BK435"/>
  <c r="BK426"/>
  <c r="J417"/>
  <c r="J408"/>
  <c r="J399"/>
  <c r="J387"/>
  <c r="BK375"/>
  <c r="J363"/>
  <c r="BK347"/>
  <c r="BK335"/>
  <c r="BK326"/>
  <c r="BK317"/>
  <c r="BK305"/>
  <c r="J292"/>
  <c r="J283"/>
  <c r="BK271"/>
  <c r="J264"/>
  <c r="BK254"/>
  <c r="J248"/>
  <c r="J239"/>
  <c r="BK228"/>
  <c r="BK219"/>
  <c r="J206"/>
  <c r="BK199"/>
  <c r="J188"/>
  <c r="BK181"/>
  <c r="J170"/>
  <c r="J159"/>
  <c r="J154"/>
  <c r="BK142"/>
  <c r="J124"/>
  <c r="BK115"/>
  <c r="J103"/>
  <c r="J95"/>
  <c r="J820"/>
  <c r="BK812"/>
  <c r="BK810"/>
  <c r="J802"/>
  <c r="BK796"/>
  <c r="J788"/>
  <c r="J775"/>
  <c r="BK766"/>
  <c r="J754"/>
  <c r="BK742"/>
  <c r="J735"/>
  <c r="BK728"/>
  <c r="J719"/>
  <c r="BK707"/>
  <c r="J700"/>
  <c r="BK688"/>
  <c r="J679"/>
  <c r="J667"/>
  <c r="BK655"/>
  <c r="BK653"/>
  <c r="BK652"/>
  <c r="BK644"/>
  <c r="J626"/>
  <c r="J620"/>
  <c r="BK611"/>
  <c r="J599"/>
  <c r="BK589"/>
  <c r="J582"/>
  <c r="J570"/>
  <c r="J561"/>
  <c r="J549"/>
  <c r="BK538"/>
  <c r="BK513"/>
  <c r="BK504"/>
  <c r="J495"/>
  <c r="BK483"/>
  <c r="BK471"/>
  <c r="BK464"/>
  <c r="BK457"/>
  <c r="J450"/>
  <c r="BK438"/>
  <c r="J432"/>
  <c r="J420"/>
  <c r="BK411"/>
  <c r="BK402"/>
  <c r="BK390"/>
  <c r="J381"/>
  <c r="J369"/>
  <c r="BK357"/>
  <c r="J351"/>
  <c r="J341"/>
  <c r="J335"/>
  <c r="J326"/>
  <c r="J317"/>
  <c r="J305"/>
  <c r="BK286"/>
  <c r="BK283"/>
  <c r="J271"/>
  <c r="BK264"/>
  <c r="BK257"/>
  <c r="BK253"/>
  <c r="BK242"/>
  <c r="J234"/>
  <c r="J225"/>
  <c r="BK212"/>
  <c r="J201"/>
  <c r="J199"/>
  <c r="BK188"/>
  <c r="BK175"/>
  <c r="J165"/>
  <c r="BK156"/>
  <c r="BK148"/>
  <c r="J136"/>
  <c r="J130"/>
  <c r="J118"/>
  <c r="BK109"/>
  <c r="BK97"/>
  <c i="1" r="AS54"/>
  <c i="3" r="BK189"/>
  <c r="BK177"/>
  <c r="BK166"/>
  <c r="J162"/>
  <c r="J155"/>
  <c r="BK146"/>
  <c r="BK137"/>
  <c r="BK128"/>
  <c r="J121"/>
  <c r="J108"/>
  <c r="BK94"/>
  <c r="BK88"/>
  <c r="BK221"/>
  <c r="J214"/>
  <c r="J206"/>
  <c r="BK197"/>
  <c r="BK183"/>
  <c r="BK171"/>
  <c r="J164"/>
  <c r="J156"/>
  <c r="J152"/>
  <c r="J143"/>
  <c r="J131"/>
  <c r="BK121"/>
  <c r="J113"/>
  <c r="BK100"/>
  <c r="BK91"/>
  <c i="4" r="BK238"/>
  <c r="BK224"/>
  <c r="J214"/>
  <c r="BK197"/>
  <c r="BK185"/>
  <c r="BK174"/>
  <c r="J163"/>
  <c r="BK157"/>
  <c r="J140"/>
  <c r="J130"/>
  <c r="BK120"/>
  <c r="J111"/>
  <c r="BK105"/>
  <c r="J93"/>
  <c r="J238"/>
  <c r="J224"/>
  <c r="BK219"/>
  <c r="J201"/>
  <c r="J192"/>
  <c r="J180"/>
  <c r="BK168"/>
  <c r="J157"/>
  <c r="J146"/>
  <c r="BK140"/>
  <c r="BK130"/>
  <c r="J125"/>
  <c r="BK117"/>
  <c r="J99"/>
  <c r="J87"/>
  <c i="5" r="BK120"/>
  <c r="BK115"/>
  <c r="BK111"/>
  <c r="BK105"/>
  <c r="BK100"/>
  <c r="J95"/>
  <c r="BK89"/>
  <c r="J120"/>
  <c r="J115"/>
  <c r="J108"/>
  <c r="BK103"/>
  <c r="J97"/>
  <c r="BK92"/>
  <c r="J89"/>
  <c i="3" l="1" r="P190"/>
  <c r="R190"/>
  <c r="T190"/>
  <c i="2" r="P94"/>
  <c r="R94"/>
  <c r="BK218"/>
  <c r="J218"/>
  <c r="J62"/>
  <c r="R218"/>
  <c r="BK263"/>
  <c r="J263"/>
  <c r="J63"/>
  <c r="R263"/>
  <c r="BK350"/>
  <c r="J350"/>
  <c r="J64"/>
  <c r="R350"/>
  <c r="BK537"/>
  <c r="J537"/>
  <c r="J65"/>
  <c r="T537"/>
  <c r="P588"/>
  <c r="T588"/>
  <c r="P605"/>
  <c r="R605"/>
  <c r="T605"/>
  <c r="P613"/>
  <c r="R613"/>
  <c r="BK787"/>
  <c r="J787"/>
  <c r="J69"/>
  <c r="R787"/>
  <c r="BK806"/>
  <c r="J806"/>
  <c r="J72"/>
  <c r="T806"/>
  <c r="T805"/>
  <c i="3" r="P87"/>
  <c r="T87"/>
  <c r="P130"/>
  <c r="R130"/>
  <c r="P205"/>
  <c r="T205"/>
  <c i="4" r="BK86"/>
  <c r="J86"/>
  <c r="J61"/>
  <c r="T86"/>
  <c r="P133"/>
  <c r="T133"/>
  <c r="P162"/>
  <c r="T162"/>
  <c i="5" r="P86"/>
  <c r="T86"/>
  <c r="P107"/>
  <c r="T107"/>
  <c r="P114"/>
  <c r="T114"/>
  <c i="2" r="BK94"/>
  <c r="J94"/>
  <c r="J61"/>
  <c r="T94"/>
  <c r="P218"/>
  <c r="T218"/>
  <c r="P263"/>
  <c r="T263"/>
  <c r="P350"/>
  <c r="T350"/>
  <c r="P537"/>
  <c r="R537"/>
  <c r="BK588"/>
  <c r="J588"/>
  <c r="J66"/>
  <c r="R588"/>
  <c r="BK605"/>
  <c r="J605"/>
  <c r="J67"/>
  <c r="BK613"/>
  <c r="J613"/>
  <c r="J68"/>
  <c r="T613"/>
  <c r="P787"/>
  <c r="T787"/>
  <c r="P806"/>
  <c r="P805"/>
  <c r="R806"/>
  <c r="R805"/>
  <c i="3" r="BK87"/>
  <c r="J87"/>
  <c r="J61"/>
  <c r="R87"/>
  <c r="BK130"/>
  <c r="J130"/>
  <c r="J62"/>
  <c r="T130"/>
  <c r="BK205"/>
  <c r="J205"/>
  <c r="J64"/>
  <c r="R205"/>
  <c i="4" r="P86"/>
  <c r="P85"/>
  <c r="P84"/>
  <c i="1" r="AU57"/>
  <c i="4" r="R86"/>
  <c r="BK133"/>
  <c r="J133"/>
  <c r="J62"/>
  <c r="R133"/>
  <c r="BK162"/>
  <c r="J162"/>
  <c r="J63"/>
  <c r="R162"/>
  <c i="5" r="BK86"/>
  <c r="J86"/>
  <c r="J61"/>
  <c r="R86"/>
  <c r="BK107"/>
  <c r="J107"/>
  <c r="J62"/>
  <c r="R107"/>
  <c r="BK114"/>
  <c r="J114"/>
  <c r="J63"/>
  <c r="R114"/>
  <c i="3" r="BK190"/>
  <c r="J190"/>
  <c r="J63"/>
  <c i="2" r="BK801"/>
  <c r="J801"/>
  <c r="J70"/>
  <c i="3" r="BK226"/>
  <c r="J226"/>
  <c r="J65"/>
  <c i="4" r="BK237"/>
  <c r="J237"/>
  <c r="J64"/>
  <c i="5" r="BK123"/>
  <c r="J123"/>
  <c r="J64"/>
  <c i="4" r="BK85"/>
  <c r="J85"/>
  <c r="J60"/>
  <c i="5" r="J52"/>
  <c r="BE89"/>
  <c r="BE92"/>
  <c r="BE100"/>
  <c r="BE111"/>
  <c r="BE117"/>
  <c r="BE120"/>
  <c r="BE124"/>
  <c r="E48"/>
  <c r="F54"/>
  <c r="F55"/>
  <c r="BE87"/>
  <c r="BE95"/>
  <c r="BE97"/>
  <c r="BE103"/>
  <c r="BE105"/>
  <c r="BE108"/>
  <c r="BE115"/>
  <c i="4" r="E48"/>
  <c r="F54"/>
  <c r="J78"/>
  <c r="BE105"/>
  <c r="BE111"/>
  <c r="BE125"/>
  <c r="BE130"/>
  <c r="BE134"/>
  <c r="BE146"/>
  <c r="BE163"/>
  <c r="BE197"/>
  <c r="BE224"/>
  <c r="F55"/>
  <c r="BE87"/>
  <c r="BE93"/>
  <c r="BE99"/>
  <c r="BE117"/>
  <c r="BE120"/>
  <c r="BE140"/>
  <c r="BE152"/>
  <c r="BE157"/>
  <c r="BE168"/>
  <c r="BE174"/>
  <c r="BE180"/>
  <c r="BE185"/>
  <c r="BE192"/>
  <c r="BE201"/>
  <c r="BE214"/>
  <c r="BE219"/>
  <c r="BE230"/>
  <c r="BE238"/>
  <c i="3" r="J52"/>
  <c r="F55"/>
  <c r="E75"/>
  <c r="F81"/>
  <c r="BE88"/>
  <c r="BE94"/>
  <c r="BE100"/>
  <c r="BE113"/>
  <c r="BE118"/>
  <c r="BE137"/>
  <c r="BE152"/>
  <c r="BE156"/>
  <c r="BE162"/>
  <c r="BE177"/>
  <c r="BE189"/>
  <c r="BE191"/>
  <c r="BE197"/>
  <c r="BE206"/>
  <c r="BE209"/>
  <c r="BE214"/>
  <c r="BE216"/>
  <c r="BE221"/>
  <c r="BE227"/>
  <c r="BE91"/>
  <c r="BE108"/>
  <c r="BE121"/>
  <c r="BE128"/>
  <c r="BE131"/>
  <c r="BE143"/>
  <c r="BE146"/>
  <c r="BE155"/>
  <c r="BE164"/>
  <c r="BE166"/>
  <c r="BE171"/>
  <c r="BE183"/>
  <c i="2" r="F88"/>
  <c r="BE95"/>
  <c r="BE103"/>
  <c r="BE115"/>
  <c r="BE118"/>
  <c r="BE124"/>
  <c r="BE130"/>
  <c r="BE142"/>
  <c r="BE148"/>
  <c r="BE154"/>
  <c r="BE156"/>
  <c r="BE159"/>
  <c r="BE170"/>
  <c r="BE175"/>
  <c r="BE183"/>
  <c r="BE188"/>
  <c r="BE193"/>
  <c r="BE201"/>
  <c r="BE206"/>
  <c r="BE212"/>
  <c r="BE225"/>
  <c r="BE234"/>
  <c r="BE239"/>
  <c r="BE242"/>
  <c r="BE248"/>
  <c r="BE253"/>
  <c r="BE254"/>
  <c r="BE264"/>
  <c r="BE270"/>
  <c r="BE277"/>
  <c r="BE283"/>
  <c r="BE286"/>
  <c r="BE292"/>
  <c r="BE298"/>
  <c r="BE305"/>
  <c r="BE332"/>
  <c r="BE357"/>
  <c r="BE363"/>
  <c r="BE381"/>
  <c r="BE390"/>
  <c r="BE399"/>
  <c r="BE402"/>
  <c r="BE408"/>
  <c r="BE411"/>
  <c r="BE420"/>
  <c r="BE426"/>
  <c r="BE435"/>
  <c r="BE456"/>
  <c r="BE463"/>
  <c r="BE464"/>
  <c r="BE470"/>
  <c r="BE471"/>
  <c r="BE477"/>
  <c r="BE483"/>
  <c r="BE501"/>
  <c r="BE504"/>
  <c r="BE510"/>
  <c r="BE513"/>
  <c r="BE519"/>
  <c r="BE531"/>
  <c r="BE538"/>
  <c r="BE549"/>
  <c r="BE570"/>
  <c r="BE582"/>
  <c r="BE589"/>
  <c r="BE606"/>
  <c r="BE611"/>
  <c r="BE626"/>
  <c r="BE644"/>
  <c r="BE646"/>
  <c r="BE653"/>
  <c r="BE654"/>
  <c r="BE655"/>
  <c r="BE682"/>
  <c r="BE688"/>
  <c r="BE701"/>
  <c r="BE707"/>
  <c r="BE719"/>
  <c r="BE725"/>
  <c r="BE728"/>
  <c r="BE735"/>
  <c r="BE741"/>
  <c r="BE754"/>
  <c r="BE766"/>
  <c r="BE775"/>
  <c r="BE791"/>
  <c r="BE796"/>
  <c r="BE798"/>
  <c r="BE810"/>
  <c r="BE818"/>
  <c r="BE820"/>
  <c r="E48"/>
  <c r="J52"/>
  <c r="F55"/>
  <c r="BE97"/>
  <c r="BE109"/>
  <c r="BE136"/>
  <c r="BE165"/>
  <c r="BE181"/>
  <c r="BE199"/>
  <c r="BE219"/>
  <c r="BE228"/>
  <c r="BE257"/>
  <c r="BE271"/>
  <c r="BE311"/>
  <c r="BE317"/>
  <c r="BE323"/>
  <c r="BE326"/>
  <c r="BE335"/>
  <c r="BE341"/>
  <c r="BE347"/>
  <c r="BE351"/>
  <c r="BE369"/>
  <c r="BE375"/>
  <c r="BE387"/>
  <c r="BE417"/>
  <c r="BE432"/>
  <c r="BE438"/>
  <c r="BE444"/>
  <c r="BE450"/>
  <c r="BE457"/>
  <c r="BE489"/>
  <c r="BE495"/>
  <c r="BE525"/>
  <c r="BE543"/>
  <c r="BE555"/>
  <c r="BE561"/>
  <c r="BE565"/>
  <c r="BE576"/>
  <c r="BE594"/>
  <c r="BE599"/>
  <c r="BE614"/>
  <c r="BE620"/>
  <c r="BE632"/>
  <c r="BE638"/>
  <c r="BE652"/>
  <c r="BE661"/>
  <c r="BE667"/>
  <c r="BE673"/>
  <c r="BE679"/>
  <c r="BE694"/>
  <c r="BE700"/>
  <c r="BE713"/>
  <c r="BE734"/>
  <c r="BE742"/>
  <c r="BE748"/>
  <c r="BE760"/>
  <c r="BE769"/>
  <c r="BE781"/>
  <c r="BE788"/>
  <c r="BE802"/>
  <c r="BE807"/>
  <c r="BE812"/>
  <c r="BE825"/>
  <c r="BE827"/>
  <c r="BE831"/>
  <c r="BE837"/>
  <c r="BE839"/>
  <c r="F36"/>
  <c i="1" r="BC55"/>
  <c i="2" r="F35"/>
  <c i="1" r="BB55"/>
  <c i="3" r="F35"/>
  <c i="1" r="BB56"/>
  <c i="3" r="J34"/>
  <c i="1" r="AW56"/>
  <c i="3" r="F36"/>
  <c i="1" r="BC56"/>
  <c i="4" r="J34"/>
  <c i="1" r="AW57"/>
  <c i="4" r="F34"/>
  <c i="1" r="BA57"/>
  <c i="4" r="F36"/>
  <c i="1" r="BC57"/>
  <c i="5" r="J34"/>
  <c i="1" r="AW58"/>
  <c i="5" r="F35"/>
  <c i="1" r="BB58"/>
  <c i="5" r="F34"/>
  <c i="1" r="BA58"/>
  <c i="2" r="F34"/>
  <c i="1" r="BA55"/>
  <c i="2" r="J34"/>
  <c i="1" r="AW55"/>
  <c i="2" r="F37"/>
  <c i="1" r="BD55"/>
  <c i="3" r="F34"/>
  <c i="1" r="BA56"/>
  <c i="3" r="F37"/>
  <c i="1" r="BD56"/>
  <c i="4" r="F35"/>
  <c i="1" r="BB57"/>
  <c i="4" r="F37"/>
  <c i="1" r="BD57"/>
  <c i="5" r="F36"/>
  <c i="1" r="BC58"/>
  <c i="5" r="F37"/>
  <c i="1" r="BD58"/>
  <c i="5" l="1" r="R85"/>
  <c r="R84"/>
  <c r="P85"/>
  <c r="P84"/>
  <c i="1" r="AU58"/>
  <c i="4" r="T85"/>
  <c r="T84"/>
  <c i="3" r="T86"/>
  <c r="T85"/>
  <c i="2" r="R93"/>
  <c r="R92"/>
  <c i="4" r="R85"/>
  <c r="R84"/>
  <c i="3" r="R86"/>
  <c r="R85"/>
  <c i="2" r="T93"/>
  <c r="T92"/>
  <c i="5" r="T85"/>
  <c r="T84"/>
  <c i="3" r="P86"/>
  <c r="P85"/>
  <c i="1" r="AU56"/>
  <c i="2" r="P93"/>
  <c r="P92"/>
  <c i="1" r="AU55"/>
  <c i="5" r="BK85"/>
  <c r="J85"/>
  <c r="J60"/>
  <c i="2" r="BK93"/>
  <c r="J93"/>
  <c r="J60"/>
  <c r="BK805"/>
  <c r="J805"/>
  <c r="J71"/>
  <c i="3" r="BK86"/>
  <c r="J86"/>
  <c r="J60"/>
  <c i="4" r="BK84"/>
  <c r="J84"/>
  <c r="J59"/>
  <c i="2" r="J33"/>
  <c i="1" r="AV55"/>
  <c r="AT55"/>
  <c i="3" r="J33"/>
  <c i="1" r="AV56"/>
  <c r="AT56"/>
  <c i="4" r="J33"/>
  <c i="1" r="AV57"/>
  <c r="AT57"/>
  <c i="5" r="F33"/>
  <c i="1" r="AZ58"/>
  <c r="BD54"/>
  <c r="W33"/>
  <c i="2" r="F33"/>
  <c i="1" r="AZ55"/>
  <c i="3" r="F33"/>
  <c i="1" r="AZ56"/>
  <c i="4" r="F33"/>
  <c i="1" r="AZ57"/>
  <c r="BA54"/>
  <c r="AW54"/>
  <c r="AK30"/>
  <c r="BB54"/>
  <c r="W31"/>
  <c i="5" r="J33"/>
  <c i="1" r="AV58"/>
  <c r="AT58"/>
  <c r="BC54"/>
  <c r="W32"/>
  <c i="3" l="1" r="BK85"/>
  <c r="J85"/>
  <c r="J59"/>
  <c i="5" r="BK84"/>
  <c r="J84"/>
  <c r="J59"/>
  <c i="2" r="BK92"/>
  <c r="J92"/>
  <c r="J59"/>
  <c i="1" r="AU54"/>
  <c i="4" r="J30"/>
  <c i="1" r="AG57"/>
  <c r="AZ54"/>
  <c r="AV54"/>
  <c r="AK29"/>
  <c r="AX54"/>
  <c r="W30"/>
  <c r="AY54"/>
  <c i="4" l="1" r="J39"/>
  <c i="1" r="AN57"/>
  <c i="5" r="J30"/>
  <c i="1" r="AG58"/>
  <c i="3" r="J30"/>
  <c i="1" r="AG56"/>
  <c i="2" r="J30"/>
  <c i="1" r="AG55"/>
  <c r="W29"/>
  <c r="AT54"/>
  <c i="2" l="1" r="J39"/>
  <c i="3" r="J39"/>
  <c i="5" r="J39"/>
  <c i="1" r="AN55"/>
  <c r="AN56"/>
  <c r="AN58"/>
  <c r="AG54"/>
  <c r="AK26"/>
  <c r="AK35"/>
  <c l="1" r="AN54"/>
</calcChain>
</file>

<file path=xl/sharedStrings.xml><?xml version="1.0" encoding="utf-8"?>
<sst xmlns="http://schemas.openxmlformats.org/spreadsheetml/2006/main">
  <si>
    <t>Export Komplet</t>
  </si>
  <si>
    <t>VZ</t>
  </si>
  <si>
    <t>2.0</t>
  </si>
  <si>
    <t>ZAMOK</t>
  </si>
  <si>
    <t>False</t>
  </si>
  <si>
    <t>{1c79c5fe-3437-4874-9f04-91d8a185e516}</t>
  </si>
  <si>
    <t>0,01</t>
  </si>
  <si>
    <t>21</t>
  </si>
  <si>
    <t>15</t>
  </si>
  <si>
    <t>REKAPITULACE STAVBY</t>
  </si>
  <si>
    <t xml:space="preserve">v ---  níže se nacházejí doplnkové a pomocné údaje k sestavám  --- v</t>
  </si>
  <si>
    <t>Návod na vyplnění</t>
  </si>
  <si>
    <t>0,001</t>
  </si>
  <si>
    <t>Kód:</t>
  </si>
  <si>
    <t>SKD65C</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</si>
  <si>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</si>
  <si>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</si>
  <si>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mostu ev.č. 19844-4 Chodský Újezd</t>
  </si>
  <si>
    <t>KSO:</t>
  </si>
  <si>
    <t>821</t>
  </si>
  <si>
    <t>CC-CZ:</t>
  </si>
  <si>
    <t>2</t>
  </si>
  <si>
    <t>Místo:</t>
  </si>
  <si>
    <t xml:space="preserve"> </t>
  </si>
  <si>
    <t>Datum:</t>
  </si>
  <si>
    <t>23. 8. 2021</t>
  </si>
  <si>
    <t>CZ-CPV:</t>
  </si>
  <si>
    <t>45000000-7</t>
  </si>
  <si>
    <t>CZ-CPA:</t>
  </si>
  <si>
    <t>42</t>
  </si>
  <si>
    <t>Zadavatel:</t>
  </si>
  <si>
    <t>IČ:</t>
  </si>
  <si>
    <t/>
  </si>
  <si>
    <t>DIČ:</t>
  </si>
  <si>
    <t>Uchazeč:</t>
  </si>
  <si>
    <t>Vyplň údaj</t>
  </si>
  <si>
    <t>Projektant:</t>
  </si>
  <si>
    <t>IČ13890450</t>
  </si>
  <si>
    <t>Projekční kancelář iNg.Škubalová</t>
  </si>
  <si>
    <t>DIČCZ5651090258</t>
  </si>
  <si>
    <t>True</t>
  </si>
  <si>
    <t>Zpracovatel:</t>
  </si>
  <si>
    <t>IČ11628626</t>
  </si>
  <si>
    <t>Straka</t>
  </si>
  <si>
    <t>DIČCZ5501101551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</si>
  <si>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</si>
  <si>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</si>
  <si>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</si>
  <si>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</si>
  <si>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</si>
  <si>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</si>
  <si>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</si>
  <si>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</si>
  <si>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</si>
  <si>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</si>
  <si>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</si>
  <si>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</si>
  <si>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</si>
  <si>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</si>
  <si>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</si>
  <si>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</si>
  <si>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</si>
  <si>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</si>
  <si>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</si>
  <si>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</si>
  <si>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</si>
  <si>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</si>
  <si>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</si>
  <si>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</si>
  <si>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</si>
  <si>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</si>
  <si>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</si>
  <si>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</si>
  <si>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</si>
  <si>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</si>
  <si>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</si>
  <si>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</si>
  <si>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</si>
  <si>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</si>
  <si>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</si>
  <si>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</si>
  <si>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</si>
  <si>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</si>
  <si>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</si>
  <si>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</si>
  <si>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</si>
  <si>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SKD6501</t>
  </si>
  <si>
    <t>SO 201 Most přes Hamerský potok</t>
  </si>
  <si>
    <t>STA</t>
  </si>
  <si>
    <t>1</t>
  </si>
  <si>
    <t>{7fbfeb7a-3dd8-4938-a8cc-9da18b6c0d84}</t>
  </si>
  <si>
    <t>SKD6502</t>
  </si>
  <si>
    <t>SO 201b Most přes Hamerský potok - Hlubinné založení</t>
  </si>
  <si>
    <t>{669bbd55-7e8f-4f8f-9b09-85f072d041ac}</t>
  </si>
  <si>
    <t>SKD6503</t>
  </si>
  <si>
    <t xml:space="preserve">SO 200  Demolice nosné konstrukce</t>
  </si>
  <si>
    <t>{7b744988-7265-4c17-8dc7-b9557f1ec718}</t>
  </si>
  <si>
    <t>SKD6505</t>
  </si>
  <si>
    <t>VON</t>
  </si>
  <si>
    <t>{a617ff31-468f-4500-bf04-6f401b2542f6}</t>
  </si>
  <si>
    <t>KRYCÍ LIST SOUPISU PRACÍ</t>
  </si>
  <si>
    <t>Objekt:</t>
  </si>
  <si>
    <t>SKD6501 - SO 201 Most přes Hamerský potok</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</si>
  <si>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</si>
  <si>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</si>
  <si>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</si>
  <si>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</si>
  <si>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</si>
  <si>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</si>
  <si>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</si>
  <si>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</si>
  <si>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</si>
  <si>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</si>
  <si>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</si>
  <si>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</si>
  <si>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</si>
  <si>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</si>
  <si>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</si>
  <si>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</si>
  <si>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</si>
  <si>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</si>
  <si>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</si>
  <si>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</si>
  <si>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</si>
  <si>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</si>
  <si>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</si>
  <si>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</si>
  <si>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</si>
  <si>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</si>
  <si>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</si>
  <si>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</si>
  <si>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</si>
  <si>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</si>
  <si>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</si>
  <si>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</si>
  <si>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</si>
  <si>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</si>
  <si>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</si>
  <si>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111209111</t>
  </si>
  <si>
    <t>Spálení proutí, klestu z prořezávek a odstraněných křovin pro jakoukoliv dřevinu</t>
  </si>
  <si>
    <t>m2</t>
  </si>
  <si>
    <t>CS ÚRS 2021 01</t>
  </si>
  <si>
    <t>4</t>
  </si>
  <si>
    <t>-1307230131</t>
  </si>
  <si>
    <t>Online PSC</t>
  </si>
  <si>
    <t>https://podminky.urs.cz/item/CS_URS_2021_01/111209111</t>
  </si>
  <si>
    <t>111211101</t>
  </si>
  <si>
    <t>Odstranění křovin a stromů s odstraněním kořenů ručně průměru kmene do 100 mm jakékoliv plochy v rovině nebo ve svahu o sklonu do 1:5</t>
  </si>
  <si>
    <t>-1696843573</t>
  </si>
  <si>
    <t>https://podminky.urs.cz/item/CS_URS_2021_01/111211101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</si>
  <si>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</si>
  <si>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</si>
  <si>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</si>
  <si>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455</t>
  </si>
  <si>
    <t>dle výpisu hl.výměr</t>
  </si>
  <si>
    <t>Součet</t>
  </si>
  <si>
    <t>3</t>
  </si>
  <si>
    <t>111301111</t>
  </si>
  <si>
    <t>Sejmutí drnu tl. do 100 mm, v jakékoliv ploše</t>
  </si>
  <si>
    <t>1704785304</t>
  </si>
  <si>
    <t>https://podminky.urs.cz/item/CS_URS_2021_01/111301111</t>
  </si>
  <si>
    <t xml:space="preserve">Poznámka k souboru cen:_x000d_
1. V cenách jsou započteny i náklady na nařezání, vyrýpnutí, vyzvednutí, přemístění a složení sejmutého drnu na vzdálenost do 50 m nebo s naložením na dopravní prostředek._x000d_
2. V ceně nejsou započteny náklady na zálivku před sejmutím drnu. Pro tyto práce lze použít ceny části C02 souboru cen 185 80-43 Zalití rostlin vodou._x000d_
3. Ceny jsou určeny jen pro sejmutí drnu pro drnování._x000d_
4. Sejmutím drnu se rozumí sejmutí pláství nebo pásů drnu v takové jakosti, aby se jich mohlo použít pro další drnování._x000d_
5. Ceny nejsou určeny k pokládce travního drnu (koberce). Tyto práce se oceňují cenami souboru cen 181 4.-11 Založení trávníku_x000d_
6. Ceny lze použít při zakládání záhonů pro výsadbu rostlin z důvodu snížení profilu terénu._x000d_
</t>
  </si>
  <si>
    <t>534,9</t>
  </si>
  <si>
    <t>122251402</t>
  </si>
  <si>
    <t>Vykopávky v zemnících na suchu strojně zapažených i nezapažených v hornině třídy těžitelnosti I skupiny 3 přes 20 do 50 m3</t>
  </si>
  <si>
    <t>m3</t>
  </si>
  <si>
    <t>2011134051</t>
  </si>
  <si>
    <t>https://podminky.urs.cz/item/CS_URS_2021_01/122251402</t>
  </si>
  <si>
    <t xml:space="preserve">Poznámka k souboru cen:_x000d_
1. V cenách jsou započteny i náklady na přehození výkopku na vzdálenost do 3 m nebo naložení na dopravní prostředek._x000d_
</t>
  </si>
  <si>
    <t>428,265*0,1</t>
  </si>
  <si>
    <t>5</t>
  </si>
  <si>
    <t>M</t>
  </si>
  <si>
    <t>10364101</t>
  </si>
  <si>
    <t xml:space="preserve">zemina pro terénní úpravy -  ornice</t>
  </si>
  <si>
    <t>t</t>
  </si>
  <si>
    <t>8</t>
  </si>
  <si>
    <t>1259255933</t>
  </si>
  <si>
    <t>42,827*1,8</t>
  </si>
  <si>
    <t>6</t>
  </si>
  <si>
    <t>122351103</t>
  </si>
  <si>
    <t>Odkopávky a prokopávky nezapažené strojně v hornině třídy těžitelnosti II skupiny 4 přes 50 do 100 m3</t>
  </si>
  <si>
    <t>-33947388</t>
  </si>
  <si>
    <t>https://podminky.urs.cz/item/CS_URS_2021_01/122351103</t>
  </si>
  <si>
    <t>48,901</t>
  </si>
  <si>
    <t>7</t>
  </si>
  <si>
    <t>131251104</t>
  </si>
  <si>
    <t>Hloubení nezapažených jam a zářezů strojně s urovnáním dna do předepsaného profilu a spádu v hornině třídy těžitelnosti I skupiny 3 přes 100 do 500 m3</t>
  </si>
  <si>
    <t>-396573333</t>
  </si>
  <si>
    <t>https://podminky.urs.cz/item/CS_URS_2021_01/131251104</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</si>
  <si>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</si>
  <si>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270,278</t>
  </si>
  <si>
    <t>131313101</t>
  </si>
  <si>
    <t>Hloubení jam ručně zapažených i nezapažených s urovnáním dna do předepsaného profilu a spádu v hornině třídy těžitelnosti II skupiny 4 soudržných</t>
  </si>
  <si>
    <t>1056588946</t>
  </si>
  <si>
    <t>https://podminky.urs.cz/item/CS_URS_2021_01/131313101</t>
  </si>
  <si>
    <t xml:space="preserve">Poznámka k souboru cen:_x000d_
1. V cenách jsou započteny i náklady na přehození výkopku na přilehlém terénu na vzdálenost do 3 m od okraje jámy nebo naložení na dopravní prostředek._x000d_
</t>
  </si>
  <si>
    <t>0,9*1,5*(2,0*2+5,05)*2</t>
  </si>
  <si>
    <t>9</t>
  </si>
  <si>
    <t>131351102</t>
  </si>
  <si>
    <t>Hloubení nezapažených jam a zářezů strojně s urovnáním dna do předepsaného profilu a spádu v hornině třídy těžitelnosti II skupiny 4 přes 20 do 50 m3</t>
  </si>
  <si>
    <t>-2063859693</t>
  </si>
  <si>
    <t>https://podminky.urs.cz/item/CS_URS_2021_01/131351102</t>
  </si>
  <si>
    <t>22</t>
  </si>
  <si>
    <t>výkop při opravě a prodl.propustů , dle výpisu hl.výměr</t>
  </si>
  <si>
    <t>10</t>
  </si>
  <si>
    <t>132351401</t>
  </si>
  <si>
    <t>Hloubení rýh pod vodou strojně v hloubce do 5 m pod projektem stanovenou pracovní hladinou vody, pro nábřežní zdi, patky, záhozy, prahy, podélné a příčné zpevnění atd. pod obrysem výkopu množství do 1 000 m3 v hornině třídy těžitelnosti II skupiny 4</t>
  </si>
  <si>
    <t>-1651087469</t>
  </si>
  <si>
    <t>https://podminky.urs.cz/item/CS_URS_2021_01/132351401</t>
  </si>
  <si>
    <t xml:space="preserve">Poznámka k souboru cen:_x000d_
1. Ceny lze použít pro hloubení rýh při průměrné rychlosti vody do 1,5 m/sec, měřeno v proudnici toku._x000d_
2. V cenách jsou započteny i náklady na svislé přemístěním výkopku nad hladinu a odhození výkopku do vzdálenosti do 3 m nebo naložení na dopravní prostředek._x000d_
</t>
  </si>
  <si>
    <t>21,76</t>
  </si>
  <si>
    <t>výkop pro zához,dle výpisu hl.výměr</t>
  </si>
  <si>
    <t>11</t>
  </si>
  <si>
    <t>153191121</t>
  </si>
  <si>
    <t>Těsnění stěn nepropustnou hrázkou ze zhutněné jílovité sypaniny - zřízení</t>
  </si>
  <si>
    <t>744629504</t>
  </si>
  <si>
    <t>https://podminky.urs.cz/item/CS_URS_2021_01/153191121</t>
  </si>
  <si>
    <t xml:space="preserve">Poznámka k souboru cen:_x000d_
1. Dodání sypaniny se oceňuje ve specifikaci._x000d_
2. V cenách -1121 a -1131 jsou započteny i náklady na potřebné přemístění sypaniny až do vzdálenosti 40 m._x000d_
3. Množství měrných jednotek se určuje v m3 zřizovaného těsnění, míru hutnění předepíše projekt._x000d_
4. Cenu lze použít pro jakoukoliv míru zhutnění._x000d_
</t>
  </si>
  <si>
    <t>2*(3,5+1,5)/2*1*10</t>
  </si>
  <si>
    <t>12</t>
  </si>
  <si>
    <t>58125110</t>
  </si>
  <si>
    <t>jíl surový kusový</t>
  </si>
  <si>
    <t>-1478638645</t>
  </si>
  <si>
    <t>50*2 'Přepočtené koeficientem množství</t>
  </si>
  <si>
    <t>13</t>
  </si>
  <si>
    <t>153191131</t>
  </si>
  <si>
    <t>Těsnění stěn nepropustnou hrázkou ze zhutněné jílové sypaniny - ranění</t>
  </si>
  <si>
    <t>-606596397</t>
  </si>
  <si>
    <t>https://podminky.urs.cz/item/CS_URS_2021_01/153191131</t>
  </si>
  <si>
    <t>14</t>
  </si>
  <si>
    <t>162751137</t>
  </si>
  <si>
    <t>Vodorovné přemístění výkopku nebo sypaniny po suchu na obvyklém dopravním prostředku, bez naložení výkopku, avšak se složením bez rozhrnutí z horniny třídy těžitelnosti II skupiny 4 a 5 na vzdálenost přes 9 000 do 10 000 m</t>
  </si>
  <si>
    <t>1561918633</t>
  </si>
  <si>
    <t>https://podminky.urs.cz/item/CS_URS_2021_01/162751137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</si>
  <si>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</si>
  <si>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80,234+42,827+48,901+270,287+24,435+21,76+22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</si>
  <si>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</si>
  <si>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</si>
  <si>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-863517513</t>
  </si>
  <si>
    <t>https://podminky.urs.cz/item/CS_URS_2021_01/162751139</t>
  </si>
  <si>
    <t>510,44*5</t>
  </si>
  <si>
    <t>16</t>
  </si>
  <si>
    <t>171151101</t>
  </si>
  <si>
    <t>Hutnění boků násypů z hornin soudržných a sypkých pro jakýkoliv sklon, délku a míru zhutnění svahu</t>
  </si>
  <si>
    <t>-16545663</t>
  </si>
  <si>
    <t>https://podminky.urs.cz/item/CS_URS_2021_01/171151101</t>
  </si>
  <si>
    <t>428,265</t>
  </si>
  <si>
    <t>17</t>
  </si>
  <si>
    <t>171151111</t>
  </si>
  <si>
    <t>Uložení sypanin do násypů strojně s rozprostřením sypaniny ve vrstvách a s hrubým urovnáním zhutněných z hornin nesoudržných sypkých</t>
  </si>
  <si>
    <t>-1237220954</t>
  </si>
  <si>
    <t>https://podminky.urs.cz/item/CS_URS_2021_01/171151111</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</si>
  <si>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</si>
  <si>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270,287</t>
  </si>
  <si>
    <t>18</t>
  </si>
  <si>
    <t>58331200</t>
  </si>
  <si>
    <t>štěrkopísek netříděný zásypový</t>
  </si>
  <si>
    <t>-810355143</t>
  </si>
  <si>
    <t>270,287*2 'Přepočtené koeficientem množství</t>
  </si>
  <si>
    <t>19</t>
  </si>
  <si>
    <t>171201231</t>
  </si>
  <si>
    <t>Poplatek za uložení stavebního odpadu na recyklační skládce (skládkovné) zeminy a kamení zatříděného do Katalogu odpadů pod kódem 17 05 04</t>
  </si>
  <si>
    <t>-876229944</t>
  </si>
  <si>
    <t>https://podminky.urs.cz/item/CS_URS_2021_01/171201231</t>
  </si>
  <si>
    <t xml:space="preserve">Poznámka k souboru cen:_x000d_
1. Ceny uvedené v souboru cen je doporučeno upravit podle aktuálních cen místně příslušné skládky odpadů._x000d_
2. Uložení odpadů neuvedených v souboru cen se oceňuje individuálně._x000d_
</t>
  </si>
  <si>
    <t>510,44*1,8</t>
  </si>
  <si>
    <t>20</t>
  </si>
  <si>
    <t>171251201</t>
  </si>
  <si>
    <t>Uložení sypaniny na skládky nebo meziskládky bez hutnění s upravením uložené sypaniny do předepsaného tvaru</t>
  </si>
  <si>
    <t>-2080594089</t>
  </si>
  <si>
    <t>https://podminky.urs.cz/item/CS_URS_2021_01/171251201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</si>
  <si>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</si>
  <si>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510,44</t>
  </si>
  <si>
    <t>181411123</t>
  </si>
  <si>
    <t>Založení trávníku na půdě předem připravené plochy do 1000 m2 výsevem včetně utažení lučního na svahu přes 1:2 do 1:1</t>
  </si>
  <si>
    <t>-1523925635</t>
  </si>
  <si>
    <t>https://podminky.urs.cz/item/CS_URS_2021_01/181411123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</si>
  <si>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</si>
  <si>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00572100</t>
  </si>
  <si>
    <t>osivo jetelotráva intenzivní víceletá</t>
  </si>
  <si>
    <t>kg</t>
  </si>
  <si>
    <t>-91644562</t>
  </si>
  <si>
    <t>428,265*0,02 'Přepočtené koeficientem množství</t>
  </si>
  <si>
    <t>23</t>
  </si>
  <si>
    <t>181951114</t>
  </si>
  <si>
    <t>Úprava pláně vyrovnáním výškových rozdílů strojně v hornině třídy těžitelnosti II, skupiny 4 a 5 se zhutněním</t>
  </si>
  <si>
    <t>-1190286822</t>
  </si>
  <si>
    <t>https://podminky.urs.cz/item/CS_URS_2021_01/181951114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</si>
  <si>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</si>
  <si>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939,4</t>
  </si>
  <si>
    <t>24</t>
  </si>
  <si>
    <t>182211121</t>
  </si>
  <si>
    <t>Svahování trvalých svahů do projektovaných profilů ručně s potřebným přemístěním výkopku při svahování násypů v jakékoliv hornině</t>
  </si>
  <si>
    <t>1393199781</t>
  </si>
  <si>
    <t>https://podminky.urs.cz/item/CS_URS_2021_01/182211121</t>
  </si>
  <si>
    <t xml:space="preserve">Poznámka k souboru cen:_x000d_
1. Ceny jsou určeny pro svahování všech nově zřizovaných ploch výkopů nebo násypů ve sklonu přes 1 : 5._x000d_
2. Úprava ploch vodorovných nebo ve sklonu do 1 : 5 se oceňuje cenami souboru cen 181 Úprava pláně vyrovnáním výškových rozdílů ručně._x000d_
</t>
  </si>
  <si>
    <t>25</t>
  </si>
  <si>
    <t>182351123</t>
  </si>
  <si>
    <t>Rozprostření a urovnání ornice ve svahu sklonu přes 1:5 strojně při souvislé ploše přes 100 do 500 m2, tl. vrstvy do 200 mm</t>
  </si>
  <si>
    <t>-1329209067</t>
  </si>
  <si>
    <t>https://podminky.urs.cz/item/CS_URS_2021_01/182351123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</si>
  <si>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</si>
  <si>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Zakládání</t>
  </si>
  <si>
    <t>26</t>
  </si>
  <si>
    <t>212792212</t>
  </si>
  <si>
    <t>Odvodnění mostní opěry z plastových trub drenážní potrubí flexibilní DN 160</t>
  </si>
  <si>
    <t>m</t>
  </si>
  <si>
    <t>2103244604</t>
  </si>
  <si>
    <t>https://podminky.urs.cz/item/CS_URS_2021_01/212792212</t>
  </si>
  <si>
    <t xml:space="preserve">Poznámka k souboru cen:_x000d_
1. V ceně žlabu -1111 jsou započteny i náklady na podélné rozříznutí plastové trouby DN 75 do spádu a na sraz pro odtok vlhkosti do žlábku úložného prahu s přesahem 50 mm od bočního líce dříku opěry._x000d_
2. V cenách potrubí -2 . 1 . jsou započteny i náklady na položení plastového drenážního potrubí do spádu a na sraz na podkladní základový betonový trám za mostní opěrou k prostupu dříkem opěry, bez zemích prací, se zajištěním drenáže proti vychýlení._x000d_
3. V cenách nejsou započteny náklady na zemní práce, na betonáž podkladního trámu nebo úložného prahu opěry, na obklad potrubí drenážním betonem, na obklad štěrkem a na filtrační obal._x000d_
</t>
  </si>
  <si>
    <t>30</t>
  </si>
  <si>
    <t>27</t>
  </si>
  <si>
    <t>212972113</t>
  </si>
  <si>
    <t>Opláštění drenážních trub filtrační textilií DN 160</t>
  </si>
  <si>
    <t>-2070371733</t>
  </si>
  <si>
    <t>https://podminky.urs.cz/item/CS_URS_2021_01/212972113</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</si>
  <si>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textilie._x000d_
</t>
  </si>
  <si>
    <t>28</t>
  </si>
  <si>
    <t>273321118</t>
  </si>
  <si>
    <t>Základové konstrukce z betonu železového desky ve výkopu nebo na hlavách pilot C 30/37</t>
  </si>
  <si>
    <t>-1318857961</t>
  </si>
  <si>
    <t>https://podminky.urs.cz/item/CS_URS_2021_01/273321118</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</si>
  <si>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</si>
  <si>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2,52</t>
  </si>
  <si>
    <t>prodl.propustu , dle výpisu hl.výměr</t>
  </si>
  <si>
    <t>29</t>
  </si>
  <si>
    <t>273354111</t>
  </si>
  <si>
    <t>Bednění základových konstrukcí desek zřízení</t>
  </si>
  <si>
    <t>-1925226095</t>
  </si>
  <si>
    <t>https://podminky.urs.cz/item/CS_URS_2021_01/273354111</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</si>
  <si>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</si>
  <si>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(2,9+3,4+1,6)*2*0,25</t>
  </si>
  <si>
    <t>273354211</t>
  </si>
  <si>
    <t>Bednění základových konstrukcí desek odstranění bednění</t>
  </si>
  <si>
    <t>-1397203202</t>
  </si>
  <si>
    <t>https://podminky.urs.cz/item/CS_URS_2021_01/273354211</t>
  </si>
  <si>
    <t>31</t>
  </si>
  <si>
    <t>273361116</t>
  </si>
  <si>
    <t>Výztuž základových konstrukcí desek z betonářské oceli 10 505 (R) nebo BSt 500</t>
  </si>
  <si>
    <t>-1978741107</t>
  </si>
  <si>
    <t>https://podminky.urs.cz/item/CS_URS_2021_01/273361116</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</si>
  <si>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</si>
  <si>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0,353</t>
  </si>
  <si>
    <t>32</t>
  </si>
  <si>
    <t>275121001</t>
  </si>
  <si>
    <t>Montáž hranice podpěrné dočasné ze železobetonových silničních dílců plochy do 3 m2 hloubky 0,5 m zřízení</t>
  </si>
  <si>
    <t>kus</t>
  </si>
  <si>
    <t>632117795</t>
  </si>
  <si>
    <t>https://podminky.urs.cz/item/CS_URS_2021_01/275121001</t>
  </si>
  <si>
    <t xml:space="preserve">Poznámka k souboru cen:_x000d_
1. V cenách jsou započteny náklady na zhotovení podkladové vrstvy tloušťky do 150 mm z kameniva, osazení dílců na sebe od 0,5 m až 3 m výšky, vyrovnání dosedací plochy mezi dílci mazaninou, manipulaci mobilním jeřábem při nakládce, vykládce a osazení dílce, rozebrání hranice, očištění dílce pro další použití, opotřebení nebo poškození panelu podle počtu užití._x000d_
2. V cenách nejsou započteny náklady na:_x000d_
a) silniční dílce, tyto se oceňují ve specifikaci,_x000d_
b) zhotovení betonového základu pod hranici nebo zhotovení pilot na málo únosném terénu._x000d_
</t>
  </si>
  <si>
    <t>33</t>
  </si>
  <si>
    <t>59381009</t>
  </si>
  <si>
    <t>panel silniční 3,00x1,00x0,15m</t>
  </si>
  <si>
    <t>653468425</t>
  </si>
  <si>
    <t>34</t>
  </si>
  <si>
    <t>275121002</t>
  </si>
  <si>
    <t>Montáž hranice podpěrné dočasné ze železobetonových silničních dílců plochy do 3 m2 hloubky 0,5 m odstranění</t>
  </si>
  <si>
    <t>1256708719</t>
  </si>
  <si>
    <t>https://podminky.urs.cz/item/CS_URS_2021_01/275121002</t>
  </si>
  <si>
    <t>35</t>
  </si>
  <si>
    <t>275311126</t>
  </si>
  <si>
    <t>Základové konstrukce z betonu prostého patky a bloky ve výkopu nebo na hlavách pilot C 20/25</t>
  </si>
  <si>
    <t>735127792</t>
  </si>
  <si>
    <t>https://podminky.urs.cz/item/CS_URS_2021_01/275311126</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</si>
  <si>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</si>
  <si>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Svislé a kompletní konstrukce</t>
  </si>
  <si>
    <t>36</t>
  </si>
  <si>
    <t>317171126</t>
  </si>
  <si>
    <t>Kotvení monolitického betonu římsy do mostovky kotvou do vývrtu</t>
  </si>
  <si>
    <t>-1954733877</t>
  </si>
  <si>
    <t>https://podminky.urs.cz/item/CS_URS_2021_01/317171126</t>
  </si>
  <si>
    <t xml:space="preserve">Poznámka k souboru cen:_x000d_
1. Kotvy spřažené se osazují do nosné konstrukce přivařením spodní části kotvy do výztuže mostovky._x000d_
2. Kotvy do vývrtu se osazují vyvrtaného otvoru v betonu mostovky, ukotví se do epoxidové ampule._x000d_
3. Kotvy talířové se zamáčknou do ukládaného betonu mostovky._x000d_
4. V cenách nejsou započteny náklady na kotvy; tyto se oceňují ve specifikaci._x000d_
</t>
  </si>
  <si>
    <t>37</t>
  </si>
  <si>
    <t>54879200R</t>
  </si>
  <si>
    <t>kotva z římsy do vývrtu z korozivzdorné oceli</t>
  </si>
  <si>
    <t>897454839</t>
  </si>
  <si>
    <t>38</t>
  </si>
  <si>
    <t>317321118</t>
  </si>
  <si>
    <t>Římsy ze železového betonu C 30/37</t>
  </si>
  <si>
    <t>2053002932</t>
  </si>
  <si>
    <t>https://podminky.urs.cz/item/CS_URS_2021_01/317321118</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</si>
  <si>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</si>
  <si>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 xml:space="preserve">10,946 </t>
  </si>
  <si>
    <t>39</t>
  </si>
  <si>
    <t>317353121</t>
  </si>
  <si>
    <t>Bednění mostní římsy zřízení všech tvarů</t>
  </si>
  <si>
    <t>-2117811577</t>
  </si>
  <si>
    <t>https://podminky.urs.cz/item/CS_URS_2021_01/317353121</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</si>
  <si>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</si>
  <si>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69,053</t>
  </si>
  <si>
    <t>dle výpisu hl..výměr</t>
  </si>
  <si>
    <t>40</t>
  </si>
  <si>
    <t>317353221</t>
  </si>
  <si>
    <t>Bednění mostní římsy odstranění všech tvarů</t>
  </si>
  <si>
    <t>-416596127</t>
  </si>
  <si>
    <t>https://podminky.urs.cz/item/CS_URS_2021_01/317353221</t>
  </si>
  <si>
    <t>41</t>
  </si>
  <si>
    <t>317361116</t>
  </si>
  <si>
    <t>Výztuž mostních železobetonových říms z betonářské oceli 10 505 (R) nebo BSt 500</t>
  </si>
  <si>
    <t>255121432</t>
  </si>
  <si>
    <t>https://podminky.urs.cz/item/CS_URS_2021_01/317361116</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</si>
  <si>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</si>
  <si>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1,86</t>
  </si>
  <si>
    <t>317661132</t>
  </si>
  <si>
    <t>Výplň spár monolitické římsy tmelem silikonovým, spára šířky přes 15 do 40 mm</t>
  </si>
  <si>
    <t>-1431863446</t>
  </si>
  <si>
    <t>https://podminky.urs.cz/item/CS_URS_2021_01/317661132</t>
  </si>
  <si>
    <t xml:space="preserve">Poznámka k souboru cen:_x000d_
1. V cenách jsou započteny i náklady na bednící lišty do bednění monolitické konstrukce římsy, vyčištění spáry, penetraci spáry slučitelnou s tmelem, vlastní tmelení spáry pistolí kartuše a uhlazení povrchu tmelu, u dilatačních spár předtěsnění spáry._x000d_
</t>
  </si>
  <si>
    <t>1,5*4</t>
  </si>
  <si>
    <t>43</t>
  </si>
  <si>
    <t>334323118</t>
  </si>
  <si>
    <t>Mostní opěry a úložné prahy z betonu železového C 30/37</t>
  </si>
  <si>
    <t>1859248211</t>
  </si>
  <si>
    <t>https://podminky.urs.cz/item/CS_URS_2021_01/334323118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</si>
  <si>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</si>
  <si>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(0,73*1,15+0,6*1,33+3,5*0,55)*6,55*2</t>
  </si>
  <si>
    <t>(0,6*1,26*2,9*2+0,55*0,6*1,84+0,25*0,65*3,5)*2</t>
  </si>
  <si>
    <t>44</t>
  </si>
  <si>
    <t>334323218</t>
  </si>
  <si>
    <t>Mostní křídla a závěrné zídky z betonu železového C 30/37</t>
  </si>
  <si>
    <t>496631757</t>
  </si>
  <si>
    <t>https://podminky.urs.cz/item/CS_URS_2021_01/334323218</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</si>
  <si>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betonu._x000d_
2. V cenách nejsou započteny náklady na:_x000d_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tmely,_x000d_
b) výplně dilatační spáry extrudovaným polystyrenem mezi opěrou a křídlem, tyto se oceňují souborem cen 931 99-21 Výplň dilatačních spár z polystyrenu,_x000d_
c) izolaci proti zemní vlhkosti, tyto se oceňují cenami katalogu 800-711 Izolace proti vodě, vlhkosti a plynům,_x000d_
d) kotvení přechodové desky do závěrné zídky vrubovým kloubem - trnem a polystyrenovou deskou, tyto se oceňují souborem cen 428 38- . . Vrubový a pérový kloub železobetonový._x000d_
</t>
  </si>
  <si>
    <t>5,018</t>
  </si>
  <si>
    <t>prodl.propustu, dle výpisu hl.výměr</t>
  </si>
  <si>
    <t>45</t>
  </si>
  <si>
    <t>334323318</t>
  </si>
  <si>
    <t>Mostní bloky ložisek z betonu železového C 30/37</t>
  </si>
  <si>
    <t>2016842733</t>
  </si>
  <si>
    <t>https://podminky.urs.cz/item/CS_URS_2021_01/334323318</t>
  </si>
  <si>
    <t xml:space="preserve">Poznámka k souboru cen:_x000d_
1. V cenách jsou započteny náklady na kontrolu bednění a kontrolu krycí vrstvy výztuže bloku ložiska včetně uložení trubek pro kotvící trny ložiska, vlastní betonáž jeřábem rozhrnutí a hutnění, urovnání povrchu bloku ložiska pro osazení kotevní desky, ošetření a ochranu čerstvě uloženého betonu._x000d_
2. V cenách nejsou započteny náklady na podkladní vrstvy mostního ložiska z plastbetonu, tyto se oceňují souborem cen 451 47- . 1 Podkladní vrstva plastbetonová._x000d_
</t>
  </si>
  <si>
    <t>0,6*0,6*0,25*6</t>
  </si>
  <si>
    <t>46</t>
  </si>
  <si>
    <t>334351112</t>
  </si>
  <si>
    <t>Bednění mostních opěr a úložných prahů ze systémového bednění zřízení z překližek, pro železobeton</t>
  </si>
  <si>
    <t>1636746564</t>
  </si>
  <si>
    <t>https://podminky.urs.cz/item/CS_URS_2021_01/334351112</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</si>
  <si>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cenami souboru cen 985 13 Čištění ploch části C01 katalogu 800-5 Sanace._x000d_
</t>
  </si>
  <si>
    <t>106,301</t>
  </si>
  <si>
    <t>47</t>
  </si>
  <si>
    <t>334351211</t>
  </si>
  <si>
    <t>Bednění mostních opěr a úložných prahů ze systémového bednění odstranění z překližek</t>
  </si>
  <si>
    <t>-1506077839</t>
  </si>
  <si>
    <t>https://podminky.urs.cz/item/CS_URS_2021_01/334351211</t>
  </si>
  <si>
    <t>48</t>
  </si>
  <si>
    <t>334352112</t>
  </si>
  <si>
    <t>Bednění mostních křídel a závěrných zídek ze systémového bednění zřízení z palubek</t>
  </si>
  <si>
    <t>-429625065</t>
  </si>
  <si>
    <t>https://podminky.urs.cz/item/CS_URS_2021_01/334352112</t>
  </si>
  <si>
    <t xml:space="preserve">Poznámka k souboru cen:_x000d_
1. Výplň bednění se uvažuje z pohledové strany opěry z palubek a z rubové strany z překližky._x000d_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prostupy pro drenážní výusti, drážky a výstupky, tyto práce se oceňují cenami 334 35-119 Příplatek k ceně,_x000d_
b) vložení těsnících pásů do pracovních spár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těsnicích pásů ve vodorovné spáře,_x000d_
d) vložení extrudovaného polystyrenu do dilatačních spár, tyto se oceňují souborem cen 931 99-21 Výplň dilatačních spár z polystyrenu,_x000d_
e) očištění povrchu betonu po odbednění tlakovou vodou, tyto se oceňují cenami souboru cen 985 13 Čištění ploch části C01 katalogu 800-5 Sanace._x000d_
</t>
  </si>
  <si>
    <t>(2,9+0,6+3,4+1,3)*0,5*2,04*4</t>
  </si>
  <si>
    <t>49</t>
  </si>
  <si>
    <t>334352212</t>
  </si>
  <si>
    <t>Bednění mostních křídel a závěrných zídek ze systémového bednění odstranění z palubek</t>
  </si>
  <si>
    <t>-1644635434</t>
  </si>
  <si>
    <t>https://podminky.urs.cz/item/CS_URS_2021_01/334352212</t>
  </si>
  <si>
    <t>50</t>
  </si>
  <si>
    <t>334361226</t>
  </si>
  <si>
    <t>Výztuž betonářská mostních konstrukcí opěr, úložných prahů, křídel, závěrných zídek, bloků ložisek, pilířů a sloupů z oceli 10 505 (R) nebo BSt 500 křídel, závěrných zdí</t>
  </si>
  <si>
    <t>1360085982</t>
  </si>
  <si>
    <t>https://podminky.urs.cz/item/CS_URS_2021_01/334361226</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</si>
  <si>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</si>
  <si>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9,82</t>
  </si>
  <si>
    <t>51</t>
  </si>
  <si>
    <t>-830553704</t>
  </si>
  <si>
    <t>0,85</t>
  </si>
  <si>
    <t>52</t>
  </si>
  <si>
    <t>358325114R</t>
  </si>
  <si>
    <t>Odstranění zatrubnění z železobetonu</t>
  </si>
  <si>
    <t>927564191</t>
  </si>
  <si>
    <t>3,14*1,2*0,12*20</t>
  </si>
  <si>
    <t>Vodorovné konstrukce</t>
  </si>
  <si>
    <t>53</t>
  </si>
  <si>
    <t>421321128</t>
  </si>
  <si>
    <t>Mostní železobetonové nosné konstrukce deskové nebo klenbové deskové, z betonu C 30/37</t>
  </si>
  <si>
    <t>1170449699</t>
  </si>
  <si>
    <t>https://podminky.urs.cz/item/CS_URS_2021_01/421321128</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</si>
  <si>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betonu._x000d_
2. V cenách jsou započteny náklady na rovinnost povrchu mostní konstrukce_x000d_
3. V cenách nejsou započteny náklady na:_x000d_
a) podkladní vrstvu z betonu pod přechodovou desku, tyto se oceňují souborem cen 451 31-51 Podkladní a výplňové vrstvy z betonu prostého,_x000d_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železobetonový._x000d_
4. Příplatek -1191 se může použít pouze u cen -1137 až -1140._x000d_
</t>
  </si>
  <si>
    <t>3,86*10,4+0,92*0,84*7,1*2</t>
  </si>
  <si>
    <t>54</t>
  </si>
  <si>
    <t>553380120</t>
  </si>
  <si>
    <t>(1,2+0,5)*1,6*0,3</t>
  </si>
  <si>
    <t>55</t>
  </si>
  <si>
    <t>421351311</t>
  </si>
  <si>
    <t>Bednění deskových konstrukcí mostů z betonu železového nebo předpjatého zřízení a odstranění bednění dilatačního závěru</t>
  </si>
  <si>
    <t>1931041662</t>
  </si>
  <si>
    <t>https://podminky.urs.cz/item/CS_URS_2021_01/421351311</t>
  </si>
  <si>
    <t xml:space="preserve">Poznámka k souboru cen:_x000d_
1. Jedná se bednění:_x000d_
a) z palubek u podhledu vyložení spřahující desky nosné konstrukce,_x000d_
b) z prken u boku přechodové desky,_x000d_
c) z prken jako nepohledové bednění překryté následně mostní římsou u boční stěny spřahující desky nebo u boční stěny plné deskové konstrukce obdélníkového příčného řezu,_x000d_
d) z prken s otvory pro průchod betonářské výztuže do další lamely betonážní etapy nosné konstrukce u bednění čel pracovních spár._x000d_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bednění._x000d_
3. U čel pracovní spáry železobetonové konstrukce je uvažováno pouze jedno užití._x000d_
4. V cenách jsou započteny náklady na distanční tělíska výztuže, ale vlastní ukládka tělísek je započtena v ceně výztuže deskové konstrukce._x000d_
5. Bednění vlastní deskové konstrukce se oceňuje cenami 421 95-5112 a -5113 Bednění na mostní skruži._x000d_
6. Ceny nelze použít pro bednění desky vylehčeného příčného řezu, které se oceňují souborem cen 423 35- . . Bednění trámové a komorové konstrukce._x000d_
7. V cenách nejsou započteny náklady na:_x000d_
a) ramenáty vyložení pro bednění podhledu nebo římsy, tyto se oceňují souborem cen 948 51-113. Podpěrné skruže dočasné ze dřeva ramenáty_x000d_
b) únosné pracovní podlahy a bednění spodního podhledu desky nosné konstrukce na skruži, tyto se oceňují souborem cen 421 95-3. Dřevěné podlahy mostní dočasné,_x000d_
c) podkladní vrstvu pod přechodovou deskou, tato vrstva se oceňuje souborem cen 451 31-51 Podkladní a výplňové vrstvy z betonu prostého._x000d_
</t>
  </si>
  <si>
    <t>2*(0,2+0,05)*7,1*2</t>
  </si>
  <si>
    <t>56</t>
  </si>
  <si>
    <t>421361226</t>
  </si>
  <si>
    <t>Výztuž deskových konstrukcí z betonářské oceli 10 505 (R) nebo BSt 500 deskového mostu</t>
  </si>
  <si>
    <t>338055977</t>
  </si>
  <si>
    <t>https://podminky.urs.cz/item/CS_URS_2021_01/421361226</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</si>
  <si>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</si>
  <si>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12,013+0,816*0,14+0,9+0,1</t>
  </si>
  <si>
    <t>57</t>
  </si>
  <si>
    <t>421953011</t>
  </si>
  <si>
    <t>Dřevěné mostní podlahy z fošen a hranolů dočasné výroba</t>
  </si>
  <si>
    <t>612732194</t>
  </si>
  <si>
    <t>https://podminky.urs.cz/item/CS_URS_2021_01/421953011</t>
  </si>
  <si>
    <t xml:space="preserve">Poznámka k souboru cen:_x000d_
1. V cenách výroby -3011 a -3311 jsou započteny náklady na vytvoření tesařské nosné konstrukce z dílců v kombinaci hranolů s fošnami a dodávku měkkého dřeva včetně spojovacího materiálu._x000d_
2. V cenách montáže -3112 a -3321 jsou započteny náklady na osazení dílců ručně a jeřábem, ukotvení do nosné konstrukce, kontrola stability podlahy případně i pro provizorní mosty, rampy a železniční mostní provizoria._x000d_
3. V cenách montáže -3112 a -3321 nejsou započteny náklady na dodávku materiálu. U vyráběných podlah jsou tyto náklady zahrnuty v ceně výroby. U montáže nakupovaných hotových podlah se jejich dodávka oceňuje ve specifikaci._x000d_
4. V cenách nejsou započteny náklady na:_x000d_
a) impregnaci a nátěr konstrukce, tyto se oceňují cenami katalogu 800-783 Nátěry,_x000d_
b) dočasné dřevěné opěry a pilíře provizorních mostů a lávek s dodávkou použitého dřeva, tyto se oceňují souborem cen 334 95- . 1 Podpěrné skruže dočasné ze dřeva,_x000d_
c) dočasné nosné konstrukce z ocelových nosníků, tyto se oceňují souborem cen 948 42-1 . Podpěrné konstrukce dočasné z ocelových nosníků._x000d_
</t>
  </si>
  <si>
    <t>9*10,1</t>
  </si>
  <si>
    <t>58</t>
  </si>
  <si>
    <t>421953112</t>
  </si>
  <si>
    <t>Dřevěné mostní podlahy z fošen a hranolů dočasné montáž</t>
  </si>
  <si>
    <t>1051433433</t>
  </si>
  <si>
    <t>https://podminky.urs.cz/item/CS_URS_2021_01/421953112</t>
  </si>
  <si>
    <t>90,9</t>
  </si>
  <si>
    <t>59</t>
  </si>
  <si>
    <t>421953211</t>
  </si>
  <si>
    <t>Dřevěné mostní podlahy z fošen a hranolů dočasné odstranění</t>
  </si>
  <si>
    <t>1729464200</t>
  </si>
  <si>
    <t>https://podminky.urs.cz/item/CS_URS_2021_01/421953211</t>
  </si>
  <si>
    <t>60</t>
  </si>
  <si>
    <t>421955112</t>
  </si>
  <si>
    <t>Bednění na mostní skruži zřízení bednění z překližek</t>
  </si>
  <si>
    <t>1463908889</t>
  </si>
  <si>
    <t>https://podminky.urs.cz/item/CS_URS_2021_01/421955112</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</si>
  <si>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zábradlím._x000d_
2. V cenách -5112 a -5113 jsou započteny i náklady na:_x000d_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okruhu._x000d_
b) dodání distančních podložek výztuže, vlastní ukládka podložek je započtena v ceně výztuže._x000d_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rozebrání._x000d_
4. V ceně -5114 jsou započteny i náklady na zřízení pracovní lávky z prken bez zábradlí na konzolových podpěrách horní desky mostovky podél říms, odstranění pracovní lávky probíhá společně s odstraněním konzolových podpěr._x000d_
</t>
  </si>
  <si>
    <t>2*(0,25+1+0,4)*10,4+4,7*10,4</t>
  </si>
  <si>
    <t>4*(0,5+0,25)*0,92</t>
  </si>
  <si>
    <t>2*6*(0,16+0,92+0,85)</t>
  </si>
  <si>
    <t>4*0,25*0,5</t>
  </si>
  <si>
    <t>61</t>
  </si>
  <si>
    <t>421955212</t>
  </si>
  <si>
    <t>Bednění na mostní skruži odstranění bednění z překližek</t>
  </si>
  <si>
    <t>-523706818</t>
  </si>
  <si>
    <t>https://podminky.urs.cz/item/CS_URS_2021_01/421955212</t>
  </si>
  <si>
    <t>62</t>
  </si>
  <si>
    <t>423352111</t>
  </si>
  <si>
    <t>Bednění trámové a komorové konstrukce vnějších boků konstantní výšky zřízení</t>
  </si>
  <si>
    <t>393520049</t>
  </si>
  <si>
    <t>https://podminky.urs.cz/item/CS_URS_2021_01/423352111</t>
  </si>
  <si>
    <t xml:space="preserve">Poznámka k souboru cen:_x000d_
1. Jedná se o bednění nosných konstrukcí trámových nebo komorových převážně pohledovým bedněním._x000d_
2. Cena -1111 Bednění spodního podhledu příčníku u trámových konstrukcí nad mostní podpěrou se doplňuje cenou -4101 Bednění stěn příčníků platnou i pro boky příčníku trámu._x000d_
3. Bednění spodního podhledu nosné konstrukce monolitických mostů je osazeno společně s pracovní podlahou na roštech podpěrné skruže a oceněno cenou 421 95-5, a to i pro oblouky a mostní klenby._x000d_
4. Bednění podhledu potlačení desky nosné konstrukce do výšky 400 mm v ceně -1112 je založeno na pracovní podlaze podpěrné skruže._x000d_
5. Cena -1121 Závěs bednění skruže umožňuje kotvení zadní části podpěrné skruže do nosné konstrukce betonované v předchozím taktu a používá se pouze u vícepolových mostů._x000d_
6. Bednění vnějších bočních stěn trámů a komor je sestaveno z palubek, jak pro proměnnou výšku stěny – cena -2121, tak i konstantní - cena -2111, a je založeno na pracovní podlaze podpěrné skruže._x000d_
7. Bednění boku mostovky do výšky 350 mm v ceně -2131 je nepohledové z prken._x000d_
8. Bednění boku mostovky jako pracovních čel v ceně -2132 je s prostupy pro třmínky betonářské výztuže ke kotvení monolitické mostní římsy._x000d_
9. Bednění koncových čel v ceně -3111 uzavírá nosnou konstrukci nad podpěrami nebo uzavírá čela předpjatých betonových konstrukcí s kotevními objímkami._x000d_
10. Cena -3112 Bednění čel je určena pro osazení podkladních desek kabelů předpětí nebo čela s osazením deviátoru volně vedených kabelů s otvory pro jejich osazení._x000d_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postupy._x000d_
12. Bednění stěn příčníku trámu v ceně -4101 tvoří spolu se spodním bedněním v ceně -1111 kompletní dobednění příčníku trámových konstrukcí nad podpěrou._x000d_
13. Cena -4111 obsahuje bednění podhledu konzol mostovky (křídel) u trámových nebo komorových mostů se žebry pro bednění a pracovní podélnou lávku včetně zavětrovaných podpěr do výšky 2,5 m založených na pracovní podlaze podpěrné skruže._x000d_
14. Cena -4121 obsahuje bednění boční stěny s výplní pohledového bednění v délce betonážního postupu u vícepolových trámových nebo komorových mostů konstantního tvaru._x000d_
15. Takt posunu formy v ceně -4122 znamená cyklus uvolnění formy a posun formy po dráze na pracovní podlaze podpěrné skruže 50 m do dalšího mostního pole a osazení s rektifikací formy pro ukládku výztuže._x000d_
16. Poslední demontáž vnější sestavy bočnic formy délky betonážního postupu je v ceně -4221._x000d_
17. Bednění stěn příčníku vnějšího předpětí v ceně -4141 je převážně osazeno v komorách mostu nad pilířem, v příčníku jsou otvory pro kotvení volně vedených kabelů._x000d_
18. Bednění vnitřní bočních stěn v ceně -5111 je nepohledové bednění komory osazené s rozpěrnými trubkami bednění k vnějším bočním stěnám._x000d_
19. V ceně -5120 je bednění stropu včetně náběhů mezi trámy nebo stropu komory s podpěrami a zavětrováním do výšky 2,5 m založenými na pracovní podlaze podpěrné skruže._x000d_
20. Montáž sestavy bednění stropu komory v ceně -5121 je bedněním sestavy rámů stropu v délce betonážního postupu u vícepolových mostů, obsahuje měsíční nájemné systémového bednění._x000d_
21. Takt posunu stropu znamená cyklus uvolnění stropu, spuštění bednění na kolejničky, posun bednění o 50 m do dalšího pole, zdvih a rektifikaci stropu s napojením na vnitřní stěny, příprava na osazení kolejniček pro další takt._x000d_
22. Poslední demontáž sestavy systémového bednění stropu je v ceně -5221._x000d_
23. Ztracené bednění spřažené desky mostovky v cenách 423 35-53 lze použít jako záklopovou desku pro prefabrikované betonové nosníky nebo pro ocelobetonové konstrukce, případně pro dodatečně betonované horní desky mostovky u spojité komorové konstrukce mostu._x000d_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bednění._x000d_
25. Drobný spotřební materiál (např. hřebíky, materiál pro vyplnění kuželových otvorů v základu po spínacích tyčích bednění) je započten v režijních nákladech._x000d_
26. V cenách nejsou započteny náklady na:_x000d_
a) osazení trubkové vložky do bednění deviátoru, tyto se oceňují cenou 421 37-41,_x000d_
b) bednění spřahující desky ocelobetonové, tyto se oceňují souborem cen 423 35-7 . Bednění spřažené desky ocelobetonové konstrukce,_x000d_
c) kotvy do bednění pro spřah monolitické římsy, tyto se oceňují souborem cen 317 17-11 Kotvení monolitického betonu římsy do mostovky,_x000d_
d) kotvy do bednění pro závěsy odvodnění mostu, tyto se oceňují souborem cen 936 94-392 Montáž věšákového závěsu odvodnění mostu,_x000d_
e) prostupy trub v konstrukci, tyto se oceňují souborem cen 334 79-11 Prostup z plastových trub betonovou zdí,_x000d_
f) zaoblení zhotovením a vložením ramenátů do sestavy bočnic, tyto se oceňují souborem cen 948 51-113. Podpěrné skruže dočasné ze dřeva ramenáty_x000d_
g) závěs skruže v ceně -1121, tyto závěsy se oceňují ve specifikaci,_x000d_
h) ztracené bednění v ceně -5312 až -5315, tyto se oceňují ve specifikaci._x000d_
</t>
  </si>
  <si>
    <t>(0,4+0,25)*10,4*2</t>
  </si>
  <si>
    <t>63</t>
  </si>
  <si>
    <t>423352211</t>
  </si>
  <si>
    <t>Bednění trámové a komorové konstrukce vnějších boků konstantní výšky odstranění</t>
  </si>
  <si>
    <t>-306297030</t>
  </si>
  <si>
    <t>https://podminky.urs.cz/item/CS_URS_2021_01/423352211</t>
  </si>
  <si>
    <t>64</t>
  </si>
  <si>
    <t>423353111</t>
  </si>
  <si>
    <t>Bednění trámové a komorové konstrukce čel koncových rovných zřízení</t>
  </si>
  <si>
    <t>693756720</t>
  </si>
  <si>
    <t>https://podminky.urs.cz/item/CS_URS_2021_01/423353111</t>
  </si>
  <si>
    <t>0,84*7,1*2</t>
  </si>
  <si>
    <t>65</t>
  </si>
  <si>
    <t>423353211</t>
  </si>
  <si>
    <t>Bednění trámové a komorové konstrukce čel koncových rovných odstranění</t>
  </si>
  <si>
    <t>1525295985</t>
  </si>
  <si>
    <t>https://podminky.urs.cz/item/CS_URS_2021_01/423353211</t>
  </si>
  <si>
    <t>66</t>
  </si>
  <si>
    <t>423354101</t>
  </si>
  <si>
    <t>Bednění trámové a komorové konstrukce stěn příčníku trámu zřízení</t>
  </si>
  <si>
    <t>-381273328</t>
  </si>
  <si>
    <t>https://podminky.urs.cz/item/CS_URS_2021_01/423354101</t>
  </si>
  <si>
    <t>4*0,92*0,84+2*0,16*7,1+4*0,42</t>
  </si>
  <si>
    <t>67</t>
  </si>
  <si>
    <t>423354111</t>
  </si>
  <si>
    <t>Bednění trámové a komorové konstrukce podhledu konzoly mostovky zřízení</t>
  </si>
  <si>
    <t>851385035</t>
  </si>
  <si>
    <t>https://podminky.urs.cz/item/CS_URS_2021_01/423354111</t>
  </si>
  <si>
    <t>2*1*10,4</t>
  </si>
  <si>
    <t>68</t>
  </si>
  <si>
    <t>423354201</t>
  </si>
  <si>
    <t>Bednění trámové a komorové konstrukce stěn příčníku trámu odstranění</t>
  </si>
  <si>
    <t>-570889956</t>
  </si>
  <si>
    <t>https://podminky.urs.cz/item/CS_URS_2021_01/423354201</t>
  </si>
  <si>
    <t>69</t>
  </si>
  <si>
    <t>423354211</t>
  </si>
  <si>
    <t>Bednění trámové a komorové konstrukce podhledu konzoly mostovky odstranění</t>
  </si>
  <si>
    <t>-966248766</t>
  </si>
  <si>
    <t>https://podminky.urs.cz/item/CS_URS_2021_01/423354211</t>
  </si>
  <si>
    <t>70</t>
  </si>
  <si>
    <t>423905111</t>
  </si>
  <si>
    <t>Rektifikace a spuštění mostní konstrukce ocelobetonové pole 2 dvojbloky</t>
  </si>
  <si>
    <t>2125185726</t>
  </si>
  <si>
    <t>https://podminky.urs.cz/item/CS_URS_2021_01/423905111</t>
  </si>
  <si>
    <t xml:space="preserve">Poznámka k souboru cen:_x000d_
1. V cenách jsou započteny náklady na vystrojení podpěr rektifikačním zařízením včetně ukotvení, vlastní směrovou a výškovou rektifikaci nosné mostní konstrukce k dosažení polohy nutné pro osazení mostního pole, demontáž rektifikačního zařízení, spuštění z podpěrné konstrukce nebo hlavy mostních podpěr, demontáž rektifikačního zařízení pod mostem spouštěcím demontážním příčníkem._x000d_
2. Množství zvedáků a rektifikací je dáno počtem polí a podmínek uvedených v technické dokumentaci projektu._x000d_
3. V cenách nejsou započteny náklady na:_x000d_
a) rektifikační vanu včetně kluzných bloků a příčník pro spuštění, které se oceňují individuálně,_x000d_
b) ocelové podpěrné konstrukce rektifikačních věží nebo rektifikačních konzol, případně podpěrných skruží u opěr, tyto se oceňují souborem cen 948 41-1 . Podpěrné skruže a podpěry dočasné kovové nebo 948 42-1 . Podpěrné konstrukce dočasné z ocelových nosníků,_x000d_
c) nájemné hydraulických agregátů a zvedáků, jejich počet a dobu nasazení je nutné doplnit individuálně podle harmonogramu stavby._x000d_
</t>
  </si>
  <si>
    <t>71</t>
  </si>
  <si>
    <t>428351111</t>
  </si>
  <si>
    <t>Bednění bloku ložiska zřízení nebo odstranění</t>
  </si>
  <si>
    <t>-13086971</t>
  </si>
  <si>
    <t>https://podminky.urs.cz/item/CS_URS_2021_01/428351111</t>
  </si>
  <si>
    <t xml:space="preserve">Poznámka k souboru cen:_x000d_
1. Cenu lze použít v případě dodatečného bednění spáry pod nebo nad ložiskem pro betonáže bloku ložiska dodatečně betonovaného na mostních podpěrách._x000d_
2. V cenách jsou započteny náklady na bednění rámu bloku ložiska, osazení trubek pro kotevní trny do výztuže bloku ložiska, nástřik bednění odformovacím prostředkem a odbednění._x000d_
</t>
  </si>
  <si>
    <t>4*0,6*0,2*6</t>
  </si>
  <si>
    <t>72</t>
  </si>
  <si>
    <t>428941121</t>
  </si>
  <si>
    <t>Osazení mostního ložiska ocelového nebo hrncového ocelového vodícího přídržného do 500 kN</t>
  </si>
  <si>
    <t>-1470301549</t>
  </si>
  <si>
    <t>https://podminky.urs.cz/item/CS_URS_2021_01/428941121</t>
  </si>
  <si>
    <t xml:space="preserve">Poznámka k souboru cen:_x000d_
1. U kovových válečkových nebo pevných ložisek náležejících k válečkovému ložisku jsou započteny náklady na upevnění do ložiskového bloku, nastavení ložiska a u válečkového ložiska zpevnění nebo dočasné uvolnění ložiska._x000d_
2. U ložiska vodícího (přídržného) jsou započteny náklady na osazení s kotevní deskou na úložnou plochu, rozprostření maltové směsi a nastavení ložiska._x000d_
3. U ložiska hrncového jsou započteny náklady na uložení mostního ložiska na ložiskové bloky včetně kotevních desek s kotevními trny, zpevnění nebo uvolnění ložiska včetně geodetického zaměření a kontrolní zkoušky s certifikací pro napojení ložiska k bednění a betonáži nosné konstrukce._x000d_
4. Hrncová ložiska spřahovaná s dodatečnou výplní spáry s dobedněním horní spáry k betonové nosné mostní konstrukci obsahují navíc náklady na vícepráce bednění a výplň horní spáry, případně vložení výztužné mřížky._x000d_
5. V cenách nejsou započteny náklady na:_x000d_
a) výrobu a vyplnění lože nebo horní případně spodní spáry ložiska modifikovanou maltou, tyto se oceňují souborem cen 452 47-11 Podkladní a výplňová vrstva z modifikované malty cementové,_x000d_
b) lože z plastbetonu, tyto se oceňují souborem cen 451 47- . 1 Podkladní vrstva plastbetonová,_x000d_
c) bednění horní nebo dolní spáry terče ložiska při příčném nebo podélném sklonu, tyto se oceňují souborem cen 428 35-11 Bednění bloku ložiska,_x000d_
d) certifikovaná ložiska podle typu a zatížení podle projektu, tyto se oceňují ve specifikaci._x000d_
</t>
  </si>
  <si>
    <t>73</t>
  </si>
  <si>
    <t>35822001R</t>
  </si>
  <si>
    <t xml:space="preserve">mostní ložisko vodící </t>
  </si>
  <si>
    <t>-692801615</t>
  </si>
  <si>
    <t>74</t>
  </si>
  <si>
    <t>428941123</t>
  </si>
  <si>
    <t>Osazení mostního ložiska ocelového nebo hrncového ocelového pevného do 2500 kN</t>
  </si>
  <si>
    <t>-2064135694</t>
  </si>
  <si>
    <t>https://podminky.urs.cz/item/CS_URS_2021_01/428941123</t>
  </si>
  <si>
    <t>75</t>
  </si>
  <si>
    <t>35822003R</t>
  </si>
  <si>
    <t xml:space="preserve">mostní ložisko pevné </t>
  </si>
  <si>
    <t>-1382509985</t>
  </si>
  <si>
    <t>76</t>
  </si>
  <si>
    <t>428992114</t>
  </si>
  <si>
    <t>Osazení mostního ložiska elastomerového zatížení přes 1800 do 2500 kN</t>
  </si>
  <si>
    <t>843117423</t>
  </si>
  <si>
    <t>https://podminky.urs.cz/item/CS_URS_2021_01/428992114</t>
  </si>
  <si>
    <t xml:space="preserve">Poznámka k souboru cen:_x000d_
1. V cenách jsou započteny náklady na osazení ložiska s deskami a kotevními trny na úložný ložiskový blok, výškové vyrovnání ložiska v příčném nebo podélném sklonu mostu, nastavení ložiska včetně kontrolní zkoušky, zpevnění nebo dočasné uvolnění ložiska včetně geodetických zaměření a kontroly posunů._x000d_
2. V cenách nejsou započteny náklady na:_x000d_
a) výrobu a vyplnění lože nebo horní případně spodní spáry ložiska modifikovanou maltou, tyto se oceňují souborem cen 452 47-11 Podkladní a výplňová vrstva z modifikované malty cementové,_x000d_
b) lože z plastbetonu, tyto se oceňují souborem cen 451 47- . 1 Podkladní vrstva plastbetonová,_x000d_
c) bednění horní nebo dolní spáry terče ložiska při příčném nebo podélném sklonu, tyto se oceňují souborem cen 428 35-11 Bednění bloku ložiska,_x000d_
d) certifikovaná elastomerová ložiska, tyto se oceňují ve specifikaci._x000d_
3. Ložisko vodící nebo přídržné pro mosty s elastomerovými ložisky se oceňuje cenou 428 94-1121._x000d_
</t>
  </si>
  <si>
    <t>77</t>
  </si>
  <si>
    <t>35822006R</t>
  </si>
  <si>
    <t>mostní ložisko elastomerové nosnosti do 1,5 MN</t>
  </si>
  <si>
    <t>-297388398</t>
  </si>
  <si>
    <t>78</t>
  </si>
  <si>
    <t>429941011</t>
  </si>
  <si>
    <t>Odskružení bednění na podpěrné konstrukci zřízení šroubové stoličky, zatížení do 500 kN</t>
  </si>
  <si>
    <t>-654625048</t>
  </si>
  <si>
    <t>https://podminky.urs.cz/item/CS_URS_2021_01/429941011</t>
  </si>
  <si>
    <t xml:space="preserve">Poznámka k souboru cen:_x000d_
1. Množství měrných jednotek v kusech se stanoví počtem kusů pískových hrnců, stoliček a hydraulických válců._x000d_
2. V cenách jsou započteny náklady vystrojení podpěr skruže pro bednění odskružovacím zařízením včetně ukotvení, vlastní směrová a výšková nastavení konstrukce aretací u každého mostního pole podle pokynů geodeta, uvolnění podlahy bednění pomocí odskružovacího zařízení, demontáž zařízení společně s podpěrou konstrukcí._x000d_
3. V cenách nejsou započteny náklady na:_x000d_
a) ocelové podpěrné pevné skruže bednění, tyto se oceňují souborem cen 948 41-1 . Podpěrné skruže a podpěry dočasné kovové,_x000d_
b) nosníky pevné skruže, tyto se oceňují souborem cen 948 42-1 . Podpěrné konstrukce dočasné z ocelových nosníků,_x000d_
c) pískové hrnce a šroubové stoličky, tyto se oceňují ve specifikaci s ohledem na jejich obrátkovost,_x000d_
d) nájemné hydraulických agregátů a zvedáků, jejich počet a dobu nasazení je nutné doplnit individuálně podle harmonogramu stavby._x000d_
</t>
  </si>
  <si>
    <t>2*4</t>
  </si>
  <si>
    <t>79</t>
  </si>
  <si>
    <t>429941211</t>
  </si>
  <si>
    <t>Odskružení bednění na podpěrné konstrukci odstranění šroubové stoličky, zatížení do 500 kN</t>
  </si>
  <si>
    <t>-959160103</t>
  </si>
  <si>
    <t>https://podminky.urs.cz/item/CS_URS_2021_01/429941211</t>
  </si>
  <si>
    <t>80</t>
  </si>
  <si>
    <t>451315116</t>
  </si>
  <si>
    <t>Podkladní a výplňové vrstvy z betonu prostého tloušťky do 100 mm, z betonu C 20/25</t>
  </si>
  <si>
    <t>-956892019</t>
  </si>
  <si>
    <t>https://podminky.urs.cz/item/CS_URS_2021_01/451315116</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</si>
  <si>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</si>
  <si>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2*(4+3,5)</t>
  </si>
  <si>
    <t>81</t>
  </si>
  <si>
    <t>451315125</t>
  </si>
  <si>
    <t>Podkladní a výplňové vrstvy z betonu prostého tloušťky do 150 mm, z betonu C 16/20</t>
  </si>
  <si>
    <t>809281063</t>
  </si>
  <si>
    <t>https://podminky.urs.cz/item/CS_URS_2021_01/451315125</t>
  </si>
  <si>
    <t>4,425*5,05*2+(1,59*0,65+3,5*0,4)*4</t>
  </si>
  <si>
    <t>82</t>
  </si>
  <si>
    <t>451476111</t>
  </si>
  <si>
    <t>Podkladní vrstva z plastbetonu pod mostními ložisky epoxidová pryskyřice první vrstva tl. 10 mm</t>
  </si>
  <si>
    <t>-1804216810</t>
  </si>
  <si>
    <t>https://podminky.urs.cz/item/CS_URS_2021_01/451476111</t>
  </si>
  <si>
    <t xml:space="preserve">Poznámka k souboru cen:_x000d_
1. V ceně -6111 jsou započteny i náklady na penetrační nátěr z epoxidové pryskyřice._x000d_
2. Plastbetonová směs započtená v ceně -6111 má poměr plniva ku pojivu 5:1, v ceně -6112 má poměr plniva ku pojivu 4:1._x000d_
3. V cenách nejsou započteny náklady na úpravu úložné spáry; tyto práce se oceňují cenou 967 04-1111 Úprava úložné spáry z části B 01 tohoto katalogu._x000d_
</t>
  </si>
  <si>
    <t>6*0,6*0,6</t>
  </si>
  <si>
    <t>83</t>
  </si>
  <si>
    <t>451476112</t>
  </si>
  <si>
    <t>Podkladní vrstva z plastbetonu pod mostními ložisky epoxidová pryskyřice každá další vrstva tl. 10 mm</t>
  </si>
  <si>
    <t>-1886161584</t>
  </si>
  <si>
    <t>https://podminky.urs.cz/item/CS_URS_2021_01/451476112</t>
  </si>
  <si>
    <t>84</t>
  </si>
  <si>
    <t>451477121</t>
  </si>
  <si>
    <t>Podkladní vrstva plastbetonová drenážní, tloušťky do 20 mm první vrstva</t>
  </si>
  <si>
    <t>-676484273</t>
  </si>
  <si>
    <t>https://podminky.urs.cz/item/CS_URS_2021_01/451477121</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</si>
  <si>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</si>
  <si>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0,2*13,7*2</t>
  </si>
  <si>
    <t>85</t>
  </si>
  <si>
    <t>451477122</t>
  </si>
  <si>
    <t>Podkladní vrstva plastbetonová drenážní, tloušťky do 20 mm každá další vrstva</t>
  </si>
  <si>
    <t>-867379577</t>
  </si>
  <si>
    <t>https://podminky.urs.cz/item/CS_URS_2021_01/451477122</t>
  </si>
  <si>
    <t>86</t>
  </si>
  <si>
    <t>458311121</t>
  </si>
  <si>
    <t>Výplňové klíny a filtrační vrstvy za opěrou z betonu hutněného po vrstvách výplňového prostého</t>
  </si>
  <si>
    <t>668361643</t>
  </si>
  <si>
    <t>https://podminky.urs.cz/item/CS_URS_2021_01/458311121</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</si>
  <si>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opěrou._x000d_
</t>
  </si>
  <si>
    <t>2,9*1,33*0,5*5,35*2</t>
  </si>
  <si>
    <t>87</t>
  </si>
  <si>
    <t>463211111</t>
  </si>
  <si>
    <t>Rovnanina z lomového kamene neopracovaného tříděného pro všechny tloušťky rovnaniny, bez vypracování líce s vyklínování spár a dutin úlomky z kamene</t>
  </si>
  <si>
    <t>545962971</t>
  </si>
  <si>
    <t>https://podminky.urs.cz/item/CS_URS_2021_01/463211111</t>
  </si>
  <si>
    <t xml:space="preserve">Poznámka k souboru cen:_x000d_
1. V cenách jsou započteny náklady na ukládání lomového kamene do figur ručně tak, aby tvořily pevný celek s vyplněním dutin vyklínováním kamenem nebo pískem._x000d_
2. V cenách nejsou započteny náklady na lícování kamene._x000d_
3. Zdi z drátokamenné rovnaniny (z gabionů) se oceňují cenami souborů cen části A05 Opěrné zdi a valy katalogu 823-1 Plochy a úprava území._x000d_
</t>
  </si>
  <si>
    <t>0,8*0,8*8,5*4+4*0,7*0,5*4+4,2*3,2*0,45</t>
  </si>
  <si>
    <t>88</t>
  </si>
  <si>
    <t>465210141</t>
  </si>
  <si>
    <t>Schody z lomového žulového kamene upraveného do betonového lože s vyplněním spár MC lože z betonu C 25/30</t>
  </si>
  <si>
    <t>-1673015150</t>
  </si>
  <si>
    <t>https://podminky.urs.cz/item/CS_URS_2021_01/465210141</t>
  </si>
  <si>
    <t xml:space="preserve">Poznámka k souboru cen:_x000d_
1. Plocha schodiště v m2 je definovaná pohledovou délkou a šířkou schodiště._x000d_
2. V ceně jsou započteny náklady na rozměření stupňů na lati, navlhčení betonového lože, osazení stupňů z lomového kamene podél mostních opěr, dodání betonu, vyplnění klínového prostoru za stupněm pro uložení dalšího stupně do šířky stupně 350 mm, výšky stupně 200 mm, zatření spár MC 25, zakrytí schodu lepenkou._x000d_
3. V ceně nejsou započteny náklady na podkladní vrstvy pod schody, včetně příplatku za sklon ve svahu a zhutnění svahu, tyto se oceňují souborem cen 451 31-51 Podkladní a výplňové vrstvy z betonu prostého._x000d_
</t>
  </si>
  <si>
    <t>(4,5+4,3)*1</t>
  </si>
  <si>
    <t>89</t>
  </si>
  <si>
    <t>465513257</t>
  </si>
  <si>
    <t>Dlažba svahu u mostních opěr z upraveného lomového žulového kamene s vyspárováním maltou MC 25, šíře spáry 15 mm do betonového lože C 25/30 tloušťky 250 mm, plochy přes 10 m2</t>
  </si>
  <si>
    <t>423221299</t>
  </si>
  <si>
    <t>https://podminky.urs.cz/item/CS_URS_2021_01/465513257</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</si>
  <si>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</si>
  <si>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17+17+15+16+(2,9+3,4)*1</t>
  </si>
  <si>
    <t>Komunikace pozemní</t>
  </si>
  <si>
    <t>90</t>
  </si>
  <si>
    <t>564861111</t>
  </si>
  <si>
    <t>Podklad ze štěrkodrti ŠD s rozprostřením a zhutněním, po zhutnění tl. 200 mm</t>
  </si>
  <si>
    <t>-96438956</t>
  </si>
  <si>
    <t>https://podminky.urs.cz/item/CS_URS_2021_01/564861111</t>
  </si>
  <si>
    <t>270,249+40*0,3</t>
  </si>
  <si>
    <t>91</t>
  </si>
  <si>
    <t>565165111</t>
  </si>
  <si>
    <t>Asfaltový beton vrstva podkladní ACP 16 (obalované kamenivo střednězrnné - OKS) s rozprostřením a zhutněním z modifikovaného asfaltu v pruhu šířky přes 1,5 do 3 m, po zhutnění tl. 80 mm</t>
  </si>
  <si>
    <t>-1193021841</t>
  </si>
  <si>
    <t>https://podminky.urs.cz/item/CS_URS_2021_01/565165111</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</si>
  <si>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</si>
  <si>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1,82*19+6,2*28,49+1,83*25,7</t>
  </si>
  <si>
    <t>92</t>
  </si>
  <si>
    <t>567122114</t>
  </si>
  <si>
    <t>Podklad ze směsi stmelené cementem SC bez dilatačních spár, s rozprostřením a zhutněním SC C 8/10 (KSC I), po zhutnění tl. 150 mm</t>
  </si>
  <si>
    <t>-976538664</t>
  </si>
  <si>
    <t>https://podminky.urs.cz/item/CS_URS_2021_01/567122114</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</si>
  <si>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</si>
  <si>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258,249+40*0,3</t>
  </si>
  <si>
    <t>93</t>
  </si>
  <si>
    <t>569951133</t>
  </si>
  <si>
    <t>Zpevnění krajnic nebo komunikací pro pěší s rozprostřením a zhutněním, po zhutnění asfaltovým recyklátem tl. 150 mm</t>
  </si>
  <si>
    <t>-387608758</t>
  </si>
  <si>
    <t>https://podminky.urs.cz/item/CS_URS_2021_01/569951133</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</si>
  <si>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</si>
  <si>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2*0,5*82</t>
  </si>
  <si>
    <t>94</t>
  </si>
  <si>
    <t>573111111R</t>
  </si>
  <si>
    <t>Postřik infiltrační PI z asfaltu silničního s posypem kamenivem, v množství 0,30 kg/m2</t>
  </si>
  <si>
    <t>-1373883802</t>
  </si>
  <si>
    <t>270,249</t>
  </si>
  <si>
    <t>95</t>
  </si>
  <si>
    <t>573211112</t>
  </si>
  <si>
    <t>Postřik spojovací PS bez posypu kamenivem z asfaltu silničního, v množství 0,70 kg/m2</t>
  </si>
  <si>
    <t>-1038689467</t>
  </si>
  <si>
    <t>https://podminky.urs.cz/item/CS_URS_2021_01/573211112</t>
  </si>
  <si>
    <t>5,5*(20,8+20,9)+5,75*(10,2+11,3)+6*19,3</t>
  </si>
  <si>
    <t>96</t>
  </si>
  <si>
    <t>577144141</t>
  </si>
  <si>
    <t>Asfaltový beton vrstva obrusná ACO 11 (ABS) s rozprostřením a se zhutněním z modifikovaného asfaltu v pruhu šířky přes 3 m, po zhutnění tl. 50 mm</t>
  </si>
  <si>
    <t>-762720020</t>
  </si>
  <si>
    <t>https://podminky.urs.cz/item/CS_URS_2021_01/577144141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</si>
  <si>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</si>
  <si>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5,5*(20,8+20,9)+5,75*(10,2+11,3)+6*19,3-81</t>
  </si>
  <si>
    <t>97</t>
  </si>
  <si>
    <t>-857032094</t>
  </si>
  <si>
    <t>98</t>
  </si>
  <si>
    <t>578143233</t>
  </si>
  <si>
    <t>Litý asfalt MA 11 (LAS) s rozprostřením z modifikovaného asfaltu v pruhu šířky přes 3 m tl. 40 mm</t>
  </si>
  <si>
    <t>-394448768</t>
  </si>
  <si>
    <t>https://podminky.urs.cz/item/CS_URS_2021_01/578143233</t>
  </si>
  <si>
    <t xml:space="preserve">Poznámka k souboru cen:_x000d_
1. V cenách jsou započteny i náklady na napojení pracovních spár._x000d_
2. V cenách nejsou započteny náklady na příp. projektem předepsané:_x000d_
a) zdrsňovací posypy, které se oceňují cenami souboru cen 578 90- Zdrsňovací posyp litého asfaltu,_x000d_
b) posypy drobným kamenivem, které se oceňují cenami souboru cen 572 40- Posyp živičného podkladu nebo krytu části C 01 tohoto katalogu._x000d_
</t>
  </si>
  <si>
    <t>6*13,5</t>
  </si>
  <si>
    <t>ochran.vrstva , dle výpisu hl.výměr</t>
  </si>
  <si>
    <t>Úpravy povrchů, podlahy a osazování výplní</t>
  </si>
  <si>
    <t>99</t>
  </si>
  <si>
    <t>628611141</t>
  </si>
  <si>
    <t>Nátěr mostních betonových konstrukcí akrylátový na siloxanové a plasticko-elastické bázi 1x podkladní +2x ochranný OS-D II (OS 5a)</t>
  </si>
  <si>
    <t>-237380382</t>
  </si>
  <si>
    <t>https://podminky.urs.cz/item/CS_URS_2021_01/628611141</t>
  </si>
  <si>
    <t>149,959</t>
  </si>
  <si>
    <t>100</t>
  </si>
  <si>
    <t>628612201</t>
  </si>
  <si>
    <t>Nátěr mostního zábradlí polyuretanový 1x vrchní</t>
  </si>
  <si>
    <t>1582998912</t>
  </si>
  <si>
    <t>https://podminky.urs.cz/item/CS_URS_2021_01/628612201</t>
  </si>
  <si>
    <t>(2*(0,16+2*0,08)*1,07+0,3*0,35)*20</t>
  </si>
  <si>
    <t>101</t>
  </si>
  <si>
    <t>628635552</t>
  </si>
  <si>
    <t>Vyplnění spár dosavadních konstrukcí zdiva cementovou maltou s vyčištěním spár hloubky přes 70 do 120 mm, zdiva z lomového kamene s vyspárováním</t>
  </si>
  <si>
    <t>725599386</t>
  </si>
  <si>
    <t>https://podminky.urs.cz/item/CS_URS_2021_01/628635552</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</si>
  <si>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</si>
  <si>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2*(1,77*6,35+1,5*1,77*0,5*1,77*2)+0,92*(6,35+5,3)*2+(2,9+2,4+5,05)*1,8*2+2*10</t>
  </si>
  <si>
    <t>Trubní vedení</t>
  </si>
  <si>
    <t>102</t>
  </si>
  <si>
    <t>822522112</t>
  </si>
  <si>
    <t>Montáž potrubí z trub železobetonových hrdlových v otevřeném výkopu ve sklonu do 20 % s integrovaným těsněním DN 1200</t>
  </si>
  <si>
    <t>1044231790</t>
  </si>
  <si>
    <t>https://podminky.urs.cz/item/CS_URS_2021_01/822522112</t>
  </si>
  <si>
    <t>provizorní zatrubnění , dle výpisu hl.výměr</t>
  </si>
  <si>
    <t>103</t>
  </si>
  <si>
    <t>59222004</t>
  </si>
  <si>
    <t>trouba ŽB hrdlová DN 1200</t>
  </si>
  <si>
    <t>-1027796359</t>
  </si>
  <si>
    <t>20*1,01 'Přepočtené koeficientem množství</t>
  </si>
  <si>
    <t>Ostatní konstrukce a práce, bourání</t>
  </si>
  <si>
    <t>104</t>
  </si>
  <si>
    <t>911331131</t>
  </si>
  <si>
    <t>Silniční svodidlo s osazením sloupků zaberaněním ocelové úroveň zádržnosti H1 vzdálenosti sloupků do 2 m jednostranné</t>
  </si>
  <si>
    <t>-1915080583</t>
  </si>
  <si>
    <t>https://podminky.urs.cz/item/CS_URS_2021_01/911331131</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</si>
  <si>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</si>
  <si>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2*52</t>
  </si>
  <si>
    <t>105</t>
  </si>
  <si>
    <t>911334122</t>
  </si>
  <si>
    <t>Zábradelní svodidla ocelová s osazením sloupků kotvením do římsy, se svodnicí úrovně zádržnosti H2 s výplní ze svislých tyčí</t>
  </si>
  <si>
    <t>1063878199</t>
  </si>
  <si>
    <t>https://podminky.urs.cz/item/CS_URS_2021_01/911334122</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</si>
  <si>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atd.)._x000d_
2. Ceny dilatace zábradelní výplně obsahují i dodávku dilatační svodnice a spojovacího materiálu._x000d_
3. Ceny dilatace madel obsahují i dodávku dilatační manžety madla a spojovacího materiálu._x000d_
4. Ceny neobsahují pružný nátěr spáry mezi betonem a sloupkem, tyto se oceňují souborem cen 628 61-11.. Nátěr mostních betonových konstrukcí akrylátový na siloxanové a plasticko-elastické bázi._x000d_
</t>
  </si>
  <si>
    <t>2*20</t>
  </si>
  <si>
    <t>106</t>
  </si>
  <si>
    <t>911334411</t>
  </si>
  <si>
    <t>Zábradelní svodidla ocelová ukončení zábradelních madel</t>
  </si>
  <si>
    <t>1849162115</t>
  </si>
  <si>
    <t>https://podminky.urs.cz/item/CS_URS_2021_01/911334411</t>
  </si>
  <si>
    <t>107</t>
  </si>
  <si>
    <t>911334514</t>
  </si>
  <si>
    <t>Zábradelní svodidla ocelová dilatace zábradelní výplně ze svislých tyčí s elektricky neizolovaným stykem</t>
  </si>
  <si>
    <t>1541947463</t>
  </si>
  <si>
    <t>https://podminky.urs.cz/item/CS_URS_2021_01/911334514</t>
  </si>
  <si>
    <t>108</t>
  </si>
  <si>
    <t>914112111</t>
  </si>
  <si>
    <t>Tabulka s označením evidenčního čísla mostu na sloupek</t>
  </si>
  <si>
    <t>-2032420616</t>
  </si>
  <si>
    <t>https://podminky.urs.cz/item/CS_URS_2021_01/914112111</t>
  </si>
  <si>
    <t xml:space="preserve">Poznámka k souboru cen:_x000d_
1. V cenách jsou započteny náklady na montáž a dodávku tabulky a sloupku včetně upevňovacího materiálu_x000d_
2. V ceně nejsou započteny náklady na naložení a odklizení výkopku, tyto se oceňují cenami části A 01 katalogu 800-1 Zemní práce._x000d_
</t>
  </si>
  <si>
    <t>109</t>
  </si>
  <si>
    <t>914112112</t>
  </si>
  <si>
    <t xml:space="preserve">Tabulka s označením toku </t>
  </si>
  <si>
    <t>133570487</t>
  </si>
  <si>
    <t>110</t>
  </si>
  <si>
    <t>914511111</t>
  </si>
  <si>
    <t>Montáž sloupku dopravních značek délky do 3,5 m do betonového základu</t>
  </si>
  <si>
    <t>-1974342855</t>
  </si>
  <si>
    <t>https://podminky.urs.cz/item/CS_URS_2021_01/914511111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</si>
  <si>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</si>
  <si>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111</t>
  </si>
  <si>
    <t>40445225</t>
  </si>
  <si>
    <t>sloupek pro dopravní značku Zn D 60mm v 3,5m</t>
  </si>
  <si>
    <t>1474263661</t>
  </si>
  <si>
    <t>112</t>
  </si>
  <si>
    <t>40445256</t>
  </si>
  <si>
    <t>svorka upínací na sloupek dopravní značky D 60mm</t>
  </si>
  <si>
    <t>-1412023591</t>
  </si>
  <si>
    <t>113</t>
  </si>
  <si>
    <t>40445253</t>
  </si>
  <si>
    <t>víčko plastové na sloupek D 60mm</t>
  </si>
  <si>
    <t>962438794</t>
  </si>
  <si>
    <t>114</t>
  </si>
  <si>
    <t>915121112</t>
  </si>
  <si>
    <t>Vodorovné dopravní značení stříkané barvou vodící čára bílá šířky 250 mm souvislá retroreflexní</t>
  </si>
  <si>
    <t>-138928111</t>
  </si>
  <si>
    <t>https://podminky.urs.cz/item/CS_URS_2021_01/915121112</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</si>
  <si>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</si>
  <si>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2*82</t>
  </si>
  <si>
    <t>115</t>
  </si>
  <si>
    <t>919112223</t>
  </si>
  <si>
    <t>Řezání dilatačních spár v živičném krytu vytvoření komůrky pro těsnící zálivku šířky 15 mm, hloubky 30 mm</t>
  </si>
  <si>
    <t>-1850231859</t>
  </si>
  <si>
    <t>https://podminky.urs.cz/item/CS_URS_2021_01/919112223</t>
  </si>
  <si>
    <t xml:space="preserve">Poznámka k souboru cen:_x000d_
1. V cenách jsou započteny i náklady na vyčištění spár po řezání._x000d_
</t>
  </si>
  <si>
    <t>2*6+2*15</t>
  </si>
  <si>
    <t>116</t>
  </si>
  <si>
    <t>919121233</t>
  </si>
  <si>
    <t>Utěsnění dilatačních spár zálivkou za studena v cementobetonovém nebo živičném krytu včetně adhezního nátěru bez těsnicího profilu pod zálivkou, pro komůrky šířky 20 mm, hloubky 40 mm</t>
  </si>
  <si>
    <t>285572021</t>
  </si>
  <si>
    <t>https://podminky.urs.cz/item/CS_URS_2021_01/919121233</t>
  </si>
  <si>
    <t xml:space="preserve">Poznámka k souboru cen:_x000d_
1. V cenách jsou započteny i náklady na vyčištění spár před těsněním a zalitím a náklady na impregnaci, těsnění a zalití spár včetně dodání hmot._x000d_
</t>
  </si>
  <si>
    <t>117</t>
  </si>
  <si>
    <t>919721101</t>
  </si>
  <si>
    <t>Geomříž pro stabilizaci podkladu tkaná z polyesteru podélná pevnost v tahu do 50 kN/m</t>
  </si>
  <si>
    <t>1758666140</t>
  </si>
  <si>
    <t>https://podminky.urs.cz/item/CS_URS_2021_01/919721101</t>
  </si>
  <si>
    <t xml:space="preserve">Poznámka k souboru cen:_x000d_
1. V cenách jsou započteny i náklady na položení a dodání geomříže včetně přesahů._x000d_
2. V cenách -1202 až -1221 jsou započteny i náklady na ošetření podkladu živičnou emulzí a spojení přesahů živičným postřikem._x000d_
3. V ceně -1221 jsou započteny i náklady na ochrannou vrstvu z podrceného štěrku a uchycení geomříže k podkladu hřeby._x000d_
4. Ceny -1202 až -1221 jsou určeny pro vyztužení asfaltového povrchu na nově budovaných komunikacích. Vyztužení asfaltového povrchu stávajících komunikací se oceňuje cenami 919 72-1282 až -1291 části C01 tohoto katalogu._x000d_
</t>
  </si>
  <si>
    <t>4*(26,42+27,01)</t>
  </si>
  <si>
    <t>118</t>
  </si>
  <si>
    <t>919726123</t>
  </si>
  <si>
    <t>Geotextilie netkaná pro ochranu, separaci nebo filtraci měrná hmotnost přes 300 do 500 g/m2</t>
  </si>
  <si>
    <t>-213685959</t>
  </si>
  <si>
    <t>https://podminky.urs.cz/item/CS_URS_2021_01/919726123</t>
  </si>
  <si>
    <t xml:space="preserve">Poznámka k souboru cen:_x000d_
1. V cenách jsou započteny i náklady na položení a dodání geotextilie včetně přesahů._x000d_
</t>
  </si>
  <si>
    <t>119</t>
  </si>
  <si>
    <t>919731122</t>
  </si>
  <si>
    <t xml:space="preserve">Zarovnání styčné plochy podkladu nebo krytu podél vybourané části komunikace nebo zpevněné plochy živičné vč. zalití spar zálivkou </t>
  </si>
  <si>
    <t>-1924943845</t>
  </si>
  <si>
    <t>https://podminky.urs.cz/item/CS_URS_2021_01/919731122</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</si>
  <si>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</si>
  <si>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60,6</t>
  </si>
  <si>
    <t>dle výpisu hl. výměr</t>
  </si>
  <si>
    <t>120</t>
  </si>
  <si>
    <t>919735111</t>
  </si>
  <si>
    <t>Řezání stávajícího živičného krytu nebo podkladu hloubky do 50 mm</t>
  </si>
  <si>
    <t>-1817822885</t>
  </si>
  <si>
    <t>https://podminky.urs.cz/item/CS_URS_2021_01/919735111</t>
  </si>
  <si>
    <t xml:space="preserve">Poznámka k souboru cen:_x000d_
1. V cenách jsou započteny i náklady na spotřebu vody._x000d_
</t>
  </si>
  <si>
    <t>2*5+2*6+2*19,3</t>
  </si>
  <si>
    <t>121</t>
  </si>
  <si>
    <t>931941142</t>
  </si>
  <si>
    <t>Osazení dilatačního mostního závěru podpovrchového, posun do 20 mm</t>
  </si>
  <si>
    <t>-1391089537</t>
  </si>
  <si>
    <t>https://podminky.urs.cz/item/CS_URS_2021_01/931941142</t>
  </si>
  <si>
    <t xml:space="preserve">Poznámka k souboru cen:_x000d_
1. V cenách jsou započteny i náklady na rozměření a osazení mostního závěru do konstrukce jeřábem._x000d_
2. U lamelových a hřebenových mostních závěrů jsou započteny náklady na vyrovnání kotevních želez ocelových krajních profilů a přivaření k mostní výztuži se směrovým a výškovým vyrovnáním a nastavení hodnot._x000d_
3. U kobercových mostních závěrů jsou započteny náklady na uložení základního nosného prvku krajních úhelníků tak, aby přímo středovou částí kryly dilatační spáru._x000d_
4. U podpovrchových mostních závěrů jsou započteny náklady na uložení pásu šíře 210 mm nad spárou do konstrukce, vyvrtání otvorů D 16 mm do betonu nosné konstrukce a opěry, upevnění do chemických hmoždinek kotevními šrouby tak, aby výztuha podpovrchového mostního závěru překrývala dilatační spáru, řez spáry a vyplnění spáry elastickou zálivkou._x000d_
5. V cenách nejsou započteny náklady na:_x000d_
a) mostní závěry, tyto se oceňují ve specifikaci a jsou tvarově specifikovány v projektu,_x000d_
b) bednění a odbednění dilatační spáry mostního závěru včetně betonáže kapes pro uložení mostního závěru,_x000d_
c) u lamelových a hřebenových mostních závěrů doplnění výztuže,_x000d_
d) u podpovrchových mostních závěrů zřízení vozovkových vrstev nad dilatací, řezání a provedení pružné zálivky v obrusné vrstvě vozovky nad dilatační spárou nebo zálivky podélné spáry kolem lamelových nebo hřebenových mostních závěrů._x000d_
</t>
  </si>
  <si>
    <t>2*7,1</t>
  </si>
  <si>
    <t>122</t>
  </si>
  <si>
    <t>31110001R</t>
  </si>
  <si>
    <t xml:space="preserve">podpovrchový dilatační závěr </t>
  </si>
  <si>
    <t>-2105839567</t>
  </si>
  <si>
    <t>123</t>
  </si>
  <si>
    <t>931992111</t>
  </si>
  <si>
    <t>Výplň dilatačních spár z polystyrenu pěnového, tloušťky 20 mm</t>
  </si>
  <si>
    <t>-205180166</t>
  </si>
  <si>
    <t>https://podminky.urs.cz/item/CS_URS_2021_01/931992111</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</si>
  <si>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</si>
  <si>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2*0,84*7,1+4*0,39</t>
  </si>
  <si>
    <t>124</t>
  </si>
  <si>
    <t>931994141</t>
  </si>
  <si>
    <t>Těsnění spáry betonové konstrukce pásy, profily, tmely tmelem polyuretanovým spáry pracovní do 1,5 cm2</t>
  </si>
  <si>
    <t>1637590730</t>
  </si>
  <si>
    <t>https://podminky.urs.cz/item/CS_URS_2021_01/931994141</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</si>
  <si>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</si>
  <si>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4*1,65</t>
  </si>
  <si>
    <t>125</t>
  </si>
  <si>
    <t>931994142</t>
  </si>
  <si>
    <t>Těsnění spáry betonové konstrukce pásy, profily, tmely tmelem polyuretanovým spáry dilatační do 4,0 cm2</t>
  </si>
  <si>
    <t>-430964156</t>
  </si>
  <si>
    <t>https://podminky.urs.cz/item/CS_URS_2021_01/931994142</t>
  </si>
  <si>
    <t>126</t>
  </si>
  <si>
    <t>935111211</t>
  </si>
  <si>
    <t>Osazení betonového příkopového žlabu s vyplněním a zatřením spár cementovou maltou s ložem tl. 100 mm z kameniva těženého nebo štěrkopísku z betonových příkopových tvárnic šířky přes 500 do 800 mm</t>
  </si>
  <si>
    <t>-1763979782</t>
  </si>
  <si>
    <t>https://podminky.urs.cz/item/CS_URS_2021_01/935111211</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</si>
  <si>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</si>
  <si>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2*4,2+12</t>
  </si>
  <si>
    <t>127</t>
  </si>
  <si>
    <t>BBC.0007848.R</t>
  </si>
  <si>
    <t>žlabovka betonová TBM 20-80 33x59x8cm</t>
  </si>
  <si>
    <t>891720880</t>
  </si>
  <si>
    <t>24,2*3</t>
  </si>
  <si>
    <t>128</t>
  </si>
  <si>
    <t>936171123</t>
  </si>
  <si>
    <t>Osazení kovových doplňků mostního vybavení jednotlivě desky do 15 kg přichycené šrouby</t>
  </si>
  <si>
    <t>-155384973</t>
  </si>
  <si>
    <t>https://podminky.urs.cz/item/CS_URS_2021_01/936171123</t>
  </si>
  <si>
    <t xml:space="preserve">Poznámka k souboru cen:_x000d_
1. V cenách jsou započteny náklady na rozměření a osazení kovového doplňku ke konstrukci, do lože nebo do otvoru, případně do výztuže, vyrovnání s upevněním svarem nebo vázáním k výztuži, případně vyrovnání a upevnění šroubem - svorníkem ke konstrukci._x000d_
2. V cenách nejsou započteny náklady na:_x000d_
a) vrtání otvorů do betonu s osazením hmoždinek, tyto se oceňují souborem cen 953 99- . . Osazení hmoždinek do betonu,_x000d_
b) lože z plastbetonu, tyto se oceňují souborem cen 451 47- . 1 Podkladní vrstva plastbetonová,_x000d_
c) kovové doplňky do bednění (kotevní lišty), tyto se oceňují souborem cen 953 94-32 Kotvení závěsů do bednění,_x000d_
d) kovové věšáky objímky odvodnění, tyto se oceňují souborem cen 936 94-39 Montáž věšákového závěsu odvodnění mostu._x000d_
</t>
  </si>
  <si>
    <t>129</t>
  </si>
  <si>
    <t>404450001</t>
  </si>
  <si>
    <t xml:space="preserve">deska s označením datumu realizace </t>
  </si>
  <si>
    <t>151290534</t>
  </si>
  <si>
    <t>130</t>
  </si>
  <si>
    <t>936941111</t>
  </si>
  <si>
    <t>Odvodňovač izolace mostovky osazení do plastbetonu, odvodňovače měděného</t>
  </si>
  <si>
    <t>678623924</t>
  </si>
  <si>
    <t>https://podminky.urs.cz/item/CS_URS_2021_01/936941111</t>
  </si>
  <si>
    <t xml:space="preserve">Poznámka k souboru cen:_x000d_
1. V cenách jsou započteny náklady na:_x000d_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trubkou,_x000d_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chráničkou._x000d_
2. V cenách nejsou započteny náklady na:_x000d_
a) lože z plastbetonu a vsakovací vrstvy z drenážního plastbetonu, tyto se oceňují souborem cen 451 47- . 1 Podkladní vrstva plastbetonová,_x000d_
b) subdodávku pokládky celoplošné izolace mostovky a případné napojení odvodňovací trubky D 50 mm do sedla horizontálního potrubí DN 200-250 odvodnění mostu,_x000d_
c) odvodňovač izolace mostovky; tyto se oceňují ve specifikaci._x000d_
</t>
  </si>
  <si>
    <t>131</t>
  </si>
  <si>
    <t>55241710</t>
  </si>
  <si>
    <t xml:space="preserve">odvodňovač mostní </t>
  </si>
  <si>
    <t>1684031133</t>
  </si>
  <si>
    <t>132</t>
  </si>
  <si>
    <t>936941132</t>
  </si>
  <si>
    <t>Odvodňovač izolace mostovky chránička odvodňovače prodloužení vývodu plastové trubky průměru 50 mm a chránička 63 mm</t>
  </si>
  <si>
    <t>676665583</t>
  </si>
  <si>
    <t>https://podminky.urs.cz/item/CS_URS_2021_01/936941132</t>
  </si>
  <si>
    <t>8*0,9</t>
  </si>
  <si>
    <t>133</t>
  </si>
  <si>
    <t>938111111</t>
  </si>
  <si>
    <t>Čištění zdiva opěr, pilířů, křídel od mechu a jiné vegetace</t>
  </si>
  <si>
    <t>883964057</t>
  </si>
  <si>
    <t>https://podminky.urs.cz/item/CS_URS_2021_01/938111111</t>
  </si>
  <si>
    <t xml:space="preserve">Poznámka k souboru cen:_x000d_
1. Cena je určena pro čištění jakéhokoliv zdiva._x000d_
2. Počet měrných jednotek se měří v m2 čištěné plochy zdiva._x000d_
</t>
  </si>
  <si>
    <t>90,574</t>
  </si>
  <si>
    <t>134</t>
  </si>
  <si>
    <t>938903211</t>
  </si>
  <si>
    <t>Dokončovací práce na dosavadních konstrukcích vysekání spár s očištěním zdiva nebo dlažby, s naložením suti na dopravní prostředek nebo s odklizením na hromady do vzdálenosti 50 m při hloubce spáry přes 70 do 120 mm ve zdivu z lomového kamene</t>
  </si>
  <si>
    <t>1565538694</t>
  </si>
  <si>
    <t>https://podminky.urs.cz/item/CS_URS_2021_01/938903211</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</si>
  <si>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</si>
  <si>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135</t>
  </si>
  <si>
    <t>946231111</t>
  </si>
  <si>
    <t>Zavěšené lešení pod bednění mostních říms pracovní a podpěrné s vyložením do 0,90 m montáž</t>
  </si>
  <si>
    <t>-1131189503</t>
  </si>
  <si>
    <t>https://podminky.urs.cz/item/CS_URS_2021_01/946231111</t>
  </si>
  <si>
    <t xml:space="preserve">Poznámka k souboru cen:_x000d_
1. V ceně -1111 jsou započteny i náklady na použití lešení._x000d_
</t>
  </si>
  <si>
    <t>2*19,3</t>
  </si>
  <si>
    <t>136</t>
  </si>
  <si>
    <t>946231121</t>
  </si>
  <si>
    <t>Zavěšené lešení pod bednění mostních říms pracovní a podpěrné s vyložením do 0,90 m demontáž</t>
  </si>
  <si>
    <t>1597818696</t>
  </si>
  <si>
    <t>https://podminky.urs.cz/item/CS_URS_2021_01/946231121</t>
  </si>
  <si>
    <t>137</t>
  </si>
  <si>
    <t>948411111</t>
  </si>
  <si>
    <t>Podpěrné skruže a podpěry dočasné kovové zřízení skruží z věží výšky do 10 m</t>
  </si>
  <si>
    <t>773776883</t>
  </si>
  <si>
    <t>https://podminky.urs.cz/item/CS_URS_2021_01/948411111</t>
  </si>
  <si>
    <t xml:space="preserve">Poznámka k souboru cen:_x000d_
1. V cenách podpěných skruží jsou započteny náklady na sestavení a zavětrování věží, osazení a vyrovnání stavěcích hlav a dolních základových rámů._x000d_
2. V cenách podpěr jsou započteny náklady na rozměření, sestavení modulů s uložením na základech, kontrolu stability, zavětrování konstrukce, osazení dočasných pomocných pracovních lávek a doprava podpěr do vzdálenosti 100 m v rámci staveniště._x000d_
3. Ceny nájemného skruží z věží a podpěr Pižmo jsou pouze informativní, je nutné je posoudit s ohledem na konkrétní podmínky stavby._x000d_
4. Měsíční nájemné podpěr ŽP 16 a P35, které je uvedené s nulovou hodnotou, se stanoví induviduálně podle konkrétních podmínek stavby, obvykle v hodnotě 6 % z ceny pořízení._x000d_
5. Drobný spotřební materiál (např. hřebíky, svorníky, matice) je započten v režijních nákladech._x000d_
6. V cenách nejsou započteny náklady na:_x000d_
a) odskružovací zařízení, tyto se oceňují souborem cen 429 94-1 . Odskružení bednění na podpěrné konstrukci,_x000d_
b) zřízení pracovních podlah a bednění spodní desky nebo trámu nosné konstrukce, tyto se oceňují souborem cen 421 95- . . Dřevěné deskové mostní nosné konstrukce,_x000d_
c) betonový základ nebo základ ze silničních panelů pod skruží nebo roznášecími nosníky dílců._x000d_
d) mimostaveništní dopravu skruží a podpěr a jejich nakládku a vykládku; tyto náklady se oceňují individuálně._x000d_
</t>
  </si>
  <si>
    <t>3,3*12,2*10</t>
  </si>
  <si>
    <t>138</t>
  </si>
  <si>
    <t>948411211</t>
  </si>
  <si>
    <t>Podpěrné skruže a podpěry dočasné kovové odstranění skruží z věží výšky do 10 m</t>
  </si>
  <si>
    <t>-612417589</t>
  </si>
  <si>
    <t>https://podminky.urs.cz/item/CS_URS_2021_01/948411211</t>
  </si>
  <si>
    <t>139</t>
  </si>
  <si>
    <t>985121101</t>
  </si>
  <si>
    <t>Tryskání degradovaného betonu stěn, rubu kleneb a podlah křemičitým pískem sušeným</t>
  </si>
  <si>
    <t>1071512592</t>
  </si>
  <si>
    <t>https://podminky.urs.cz/item/CS_URS_2021_01/985121101</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</si>
  <si>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</si>
  <si>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13,45*7,1</t>
  </si>
  <si>
    <t>očištění povrchu tryskáním</t>
  </si>
  <si>
    <t>997</t>
  </si>
  <si>
    <t>Přesun sutě</t>
  </si>
  <si>
    <t>140</t>
  </si>
  <si>
    <t>997211511</t>
  </si>
  <si>
    <t>Vodorovná doprava suti nebo vybouraných hmot suti se složením a hrubým urovnáním, na vzdálenost do 1 km</t>
  </si>
  <si>
    <t>1775140212</t>
  </si>
  <si>
    <t>https://podminky.urs.cz/item/CS_URS_2021_01/997211511</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</si>
  <si>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</si>
  <si>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141</t>
  </si>
  <si>
    <t>997211519</t>
  </si>
  <si>
    <t>Vodorovná doprava suti nebo vybouraných hmot suti se složením a hrubým urovnáním, na vzdálenost Příplatek k ceně za každý další i započatý 1 km přes 1 km</t>
  </si>
  <si>
    <t>2124348640</t>
  </si>
  <si>
    <t>https://podminky.urs.cz/item/CS_URS_2021_01/997211519</t>
  </si>
  <si>
    <t>20,428*14</t>
  </si>
  <si>
    <t>142</t>
  </si>
  <si>
    <t>997211611</t>
  </si>
  <si>
    <t>Nakládání suti nebo vybouraných hmot na dopravní prostředky pro vodorovnou dopravu suti</t>
  </si>
  <si>
    <t>920309766</t>
  </si>
  <si>
    <t>https://podminky.urs.cz/item/CS_URS_2021_01/997211611</t>
  </si>
  <si>
    <t>143</t>
  </si>
  <si>
    <t>997221615</t>
  </si>
  <si>
    <t>Poplatek za uložení stavebního odpadu na skládce (skládkovné) z prostého betonu zatříděného do Katalogu odpadů pod kódem 17 01 01</t>
  </si>
  <si>
    <t>1650956026</t>
  </si>
  <si>
    <t>https://podminky.urs.cz/item/CS_URS_2021_01/997221615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</si>
  <si>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</si>
  <si>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t>
  </si>
  <si>
    <t>Přesun hmot</t>
  </si>
  <si>
    <t>144</t>
  </si>
  <si>
    <t>998212111</t>
  </si>
  <si>
    <t>Přesun hmot pro mosty zděné, betonové monolitické, spřažené ocelobetonové nebo kovové vodorovná dopravní vzdálenost do 100 m výška mostu do 20 m</t>
  </si>
  <si>
    <t>252173340</t>
  </si>
  <si>
    <t>https://podminky.urs.cz/item/CS_URS_2021_01/998212111</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</si>
  <si>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</si>
  <si>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</si>
  <si>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</si>
  <si>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</si>
  <si>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</si>
  <si>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145</t>
  </si>
  <si>
    <t>711112001</t>
  </si>
  <si>
    <t>Provedení izolace proti zemní vlhkosti natěradly a tmely za studena na ploše svislé S nátěrem penetračním</t>
  </si>
  <si>
    <t>-18413405</t>
  </si>
  <si>
    <t>https://podminky.urs.cz/item/CS_URS_2021_01/711112001</t>
  </si>
  <si>
    <t xml:space="preserve">Poznámka k souboru cen:_x000d_
1. Izolace plochy jednotlivě do 10 m2 se oceňují skladebně cenou příslušné izolace a cenou 711 19-9095 Příplatek za plochu do 10 m2._x000d_
</t>
  </si>
  <si>
    <t>146</t>
  </si>
  <si>
    <t>11163150</t>
  </si>
  <si>
    <t>lak penetrační asfaltový</t>
  </si>
  <si>
    <t>81480829</t>
  </si>
  <si>
    <t>14,02*0,00034 'Přepočtené koeficientem množství</t>
  </si>
  <si>
    <t>147</t>
  </si>
  <si>
    <t>711112002</t>
  </si>
  <si>
    <t>Provedení izolace proti zemní vlhkosti natěradly a tmely za studena na ploše svislé S nátěrem lakem asfaltovým</t>
  </si>
  <si>
    <t>1911971769</t>
  </si>
  <si>
    <t>https://podminky.urs.cz/item/CS_URS_2021_01/711112002</t>
  </si>
  <si>
    <t>(0,65*1,7+2,4)*4</t>
  </si>
  <si>
    <t>148</t>
  </si>
  <si>
    <t>11163152</t>
  </si>
  <si>
    <t>lak hydroizolační asfaltový</t>
  </si>
  <si>
    <t>-738050131</t>
  </si>
  <si>
    <t>14,02*0,00041 'Přepočtené koeficientem množství</t>
  </si>
  <si>
    <t>149</t>
  </si>
  <si>
    <t>711341564</t>
  </si>
  <si>
    <t>Provedení izolace mostovek pásy přitavením NAIP</t>
  </si>
  <si>
    <t>83794370</t>
  </si>
  <si>
    <t>https://podminky.urs.cz/item/CS_URS_2021_01/711341564</t>
  </si>
  <si>
    <t>((0,9+0,55+3,3+0,6)*2+12,3)*7,1+0,65*2*12,3</t>
  </si>
  <si>
    <t>150</t>
  </si>
  <si>
    <t>62832001R</t>
  </si>
  <si>
    <t xml:space="preserve">pás asfaltový natavitelný pro mostní konstrukce </t>
  </si>
  <si>
    <t>115551359</t>
  </si>
  <si>
    <t>179,29*1,1655 'Přepočtené koeficientem množství</t>
  </si>
  <si>
    <t>151</t>
  </si>
  <si>
    <t>71139130R</t>
  </si>
  <si>
    <t xml:space="preserve">Provedení izolace mostovek ostatní - pečetící vrstva </t>
  </si>
  <si>
    <t>920581738</t>
  </si>
  <si>
    <t>179,29</t>
  </si>
  <si>
    <t>152</t>
  </si>
  <si>
    <t>711491172</t>
  </si>
  <si>
    <t>Provedení doplňků izolace proti vodě textilií na ploše vodorovné V vrstva ochranná</t>
  </si>
  <si>
    <t>292498221</t>
  </si>
  <si>
    <t>https://podminky.urs.cz/item/CS_URS_2021_01/711491172</t>
  </si>
  <si>
    <t xml:space="preserve">Poznámka k souboru cen:_x000d_
1. V ceně -1177 jsou započteny i náklady na navrtání, osazení hmoždinek a zatmelení._x000d_
</t>
  </si>
  <si>
    <t>((0,9+0,55+3,3+0,6)*2)*7,1</t>
  </si>
  <si>
    <t>153</t>
  </si>
  <si>
    <t>69311009</t>
  </si>
  <si>
    <t>geotextilie tkaná separační, filtrační, výztužná PP pevnost v tahu 50kN/m</t>
  </si>
  <si>
    <t>-599909531</t>
  </si>
  <si>
    <t>75,97*1,05 'Přepočtené koeficientem množství</t>
  </si>
  <si>
    <t>154</t>
  </si>
  <si>
    <t>998711101</t>
  </si>
  <si>
    <t>Přesun hmot pro izolace proti vodě, vlhkosti a plynům stanovený z hmotnosti přesunovaného materiálu vodorovná dopravní vzdálenost do 50 m v objektech výšky do 6 m</t>
  </si>
  <si>
    <t>1639676718</t>
  </si>
  <si>
    <t>https://podminky.urs.cz/item/CS_URS_2021_01/998711101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</si>
  <si>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</si>
  <si>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SKD6502 - SO 201b Most přes Hamerský potok - Hlubinné založení</t>
  </si>
  <si>
    <t>113151111</t>
  </si>
  <si>
    <t>Rozebírání zpevněných ploch s přemístěním na skládku na vzdálenost do 20 m nebo s naložením na dopravní prostředek ze silničních panelů</t>
  </si>
  <si>
    <t>227210523</t>
  </si>
  <si>
    <t>https://podminky.urs.cz/item/CS_URS_2021_01/113151111</t>
  </si>
  <si>
    <t xml:space="preserve">Poznámka k souboru cen:_x000d_
1. Cena je určena pro rozebírání silničních panelů jakýchkoliv rozměrů kladených do lože z kameniva včetně odstranění lože._x000d_
</t>
  </si>
  <si>
    <t>113152112</t>
  </si>
  <si>
    <t>Odstranění podkladů zpevněných ploch s přemístěním na skládku na vzdálenost do 20 m nebo s naložením na dopravní prostředek z kameniva drceného</t>
  </si>
  <si>
    <t>266331522</t>
  </si>
  <si>
    <t>https://podminky.urs.cz/item/CS_URS_2021_01/113152112</t>
  </si>
  <si>
    <t xml:space="preserve">Poznámka k souboru cen:_x000d_
1. Množství měrných jednotek se určuje v m3 objemu podkladu každé vrstvy samostatně._x000d_
</t>
  </si>
  <si>
    <t>122351104</t>
  </si>
  <si>
    <t>Odkopávky a prokopávky nezapažené strojně v hornině třídy těžitelnosti II skupiny 4 přes 100 do 500 m3</t>
  </si>
  <si>
    <t>-483222894</t>
  </si>
  <si>
    <t>https://podminky.urs.cz/item/CS_URS_2021_01/122351104</t>
  </si>
  <si>
    <t>2*(2*10)/2*7,5</t>
  </si>
  <si>
    <t>sjezd pro vrtnou soupravu , dle výpisu hl.výměr</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</si>
  <si>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</si>
  <si>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</si>
  <si>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-1076078338</t>
  </si>
  <si>
    <t>https://podminky.urs.cz/item/CS_URS_2021_01/162751117</t>
  </si>
  <si>
    <t>odkop</t>
  </si>
  <si>
    <t>352*3,14*0,095*0,095</t>
  </si>
  <si>
    <t>piloty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</si>
  <si>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</si>
  <si>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</si>
  <si>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-154364899</t>
  </si>
  <si>
    <t>https://podminky.urs.cz/item/CS_URS_2021_01/162751119</t>
  </si>
  <si>
    <t>159,975*5</t>
  </si>
  <si>
    <t>279839314</t>
  </si>
  <si>
    <t>159,975*1,8</t>
  </si>
  <si>
    <t>-2110697696</t>
  </si>
  <si>
    <t>174151101</t>
  </si>
  <si>
    <t>Zásyp sypaninou z jakékoliv horniny strojně s uložením výkopku ve vrstvách se zhutněním jam, šachet, rýh nebo kolem objektů v těchto vykopávkách</t>
  </si>
  <si>
    <t>491999666</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</si>
  <si>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</si>
  <si>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</si>
  <si>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 nakupovaných materiálů</t>
  </si>
  <si>
    <t>2077619026</t>
  </si>
  <si>
    <t>150*2 'Přepočtené koeficientem množství</t>
  </si>
  <si>
    <t>224411114</t>
  </si>
  <si>
    <t>Maloprofilové vrty průběžným sacím vrtáním průměru přes 156 do 195 mm do úklonu 45° v hl 0 až 25 m v hornině tř. III a IV</t>
  </si>
  <si>
    <t>-797907432</t>
  </si>
  <si>
    <t>https://podminky.urs.cz/item/CS_URS_2021_01/224411114</t>
  </si>
  <si>
    <t>2*18*8</t>
  </si>
  <si>
    <t>2*4*8</t>
  </si>
  <si>
    <t>281602111</t>
  </si>
  <si>
    <t>Injektování povrchové s dvojitým obturátorem mikropilot nebo kotev tlakem do 0,60 MPa</t>
  </si>
  <si>
    <t>hod</t>
  </si>
  <si>
    <t>1940303633</t>
  </si>
  <si>
    <t>https://podminky.urs.cz/item/CS_URS_2021_01/281602111</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</si>
  <si>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</si>
  <si>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58522110</t>
  </si>
  <si>
    <t>cement portlandský směsný CEM II 42,5MPa</t>
  </si>
  <si>
    <t>-1865374761</t>
  </si>
  <si>
    <t>132*3,14*0,09*0,09*2,2</t>
  </si>
  <si>
    <t>282603111</t>
  </si>
  <si>
    <t>Injektování vysokotlaké s dvojitým obturátorem vzestupné nebo sestupné, tlakem do 8,0 MPa</t>
  </si>
  <si>
    <t>1951044162</t>
  </si>
  <si>
    <t>https://podminky.urs.cz/item/CS_URS_2021_01/282603111</t>
  </si>
  <si>
    <t xml:space="preserve">Poznámka k souboru cen:_x000d_
1. Ceny lze použít pouze při injektáži:_x000d_
a) pomocí manžetové trubky osazené do zálivky,_x000d_
b) injekční stanicí s plynulou regulací injekčních parametrů,_x000d_
c) neaktivovanými i aktivovanými směsmi,_x000d_
d) v jedné nebo více fázích._x000d_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3. Množství měrných jednotek se určuje v hodinách injektování prováděného jedním čerpadlem._x000d_
4. Nelze-li použít záložní čerpadlo pro tuto injektáž na jinou práci, při přerušení injektážních prací nařízeném investorem na dobu delší než 1 hodina, oceňuje se toto čerpadlo samostatně._x000d_
</t>
  </si>
  <si>
    <t>-2040908576</t>
  </si>
  <si>
    <t>352*3,14*0,095*0,095*2,2</t>
  </si>
  <si>
    <t>24552001</t>
  </si>
  <si>
    <t>plastifikátor do betonu a malt</t>
  </si>
  <si>
    <t>1848711431</t>
  </si>
  <si>
    <t>283111113</t>
  </si>
  <si>
    <t>Zřízení ocelových, trubkových mikropilot tlakové i tahové svislé nebo odklon od svislice do 60° část hladká, průměru přes 105 do 115 mm</t>
  </si>
  <si>
    <t>-2019552811</t>
  </si>
  <si>
    <t>https://podminky.urs.cz/item/CS_URS_2021_01/283111113</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</si>
  <si>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</si>
  <si>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352</t>
  </si>
  <si>
    <t>14011080R</t>
  </si>
  <si>
    <t>trubka ocelová bezešvá hladká jakost 11 353 108x 16mm</t>
  </si>
  <si>
    <t>-265030180</t>
  </si>
  <si>
    <t>62*1,1 'Přepočtené koeficientem množství</t>
  </si>
  <si>
    <t>14011089R</t>
  </si>
  <si>
    <t xml:space="preserve">trubka ocelová manžetová  jakost 11 353 108x 16 mm</t>
  </si>
  <si>
    <t>-714089694</t>
  </si>
  <si>
    <t>290*1,1 'Přepočtené koeficientem množství</t>
  </si>
  <si>
    <t>13611248</t>
  </si>
  <si>
    <t>plech ocelový hladký jakost S235JR tl 20mm tabule</t>
  </si>
  <si>
    <t>878489613</t>
  </si>
  <si>
    <t xml:space="preserve">roznášecí desky 250/250/20 mm  , 44 ks</t>
  </si>
  <si>
    <t>0,25*0,25*0,02*7800/1000*44</t>
  </si>
  <si>
    <t>0,429*1,1 'Přepočtené koeficientem množství</t>
  </si>
  <si>
    <t>283131113</t>
  </si>
  <si>
    <t>Zřízení hlav trubkových mikropilot namáhaných tlakem i tahem, průměru přes 105 do 115 mm</t>
  </si>
  <si>
    <t>-1659377341</t>
  </si>
  <si>
    <t>https://podminky.urs.cz/item/CS_URS_2021_01/283131113</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</si>
  <si>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</si>
  <si>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291111111</t>
  </si>
  <si>
    <t>Podklad pro zpevněné plochy s rozprostřením a s hutněním z kameniva drceného frakce 0 - 63 mm</t>
  </si>
  <si>
    <t>318906103</t>
  </si>
  <si>
    <t>https://podminky.urs.cz/item/CS_URS_2021_01/291111111</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</si>
  <si>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</si>
  <si>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2*7,5*3*0,25</t>
  </si>
  <si>
    <t>291211111</t>
  </si>
  <si>
    <t>Zřízení zpevněné plochy ze silničních panelů osazených do lože tl. 50 mm z kameniva</t>
  </si>
  <si>
    <t>-1849257768</t>
  </si>
  <si>
    <t>https://podminky.urs.cz/item/CS_URS_2021_01/291211111</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</si>
  <si>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</si>
  <si>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59381005</t>
  </si>
  <si>
    <t>panel silniční 3,00x1,50x0,215m</t>
  </si>
  <si>
    <t>38391250</t>
  </si>
  <si>
    <t>963021112</t>
  </si>
  <si>
    <t>Bourání mostních konstrukcí nosných konstrukcí z kamene nebo cihel</t>
  </si>
  <si>
    <t>-1678050538</t>
  </si>
  <si>
    <t>https://podminky.urs.cz/item/CS_URS_2021_01/963021112</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</si>
  <si>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</si>
  <si>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2*7,1*2*0,5</t>
  </si>
  <si>
    <t>963051111</t>
  </si>
  <si>
    <t>Bourání mostních konstrukcí nosných konstrukcí ze železového betonu</t>
  </si>
  <si>
    <t>-330864902</t>
  </si>
  <si>
    <t>https://podminky.urs.cz/item/CS_URS_2021_01/963051111</t>
  </si>
  <si>
    <t>2*7,1*1,5*2+2*7,1*1*2,8</t>
  </si>
  <si>
    <t>opěry</t>
  </si>
  <si>
    <t>4*3*2,5*1,5</t>
  </si>
  <si>
    <t>křídla</t>
  </si>
  <si>
    <t>997211521</t>
  </si>
  <si>
    <t>Vodorovná doprava suti nebo vybouraných hmot vybouraných hmot se složením a hrubým urovnáním nebo s přeložením na jiný dopravní prostředek kromě lodi, na vzdálenost do 1 km</t>
  </si>
  <si>
    <t>-1873585152</t>
  </si>
  <si>
    <t>https://podminky.urs.cz/item/CS_URS_2021_01/997211521</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</si>
  <si>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</si>
  <si>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</si>
  <si>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-1427392108</t>
  </si>
  <si>
    <t>https://podminky.urs.cz/item/CS_URS_2021_01/997211529</t>
  </si>
  <si>
    <t>371,622*14</t>
  </si>
  <si>
    <t>997211612</t>
  </si>
  <si>
    <t>Nakládání suti nebo vybouraných hmot na dopravní prostředky pro vodorovnou dopravu vybouraných hmot</t>
  </si>
  <si>
    <t>1924137994</t>
  </si>
  <si>
    <t>https://podminky.urs.cz/item/CS_URS_2021_01/997211612</t>
  </si>
  <si>
    <t>997221625</t>
  </si>
  <si>
    <t>Poplatek za uložení stavebního odpadu na skládce (skládkovné) z armovaného betonu zatříděného do Katalogu odpadů pod kódem 17 01 01</t>
  </si>
  <si>
    <t>1983122986</t>
  </si>
  <si>
    <t>https://podminky.urs.cz/item/CS_URS_2021_01/997221625</t>
  </si>
  <si>
    <t>371,622-35,358</t>
  </si>
  <si>
    <t>997221655</t>
  </si>
  <si>
    <t>Poplatek za uložení stavebního odpadu na skládce (skládkovné) zeminy a kamení zatříděného do Katalogu odpadů pod kódem 17 05 04</t>
  </si>
  <si>
    <t>-700863152</t>
  </si>
  <si>
    <t>https://podminky.urs.cz/item/CS_URS_2021_01/997221655</t>
  </si>
  <si>
    <t>14,2*2,49</t>
  </si>
  <si>
    <t>-892825082</t>
  </si>
  <si>
    <t xml:space="preserve">SKD6503 - SO 200  Demolice nosné konstrukce</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</si>
  <si>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</si>
  <si>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</si>
  <si>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1553275801</t>
  </si>
  <si>
    <t>https://podminky.urs.cz/item/CS_URS_2021_01/113107163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</si>
  <si>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</si>
  <si>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2*6,2*6,1+5,2*12,1</t>
  </si>
  <si>
    <t>113107183</t>
  </si>
  <si>
    <t>Odstranění podkladů nebo krytů strojně plochy jednotlivě přes 50 m2 do 200 m2 s přemístěním hmot na skládku na vzdálenost do 20 m nebo s naložením na dopravní prostředek živičných, o tl. vrstvy přes 100 do 150 mm</t>
  </si>
  <si>
    <t>767850632</t>
  </si>
  <si>
    <t>https://podminky.urs.cz/item/CS_URS_2021_01/113107183</t>
  </si>
  <si>
    <t>5,2*(2*7,6+11,3)</t>
  </si>
  <si>
    <t>113107343</t>
  </si>
  <si>
    <t>Odstranění podkladů nebo krytů strojně plochy jednotlivě do 50 m2 s přemístěním hmot na skládku na vzdálenost do 3 m nebo s naložením na dopravní prostředek živičných, o tl. vrstvy přes 100 do 150 mm</t>
  </si>
  <si>
    <t>1830364971</t>
  </si>
  <si>
    <t>https://podminky.urs.cz/item/CS_URS_2021_01/113107343</t>
  </si>
  <si>
    <t>5,15*12,08</t>
  </si>
  <si>
    <t>113154123</t>
  </si>
  <si>
    <t>Frézování živičného podkladu nebo krytu s naložením na dopravní prostředek plochy do 500 m2 bez překážek v trase pruhu šířky přes 0,5 m do 1 m, tloušťky vrstvy 50 mm</t>
  </si>
  <si>
    <t>465430699</t>
  </si>
  <si>
    <t>https://podminky.urs.cz/item/CS_URS_2021_01/113154123</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</si>
  <si>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</si>
  <si>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5,2*82</t>
  </si>
  <si>
    <t>131351104</t>
  </si>
  <si>
    <t>Hloubení nezapažených jam a zářezů strojně s urovnáním dna do předepsaného profilu a spádu v hornině třídy těžitelnosti II skupiny 4 přes 100 do 500 m3</t>
  </si>
  <si>
    <t>-1134721575</t>
  </si>
  <si>
    <t>https://podminky.urs.cz/item/CS_URS_2021_01/131351104</t>
  </si>
  <si>
    <t>(4,45+0,75)*(6,35+2,5)*1,55*2</t>
  </si>
  <si>
    <t>1588885843</t>
  </si>
  <si>
    <t>189091714</t>
  </si>
  <si>
    <t>142,662*5</t>
  </si>
  <si>
    <t>991237330</t>
  </si>
  <si>
    <t>142,662*1,8</t>
  </si>
  <si>
    <t>-1979135608</t>
  </si>
  <si>
    <t>962021112</t>
  </si>
  <si>
    <t>Bourání mostních konstrukcí zdiva a pilířů z kamene nebo cihel</t>
  </si>
  <si>
    <t>-1365993699</t>
  </si>
  <si>
    <t>https://podminky.urs.cz/item/CS_URS_2021_01/962021112</t>
  </si>
  <si>
    <t>0,65*3,0*2,05*4</t>
  </si>
  <si>
    <t>2006957356</t>
  </si>
  <si>
    <t>0,63*0,58*(17,31+17,65)</t>
  </si>
  <si>
    <t>římsy , dle výpisu hl.výměr</t>
  </si>
  <si>
    <t>-2089862309</t>
  </si>
  <si>
    <t>(5,75*0,16+0,25*0,08*3)*12,08+0,32*1,03*10,18*4+0,95*1,3*5,15*2</t>
  </si>
  <si>
    <t>966075141</t>
  </si>
  <si>
    <t>Odstranění různých konstrukcí na mostech kovového zábradlí vcelku</t>
  </si>
  <si>
    <t>1442070076</t>
  </si>
  <si>
    <t>https://podminky.urs.cz/item/CS_URS_2021_01/966075141</t>
  </si>
  <si>
    <t>dle výpisi hl.výměr</t>
  </si>
  <si>
    <t>967043111</t>
  </si>
  <si>
    <t>Odsekání vrstvy vyrovnávacího betonu na nosné konstrukci mostů tl. do 150 mm</t>
  </si>
  <si>
    <t>-318285577</t>
  </si>
  <si>
    <t>https://podminky.urs.cz/item/CS_URS_2021_01/967043111</t>
  </si>
  <si>
    <t>997013861</t>
  </si>
  <si>
    <t>Poplatek za uložení stavebního odpadu na recyklační skládce (skládkovné) z prostého betonu zatříděného do Katalogu odpadů pod kódem 17 01 01</t>
  </si>
  <si>
    <t>-772439644</t>
  </si>
  <si>
    <t>https://podminky.urs.cz/item/CS_URS_2021_01/997013861</t>
  </si>
  <si>
    <t>62,212*0,264</t>
  </si>
  <si>
    <t>997013862</t>
  </si>
  <si>
    <t>Poplatek za uložení stavebního odpadu na recyklační skládce (skládkovné) z armovaného betonu zatříděného do Katalogu odpadů pod kódem 17 01 01</t>
  </si>
  <si>
    <t>-1169934619</t>
  </si>
  <si>
    <t>https://podminky.urs.cz/item/CS_URS_2021_01/997013862</t>
  </si>
  <si>
    <t>12,774*2,4</t>
  </si>
  <si>
    <t>37,98*2,4</t>
  </si>
  <si>
    <t>997013871</t>
  </si>
  <si>
    <t>Poplatek za uložení stavebního odpadu na recyklační skládce (skládkovné) směsného stavebního a demoličního zatříděného do Katalogu odpadů pod kódem 17 09 04</t>
  </si>
  <si>
    <t>1244606019</t>
  </si>
  <si>
    <t>https://podminky.urs.cz/item/CS_URS_2021_01/997013871</t>
  </si>
  <si>
    <t>223,201</t>
  </si>
  <si>
    <t>-121,81-39,815-16,424</t>
  </si>
  <si>
    <t>997013873</t>
  </si>
  <si>
    <t>-1834614934</t>
  </si>
  <si>
    <t>https://podminky.urs.cz/item/CS_URS_2021_01/997013873</t>
  </si>
  <si>
    <t>15,99*2,49</t>
  </si>
  <si>
    <t>857766589</t>
  </si>
  <si>
    <t>352,407</t>
  </si>
  <si>
    <t>-129,206</t>
  </si>
  <si>
    <t>suť komunikace</t>
  </si>
  <si>
    <t>1433325551</t>
  </si>
  <si>
    <t>223,201*14</t>
  </si>
  <si>
    <t>731153715</t>
  </si>
  <si>
    <t>997221551</t>
  </si>
  <si>
    <t>Vodorovná doprava suti bez naložení, ale se složením a s hrubým urovnáním ze sypkých materiálů, na vzdálenost do 1 km</t>
  </si>
  <si>
    <t>-710773029</t>
  </si>
  <si>
    <t>https://podminky.urs.cz/item/CS_URS_2021_01/997221551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</si>
  <si>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</si>
  <si>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62,212*0,316</t>
  </si>
  <si>
    <t>137,8*0,316</t>
  </si>
  <si>
    <t>Mezisoučet</t>
  </si>
  <si>
    <t>38,56*0,44</t>
  </si>
  <si>
    <t>kamenivo</t>
  </si>
  <si>
    <t>426,4*0,115</t>
  </si>
  <si>
    <t>frézovaná drť</t>
  </si>
  <si>
    <t>997221559</t>
  </si>
  <si>
    <t>Vodorovná doprava suti bez naložení, ale se složením a s hrubým urovnáním Příplatek k ceně za každý další i započatý 1 km přes 1 km</t>
  </si>
  <si>
    <t>1462386363</t>
  </si>
  <si>
    <t>https://podminky.urs.cz/item/CS_URS_2021_01/997221559</t>
  </si>
  <si>
    <t>129,206*14</t>
  </si>
  <si>
    <t>997221611</t>
  </si>
  <si>
    <t>Nakládání na dopravní prostředky pro vodorovnou dopravu suti</t>
  </si>
  <si>
    <t>-905377840</t>
  </si>
  <si>
    <t>https://podminky.urs.cz/item/CS_URS_2021_01/997221611</t>
  </si>
  <si>
    <t xml:space="preserve">Poznámka k souboru cen:_x000d_
1. Ceny lze použít i pro překládání při lomené dopravě._x000d_
2. Ceny nelze použít při dopravě po železnici, po vodě nebo neobvyklými dopravními prostředky._x000d_
</t>
  </si>
  <si>
    <t>129,206</t>
  </si>
  <si>
    <t>997221873</t>
  </si>
  <si>
    <t>685672211</t>
  </si>
  <si>
    <t>https://podminky.urs.cz/item/CS_URS_2021_01/997221873</t>
  </si>
  <si>
    <t>16,966</t>
  </si>
  <si>
    <t>kamenivo - komunikace</t>
  </si>
  <si>
    <t>997221875</t>
  </si>
  <si>
    <t>Poplatek za uložení stavebního odpadu na recyklační skládce (skládkovné) asfaltového bez obsahu dehtu zatříděného do Katalogu odpadů pod kódem 17 03 02</t>
  </si>
  <si>
    <t>-137753541</t>
  </si>
  <si>
    <t>https://podminky.urs.cz/item/CS_URS_2021_01/997221875</t>
  </si>
  <si>
    <t>63,204</t>
  </si>
  <si>
    <t>živice</t>
  </si>
  <si>
    <t>frézovaná drť 49,036 bez poplatku ( skládka SUS )</t>
  </si>
  <si>
    <t>-1035068693</t>
  </si>
  <si>
    <t>SKD6505 -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</si>
  <si>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</si>
  <si>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</si>
  <si>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</si>
  <si>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</si>
  <si>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</si>
  <si>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</si>
  <si>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</si>
  <si>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</si>
  <si>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</si>
  <si>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011114001</t>
  </si>
  <si>
    <t>Geologický průzkum před výstavbou - min. 1 vrt , odebrání vzorků , vyhodnocení</t>
  </si>
  <si>
    <t>ks</t>
  </si>
  <si>
    <t>1024</t>
  </si>
  <si>
    <t>-274384583</t>
  </si>
  <si>
    <t xml:space="preserve">Poznámka k souboru cen:_x000d_
1. Více informací o volbě, obsahu a způsobu ocenění jednotlivých titulů viz Příloha 01 Průzkumné, geodetické a projektové práce._x000d_
</t>
  </si>
  <si>
    <t>012103000</t>
  </si>
  <si>
    <t>Geodetické práce před výstavbou</t>
  </si>
  <si>
    <t>-431465130</t>
  </si>
  <si>
    <t>https://podminky.urs.cz/item/CS_URS_2021_01/012103000</t>
  </si>
  <si>
    <t>012203000</t>
  </si>
  <si>
    <t>Geodetické práce při provádění stavby</t>
  </si>
  <si>
    <t>1530935573</t>
  </si>
  <si>
    <t>https://podminky.urs.cz/item/CS_URS_2021_01/012203000</t>
  </si>
  <si>
    <t>012203001</t>
  </si>
  <si>
    <t xml:space="preserve">Vytyčení stáv.inženýrských sítí </t>
  </si>
  <si>
    <t>-1758863960</t>
  </si>
  <si>
    <t>012303000</t>
  </si>
  <si>
    <t xml:space="preserve">Geodetické práce po výstavbě - zaměření skutečného provedení </t>
  </si>
  <si>
    <t>601778597</t>
  </si>
  <si>
    <t>https://podminky.urs.cz/item/CS_URS_2021_01/012303000</t>
  </si>
  <si>
    <t>013254000</t>
  </si>
  <si>
    <t>Dokumentace skutečného provedení stavby</t>
  </si>
  <si>
    <t>1464944208</t>
  </si>
  <si>
    <t>https://podminky.urs.cz/item/CS_URS_2021_01/013254000</t>
  </si>
  <si>
    <t>013254001</t>
  </si>
  <si>
    <t xml:space="preserve">Dokumentace RDS </t>
  </si>
  <si>
    <t>-1231050184</t>
  </si>
  <si>
    <t>013294001</t>
  </si>
  <si>
    <t>Fotodokumentace</t>
  </si>
  <si>
    <t>1541662100</t>
  </si>
  <si>
    <t>VRN3</t>
  </si>
  <si>
    <t>Zařízení staveniště</t>
  </si>
  <si>
    <t>030001000</t>
  </si>
  <si>
    <t>Zařízení staveniště - zřízení odstranění ,zabezpečení , oplocení , náklady na stav.buňky, mobil.WC, energie pro ZS</t>
  </si>
  <si>
    <t>-1746677936</t>
  </si>
  <si>
    <t>https://podminky.urs.cz/item/CS_URS_2021_01/030001000</t>
  </si>
  <si>
    <t xml:space="preserve">Poznámka k souboru cen:_x000d_
1. Více informací o volbě, obsahu a způsobu ocenění jednotlivých titulů viz příslušné Přílohy 01 až 09._x000d_
</t>
  </si>
  <si>
    <t>034503000</t>
  </si>
  <si>
    <t>Informační tabule na staveništi</t>
  </si>
  <si>
    <t>102341282</t>
  </si>
  <si>
    <t>https://podminky.urs.cz/item/CS_URS_2021_01/034503000</t>
  </si>
  <si>
    <t xml:space="preserve">Poznámka k souboru cen:_x000d_
1. Více informací o volbě, obsahu a způsobu ocenění jednotlivých titulů viz Příloha 03 Zařízení staveniště._x000d_
</t>
  </si>
  <si>
    <t>VRN4</t>
  </si>
  <si>
    <t>Inženýrská činnost</t>
  </si>
  <si>
    <t>043194001</t>
  </si>
  <si>
    <t xml:space="preserve">Zkoušení materiálů nezávislou zkušebnou nad rámec KZP dle požadavku investora </t>
  </si>
  <si>
    <t>1026004791</t>
  </si>
  <si>
    <t xml:space="preserve">Poznámka k souboru cen:_x000d_
1. Více informací o volbě, obsahu a způsobu ocenění jednotlivých titulů viz Příloha 04 Inženýrská činnost._x000d_
</t>
  </si>
  <si>
    <t>043203001</t>
  </si>
  <si>
    <t xml:space="preserve">Hlavní prohlídka mostu </t>
  </si>
  <si>
    <t>595558686</t>
  </si>
  <si>
    <t>https://podminky.urs.cz/item/CS_URS_2021_01/043203001</t>
  </si>
  <si>
    <t>043203004</t>
  </si>
  <si>
    <t xml:space="preserve">Vypracování mostního listu </t>
  </si>
  <si>
    <t>-1208585387</t>
  </si>
  <si>
    <t>https://podminky.urs.cz/item/CS_URS_2021_01/043203004</t>
  </si>
  <si>
    <t>VRN7</t>
  </si>
  <si>
    <t>Provozní vlivy</t>
  </si>
  <si>
    <t>072103011</t>
  </si>
  <si>
    <t>Zajištění DIO komunikace II. a III. třídy ,projednání a odsouhlasení DIO</t>
  </si>
  <si>
    <t>-992838853</t>
  </si>
  <si>
    <t>https://podminky.urs.cz/item/CS_URS_2021_01/072103011</t>
  </si>
  <si>
    <t xml:space="preserve">Poznámka k souboru cen:_x000d_
1. Více informací o volbě, obsahu a způsobu ocenění jednotlivých titulů viz Příloha 07 Provozní vlivy._x000d_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</si>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</sst>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8"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11209111" TargetMode="External" /><Relationship Id="rId2" Type="http://schemas.openxmlformats.org/officeDocument/2006/relationships/hyperlink" Target="https://podminky.urs.cz/item/CS_URS_2021_01/111211101" TargetMode="External" /><Relationship Id="rId3" Type="http://schemas.openxmlformats.org/officeDocument/2006/relationships/hyperlink" Target="https://podminky.urs.cz/item/CS_URS_2021_01/111301111" TargetMode="External" /><Relationship Id="rId4" Type="http://schemas.openxmlformats.org/officeDocument/2006/relationships/hyperlink" Target="https://podminky.urs.cz/item/CS_URS_2021_01/122251402" TargetMode="External" /><Relationship Id="rId5" Type="http://schemas.openxmlformats.org/officeDocument/2006/relationships/hyperlink" Target="https://podminky.urs.cz/item/CS_URS_2021_01/122351103" TargetMode="External" /><Relationship Id="rId6" Type="http://schemas.openxmlformats.org/officeDocument/2006/relationships/hyperlink" Target="https://podminky.urs.cz/item/CS_URS_2021_01/131251104" TargetMode="External" /><Relationship Id="rId7" Type="http://schemas.openxmlformats.org/officeDocument/2006/relationships/hyperlink" Target="https://podminky.urs.cz/item/CS_URS_2021_01/131313101" TargetMode="External" /><Relationship Id="rId8" Type="http://schemas.openxmlformats.org/officeDocument/2006/relationships/hyperlink" Target="https://podminky.urs.cz/item/CS_URS_2021_01/131351102" TargetMode="External" /><Relationship Id="rId9" Type="http://schemas.openxmlformats.org/officeDocument/2006/relationships/hyperlink" Target="https://podminky.urs.cz/item/CS_URS_2021_01/132351401" TargetMode="External" /><Relationship Id="rId10" Type="http://schemas.openxmlformats.org/officeDocument/2006/relationships/hyperlink" Target="https://podminky.urs.cz/item/CS_URS_2021_01/153191121" TargetMode="External" /><Relationship Id="rId11" Type="http://schemas.openxmlformats.org/officeDocument/2006/relationships/hyperlink" Target="https://podminky.urs.cz/item/CS_URS_2021_01/153191131" TargetMode="External" /><Relationship Id="rId12" Type="http://schemas.openxmlformats.org/officeDocument/2006/relationships/hyperlink" Target="https://podminky.urs.cz/item/CS_URS_2021_01/162751137" TargetMode="External" /><Relationship Id="rId13" Type="http://schemas.openxmlformats.org/officeDocument/2006/relationships/hyperlink" Target="https://podminky.urs.cz/item/CS_URS_2021_01/162751139" TargetMode="External" /><Relationship Id="rId14" Type="http://schemas.openxmlformats.org/officeDocument/2006/relationships/hyperlink" Target="https://podminky.urs.cz/item/CS_URS_2021_01/171151101" TargetMode="External" /><Relationship Id="rId15" Type="http://schemas.openxmlformats.org/officeDocument/2006/relationships/hyperlink" Target="https://podminky.urs.cz/item/CS_URS_2021_01/171151111" TargetMode="External" /><Relationship Id="rId16" Type="http://schemas.openxmlformats.org/officeDocument/2006/relationships/hyperlink" Target="https://podminky.urs.cz/item/CS_URS_2021_01/171201231" TargetMode="External" /><Relationship Id="rId17" Type="http://schemas.openxmlformats.org/officeDocument/2006/relationships/hyperlink" Target="https://podminky.urs.cz/item/CS_URS_2021_01/171251201" TargetMode="External" /><Relationship Id="rId18" Type="http://schemas.openxmlformats.org/officeDocument/2006/relationships/hyperlink" Target="https://podminky.urs.cz/item/CS_URS_2021_01/181411123" TargetMode="External" /><Relationship Id="rId19" Type="http://schemas.openxmlformats.org/officeDocument/2006/relationships/hyperlink" Target="https://podminky.urs.cz/item/CS_URS_2021_01/181951114" TargetMode="External" /><Relationship Id="rId20" Type="http://schemas.openxmlformats.org/officeDocument/2006/relationships/hyperlink" Target="https://podminky.urs.cz/item/CS_URS_2021_01/182211121" TargetMode="External" /><Relationship Id="rId21" Type="http://schemas.openxmlformats.org/officeDocument/2006/relationships/hyperlink" Target="https://podminky.urs.cz/item/CS_URS_2021_01/182351123" TargetMode="External" /><Relationship Id="rId22" Type="http://schemas.openxmlformats.org/officeDocument/2006/relationships/hyperlink" Target="https://podminky.urs.cz/item/CS_URS_2021_01/212792212" TargetMode="External" /><Relationship Id="rId23" Type="http://schemas.openxmlformats.org/officeDocument/2006/relationships/hyperlink" Target="https://podminky.urs.cz/item/CS_URS_2021_01/212972113" TargetMode="External" /><Relationship Id="rId24" Type="http://schemas.openxmlformats.org/officeDocument/2006/relationships/hyperlink" Target="https://podminky.urs.cz/item/CS_URS_2021_01/273321118" TargetMode="External" /><Relationship Id="rId25" Type="http://schemas.openxmlformats.org/officeDocument/2006/relationships/hyperlink" Target="https://podminky.urs.cz/item/CS_URS_2021_01/273354111" TargetMode="External" /><Relationship Id="rId26" Type="http://schemas.openxmlformats.org/officeDocument/2006/relationships/hyperlink" Target="https://podminky.urs.cz/item/CS_URS_2021_01/273354211" TargetMode="External" /><Relationship Id="rId27" Type="http://schemas.openxmlformats.org/officeDocument/2006/relationships/hyperlink" Target="https://podminky.urs.cz/item/CS_URS_2021_01/273361116" TargetMode="External" /><Relationship Id="rId28" Type="http://schemas.openxmlformats.org/officeDocument/2006/relationships/hyperlink" Target="https://podminky.urs.cz/item/CS_URS_2021_01/275121001" TargetMode="External" /><Relationship Id="rId29" Type="http://schemas.openxmlformats.org/officeDocument/2006/relationships/hyperlink" Target="https://podminky.urs.cz/item/CS_URS_2021_01/275121002" TargetMode="External" /><Relationship Id="rId30" Type="http://schemas.openxmlformats.org/officeDocument/2006/relationships/hyperlink" Target="https://podminky.urs.cz/item/CS_URS_2021_01/275311126" TargetMode="External" /><Relationship Id="rId31" Type="http://schemas.openxmlformats.org/officeDocument/2006/relationships/hyperlink" Target="https://podminky.urs.cz/item/CS_URS_2021_01/317171126" TargetMode="External" /><Relationship Id="rId32" Type="http://schemas.openxmlformats.org/officeDocument/2006/relationships/hyperlink" Target="https://podminky.urs.cz/item/CS_URS_2021_01/317321118" TargetMode="External" /><Relationship Id="rId33" Type="http://schemas.openxmlformats.org/officeDocument/2006/relationships/hyperlink" Target="https://podminky.urs.cz/item/CS_URS_2021_01/317353121" TargetMode="External" /><Relationship Id="rId34" Type="http://schemas.openxmlformats.org/officeDocument/2006/relationships/hyperlink" Target="https://podminky.urs.cz/item/CS_URS_2021_01/317353221" TargetMode="External" /><Relationship Id="rId35" Type="http://schemas.openxmlformats.org/officeDocument/2006/relationships/hyperlink" Target="https://podminky.urs.cz/item/CS_URS_2021_01/317361116" TargetMode="External" /><Relationship Id="rId36" Type="http://schemas.openxmlformats.org/officeDocument/2006/relationships/hyperlink" Target="https://podminky.urs.cz/item/CS_URS_2021_01/317661132" TargetMode="External" /><Relationship Id="rId37" Type="http://schemas.openxmlformats.org/officeDocument/2006/relationships/hyperlink" Target="https://podminky.urs.cz/item/CS_URS_2021_01/334323118" TargetMode="External" /><Relationship Id="rId38" Type="http://schemas.openxmlformats.org/officeDocument/2006/relationships/hyperlink" Target="https://podminky.urs.cz/item/CS_URS_2021_01/334323218" TargetMode="External" /><Relationship Id="rId39" Type="http://schemas.openxmlformats.org/officeDocument/2006/relationships/hyperlink" Target="https://podminky.urs.cz/item/CS_URS_2021_01/334323318" TargetMode="External" /><Relationship Id="rId40" Type="http://schemas.openxmlformats.org/officeDocument/2006/relationships/hyperlink" Target="https://podminky.urs.cz/item/CS_URS_2021_01/334351112" TargetMode="External" /><Relationship Id="rId41" Type="http://schemas.openxmlformats.org/officeDocument/2006/relationships/hyperlink" Target="https://podminky.urs.cz/item/CS_URS_2021_01/334351211" TargetMode="External" /><Relationship Id="rId42" Type="http://schemas.openxmlformats.org/officeDocument/2006/relationships/hyperlink" Target="https://podminky.urs.cz/item/CS_URS_2021_01/334352112" TargetMode="External" /><Relationship Id="rId43" Type="http://schemas.openxmlformats.org/officeDocument/2006/relationships/hyperlink" Target="https://podminky.urs.cz/item/CS_URS_2021_01/334352212" TargetMode="External" /><Relationship Id="rId44" Type="http://schemas.openxmlformats.org/officeDocument/2006/relationships/hyperlink" Target="https://podminky.urs.cz/item/CS_URS_2021_01/334361226" TargetMode="External" /><Relationship Id="rId45" Type="http://schemas.openxmlformats.org/officeDocument/2006/relationships/hyperlink" Target="https://podminky.urs.cz/item/CS_URS_2021_01/334361226" TargetMode="External" /><Relationship Id="rId46" Type="http://schemas.openxmlformats.org/officeDocument/2006/relationships/hyperlink" Target="https://podminky.urs.cz/item/CS_URS_2021_01/421321128" TargetMode="External" /><Relationship Id="rId47" Type="http://schemas.openxmlformats.org/officeDocument/2006/relationships/hyperlink" Target="https://podminky.urs.cz/item/CS_URS_2021_01/421321128" TargetMode="External" /><Relationship Id="rId48" Type="http://schemas.openxmlformats.org/officeDocument/2006/relationships/hyperlink" Target="https://podminky.urs.cz/item/CS_URS_2021_01/421351311" TargetMode="External" /><Relationship Id="rId49" Type="http://schemas.openxmlformats.org/officeDocument/2006/relationships/hyperlink" Target="https://podminky.urs.cz/item/CS_URS_2021_01/421361226" TargetMode="External" /><Relationship Id="rId50" Type="http://schemas.openxmlformats.org/officeDocument/2006/relationships/hyperlink" Target="https://podminky.urs.cz/item/CS_URS_2021_01/421953011" TargetMode="External" /><Relationship Id="rId51" Type="http://schemas.openxmlformats.org/officeDocument/2006/relationships/hyperlink" Target="https://podminky.urs.cz/item/CS_URS_2021_01/421953112" TargetMode="External" /><Relationship Id="rId52" Type="http://schemas.openxmlformats.org/officeDocument/2006/relationships/hyperlink" Target="https://podminky.urs.cz/item/CS_URS_2021_01/421953211" TargetMode="External" /><Relationship Id="rId53" Type="http://schemas.openxmlformats.org/officeDocument/2006/relationships/hyperlink" Target="https://podminky.urs.cz/item/CS_URS_2021_01/421955112" TargetMode="External" /><Relationship Id="rId54" Type="http://schemas.openxmlformats.org/officeDocument/2006/relationships/hyperlink" Target="https://podminky.urs.cz/item/CS_URS_2021_01/421955212" TargetMode="External" /><Relationship Id="rId55" Type="http://schemas.openxmlformats.org/officeDocument/2006/relationships/hyperlink" Target="https://podminky.urs.cz/item/CS_URS_2021_01/423352111" TargetMode="External" /><Relationship Id="rId56" Type="http://schemas.openxmlformats.org/officeDocument/2006/relationships/hyperlink" Target="https://podminky.urs.cz/item/CS_URS_2021_01/423352211" TargetMode="External" /><Relationship Id="rId57" Type="http://schemas.openxmlformats.org/officeDocument/2006/relationships/hyperlink" Target="https://podminky.urs.cz/item/CS_URS_2021_01/423353111" TargetMode="External" /><Relationship Id="rId58" Type="http://schemas.openxmlformats.org/officeDocument/2006/relationships/hyperlink" Target="https://podminky.urs.cz/item/CS_URS_2021_01/423353211" TargetMode="External" /><Relationship Id="rId59" Type="http://schemas.openxmlformats.org/officeDocument/2006/relationships/hyperlink" Target="https://podminky.urs.cz/item/CS_URS_2021_01/423354101" TargetMode="External" /><Relationship Id="rId60" Type="http://schemas.openxmlformats.org/officeDocument/2006/relationships/hyperlink" Target="https://podminky.urs.cz/item/CS_URS_2021_01/423354111" TargetMode="External" /><Relationship Id="rId61" Type="http://schemas.openxmlformats.org/officeDocument/2006/relationships/hyperlink" Target="https://podminky.urs.cz/item/CS_URS_2021_01/423354201" TargetMode="External" /><Relationship Id="rId62" Type="http://schemas.openxmlformats.org/officeDocument/2006/relationships/hyperlink" Target="https://podminky.urs.cz/item/CS_URS_2021_01/423354211" TargetMode="External" /><Relationship Id="rId63" Type="http://schemas.openxmlformats.org/officeDocument/2006/relationships/hyperlink" Target="https://podminky.urs.cz/item/CS_URS_2021_01/423905111" TargetMode="External" /><Relationship Id="rId64" Type="http://schemas.openxmlformats.org/officeDocument/2006/relationships/hyperlink" Target="https://podminky.urs.cz/item/CS_URS_2021_01/428351111" TargetMode="External" /><Relationship Id="rId65" Type="http://schemas.openxmlformats.org/officeDocument/2006/relationships/hyperlink" Target="https://podminky.urs.cz/item/CS_URS_2021_01/428941121" TargetMode="External" /><Relationship Id="rId66" Type="http://schemas.openxmlformats.org/officeDocument/2006/relationships/hyperlink" Target="https://podminky.urs.cz/item/CS_URS_2021_01/428941123" TargetMode="External" /><Relationship Id="rId67" Type="http://schemas.openxmlformats.org/officeDocument/2006/relationships/hyperlink" Target="https://podminky.urs.cz/item/CS_URS_2021_01/428992114" TargetMode="External" /><Relationship Id="rId68" Type="http://schemas.openxmlformats.org/officeDocument/2006/relationships/hyperlink" Target="https://podminky.urs.cz/item/CS_URS_2021_01/429941011" TargetMode="External" /><Relationship Id="rId69" Type="http://schemas.openxmlformats.org/officeDocument/2006/relationships/hyperlink" Target="https://podminky.urs.cz/item/CS_URS_2021_01/429941211" TargetMode="External" /><Relationship Id="rId70" Type="http://schemas.openxmlformats.org/officeDocument/2006/relationships/hyperlink" Target="https://podminky.urs.cz/item/CS_URS_2021_01/451315116" TargetMode="External" /><Relationship Id="rId71" Type="http://schemas.openxmlformats.org/officeDocument/2006/relationships/hyperlink" Target="https://podminky.urs.cz/item/CS_URS_2021_01/451315125" TargetMode="External" /><Relationship Id="rId72" Type="http://schemas.openxmlformats.org/officeDocument/2006/relationships/hyperlink" Target="https://podminky.urs.cz/item/CS_URS_2021_01/451476111" TargetMode="External" /><Relationship Id="rId73" Type="http://schemas.openxmlformats.org/officeDocument/2006/relationships/hyperlink" Target="https://podminky.urs.cz/item/CS_URS_2021_01/451476112" TargetMode="External" /><Relationship Id="rId74" Type="http://schemas.openxmlformats.org/officeDocument/2006/relationships/hyperlink" Target="https://podminky.urs.cz/item/CS_URS_2021_01/451477121" TargetMode="External" /><Relationship Id="rId75" Type="http://schemas.openxmlformats.org/officeDocument/2006/relationships/hyperlink" Target="https://podminky.urs.cz/item/CS_URS_2021_01/451477122" TargetMode="External" /><Relationship Id="rId76" Type="http://schemas.openxmlformats.org/officeDocument/2006/relationships/hyperlink" Target="https://podminky.urs.cz/item/CS_URS_2021_01/458311121" TargetMode="External" /><Relationship Id="rId77" Type="http://schemas.openxmlformats.org/officeDocument/2006/relationships/hyperlink" Target="https://podminky.urs.cz/item/CS_URS_2021_01/463211111" TargetMode="External" /><Relationship Id="rId78" Type="http://schemas.openxmlformats.org/officeDocument/2006/relationships/hyperlink" Target="https://podminky.urs.cz/item/CS_URS_2021_01/465210141" TargetMode="External" /><Relationship Id="rId79" Type="http://schemas.openxmlformats.org/officeDocument/2006/relationships/hyperlink" Target="https://podminky.urs.cz/item/CS_URS_2021_01/465513257" TargetMode="External" /><Relationship Id="rId80" Type="http://schemas.openxmlformats.org/officeDocument/2006/relationships/hyperlink" Target="https://podminky.urs.cz/item/CS_URS_2021_01/564861111" TargetMode="External" /><Relationship Id="rId81" Type="http://schemas.openxmlformats.org/officeDocument/2006/relationships/hyperlink" Target="https://podminky.urs.cz/item/CS_URS_2021_01/565165111" TargetMode="External" /><Relationship Id="rId82" Type="http://schemas.openxmlformats.org/officeDocument/2006/relationships/hyperlink" Target="https://podminky.urs.cz/item/CS_URS_2021_01/567122114" TargetMode="External" /><Relationship Id="rId83" Type="http://schemas.openxmlformats.org/officeDocument/2006/relationships/hyperlink" Target="https://podminky.urs.cz/item/CS_URS_2021_01/569951133" TargetMode="External" /><Relationship Id="rId84" Type="http://schemas.openxmlformats.org/officeDocument/2006/relationships/hyperlink" Target="https://podminky.urs.cz/item/CS_URS_2021_01/573211112" TargetMode="External" /><Relationship Id="rId85" Type="http://schemas.openxmlformats.org/officeDocument/2006/relationships/hyperlink" Target="https://podminky.urs.cz/item/CS_URS_2021_01/577144141" TargetMode="External" /><Relationship Id="rId86" Type="http://schemas.openxmlformats.org/officeDocument/2006/relationships/hyperlink" Target="https://podminky.urs.cz/item/CS_URS_2021_01/577144141" TargetMode="External" /><Relationship Id="rId87" Type="http://schemas.openxmlformats.org/officeDocument/2006/relationships/hyperlink" Target="https://podminky.urs.cz/item/CS_URS_2021_01/578143233" TargetMode="External" /><Relationship Id="rId88" Type="http://schemas.openxmlformats.org/officeDocument/2006/relationships/hyperlink" Target="https://podminky.urs.cz/item/CS_URS_2021_01/628611141" TargetMode="External" /><Relationship Id="rId89" Type="http://schemas.openxmlformats.org/officeDocument/2006/relationships/hyperlink" Target="https://podminky.urs.cz/item/CS_URS_2021_01/628612201" TargetMode="External" /><Relationship Id="rId90" Type="http://schemas.openxmlformats.org/officeDocument/2006/relationships/hyperlink" Target="https://podminky.urs.cz/item/CS_URS_2021_01/628635552" TargetMode="External" /><Relationship Id="rId91" Type="http://schemas.openxmlformats.org/officeDocument/2006/relationships/hyperlink" Target="https://podminky.urs.cz/item/CS_URS_2021_01/822522112" TargetMode="External" /><Relationship Id="rId92" Type="http://schemas.openxmlformats.org/officeDocument/2006/relationships/hyperlink" Target="https://podminky.urs.cz/item/CS_URS_2021_01/911331131" TargetMode="External" /><Relationship Id="rId93" Type="http://schemas.openxmlformats.org/officeDocument/2006/relationships/hyperlink" Target="https://podminky.urs.cz/item/CS_URS_2021_01/911334122" TargetMode="External" /><Relationship Id="rId94" Type="http://schemas.openxmlformats.org/officeDocument/2006/relationships/hyperlink" Target="https://podminky.urs.cz/item/CS_URS_2021_01/911334411" TargetMode="External" /><Relationship Id="rId95" Type="http://schemas.openxmlformats.org/officeDocument/2006/relationships/hyperlink" Target="https://podminky.urs.cz/item/CS_URS_2021_01/911334514" TargetMode="External" /><Relationship Id="rId96" Type="http://schemas.openxmlformats.org/officeDocument/2006/relationships/hyperlink" Target="https://podminky.urs.cz/item/CS_URS_2021_01/914112111" TargetMode="External" /><Relationship Id="rId97" Type="http://schemas.openxmlformats.org/officeDocument/2006/relationships/hyperlink" Target="https://podminky.urs.cz/item/CS_URS_2021_01/914511111" TargetMode="External" /><Relationship Id="rId98" Type="http://schemas.openxmlformats.org/officeDocument/2006/relationships/hyperlink" Target="https://podminky.urs.cz/item/CS_URS_2021_01/915121112" TargetMode="External" /><Relationship Id="rId99" Type="http://schemas.openxmlformats.org/officeDocument/2006/relationships/hyperlink" Target="https://podminky.urs.cz/item/CS_URS_2021_01/919112223" TargetMode="External" /><Relationship Id="rId100" Type="http://schemas.openxmlformats.org/officeDocument/2006/relationships/hyperlink" Target="https://podminky.urs.cz/item/CS_URS_2021_01/919121233" TargetMode="External" /><Relationship Id="rId101" Type="http://schemas.openxmlformats.org/officeDocument/2006/relationships/hyperlink" Target="https://podminky.urs.cz/item/CS_URS_2021_01/919721101" TargetMode="External" /><Relationship Id="rId102" Type="http://schemas.openxmlformats.org/officeDocument/2006/relationships/hyperlink" Target="https://podminky.urs.cz/item/CS_URS_2021_01/919726123" TargetMode="External" /><Relationship Id="rId103" Type="http://schemas.openxmlformats.org/officeDocument/2006/relationships/hyperlink" Target="https://podminky.urs.cz/item/CS_URS_2021_01/919731122" TargetMode="External" /><Relationship Id="rId104" Type="http://schemas.openxmlformats.org/officeDocument/2006/relationships/hyperlink" Target="https://podminky.urs.cz/item/CS_URS_2021_01/919735111" TargetMode="External" /><Relationship Id="rId105" Type="http://schemas.openxmlformats.org/officeDocument/2006/relationships/hyperlink" Target="https://podminky.urs.cz/item/CS_URS_2021_01/931941142" TargetMode="External" /><Relationship Id="rId106" Type="http://schemas.openxmlformats.org/officeDocument/2006/relationships/hyperlink" Target="https://podminky.urs.cz/item/CS_URS_2021_01/931992111" TargetMode="External" /><Relationship Id="rId107" Type="http://schemas.openxmlformats.org/officeDocument/2006/relationships/hyperlink" Target="https://podminky.urs.cz/item/CS_URS_2021_01/931994141" TargetMode="External" /><Relationship Id="rId108" Type="http://schemas.openxmlformats.org/officeDocument/2006/relationships/hyperlink" Target="https://podminky.urs.cz/item/CS_URS_2021_01/931994142" TargetMode="External" /><Relationship Id="rId109" Type="http://schemas.openxmlformats.org/officeDocument/2006/relationships/hyperlink" Target="https://podminky.urs.cz/item/CS_URS_2021_01/935111211" TargetMode="External" /><Relationship Id="rId110" Type="http://schemas.openxmlformats.org/officeDocument/2006/relationships/hyperlink" Target="https://podminky.urs.cz/item/CS_URS_2021_01/936171123" TargetMode="External" /><Relationship Id="rId111" Type="http://schemas.openxmlformats.org/officeDocument/2006/relationships/hyperlink" Target="https://podminky.urs.cz/item/CS_URS_2021_01/936941111" TargetMode="External" /><Relationship Id="rId112" Type="http://schemas.openxmlformats.org/officeDocument/2006/relationships/hyperlink" Target="https://podminky.urs.cz/item/CS_URS_2021_01/936941132" TargetMode="External" /><Relationship Id="rId113" Type="http://schemas.openxmlformats.org/officeDocument/2006/relationships/hyperlink" Target="https://podminky.urs.cz/item/CS_URS_2021_01/938111111" TargetMode="External" /><Relationship Id="rId114" Type="http://schemas.openxmlformats.org/officeDocument/2006/relationships/hyperlink" Target="https://podminky.urs.cz/item/CS_URS_2021_01/938903211" TargetMode="External" /><Relationship Id="rId115" Type="http://schemas.openxmlformats.org/officeDocument/2006/relationships/hyperlink" Target="https://podminky.urs.cz/item/CS_URS_2021_01/946231111" TargetMode="External" /><Relationship Id="rId116" Type="http://schemas.openxmlformats.org/officeDocument/2006/relationships/hyperlink" Target="https://podminky.urs.cz/item/CS_URS_2021_01/946231121" TargetMode="External" /><Relationship Id="rId117" Type="http://schemas.openxmlformats.org/officeDocument/2006/relationships/hyperlink" Target="https://podminky.urs.cz/item/CS_URS_2021_01/948411111" TargetMode="External" /><Relationship Id="rId118" Type="http://schemas.openxmlformats.org/officeDocument/2006/relationships/hyperlink" Target="https://podminky.urs.cz/item/CS_URS_2021_01/948411211" TargetMode="External" /><Relationship Id="rId119" Type="http://schemas.openxmlformats.org/officeDocument/2006/relationships/hyperlink" Target="https://podminky.urs.cz/item/CS_URS_2021_01/985121101" TargetMode="External" /><Relationship Id="rId120" Type="http://schemas.openxmlformats.org/officeDocument/2006/relationships/hyperlink" Target="https://podminky.urs.cz/item/CS_URS_2021_01/997211511" TargetMode="External" /><Relationship Id="rId121" Type="http://schemas.openxmlformats.org/officeDocument/2006/relationships/hyperlink" Target="https://podminky.urs.cz/item/CS_URS_2021_01/997211519" TargetMode="External" /><Relationship Id="rId122" Type="http://schemas.openxmlformats.org/officeDocument/2006/relationships/hyperlink" Target="https://podminky.urs.cz/item/CS_URS_2021_01/997211611" TargetMode="External" /><Relationship Id="rId123" Type="http://schemas.openxmlformats.org/officeDocument/2006/relationships/hyperlink" Target="https://podminky.urs.cz/item/CS_URS_2021_01/997221615" TargetMode="External" /><Relationship Id="rId124" Type="http://schemas.openxmlformats.org/officeDocument/2006/relationships/hyperlink" Target="https://podminky.urs.cz/item/CS_URS_2021_01/998212111" TargetMode="External" /><Relationship Id="rId125" Type="http://schemas.openxmlformats.org/officeDocument/2006/relationships/hyperlink" Target="https://podminky.urs.cz/item/CS_URS_2021_01/711112001" TargetMode="External" /><Relationship Id="rId126" Type="http://schemas.openxmlformats.org/officeDocument/2006/relationships/hyperlink" Target="https://podminky.urs.cz/item/CS_URS_2021_01/711112002" TargetMode="External" /><Relationship Id="rId127" Type="http://schemas.openxmlformats.org/officeDocument/2006/relationships/hyperlink" Target="https://podminky.urs.cz/item/CS_URS_2021_01/711341564" TargetMode="External" /><Relationship Id="rId128" Type="http://schemas.openxmlformats.org/officeDocument/2006/relationships/hyperlink" Target="https://podminky.urs.cz/item/CS_URS_2021_01/711491172" TargetMode="External" /><Relationship Id="rId129" Type="http://schemas.openxmlformats.org/officeDocument/2006/relationships/hyperlink" Target="https://podminky.urs.cz/item/CS_URS_2021_01/998711101" TargetMode="External" /><Relationship Id="rId13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13151111" TargetMode="External" /><Relationship Id="rId2" Type="http://schemas.openxmlformats.org/officeDocument/2006/relationships/hyperlink" Target="https://podminky.urs.cz/item/CS_URS_2021_01/113152112" TargetMode="External" /><Relationship Id="rId3" Type="http://schemas.openxmlformats.org/officeDocument/2006/relationships/hyperlink" Target="https://podminky.urs.cz/item/CS_URS_2021_01/122351104"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2751119"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1251201" TargetMode="External" /><Relationship Id="rId8" Type="http://schemas.openxmlformats.org/officeDocument/2006/relationships/hyperlink" Target="https://podminky.urs.cz/item/CS_URS_2021_01/174151101" TargetMode="External" /><Relationship Id="rId9" Type="http://schemas.openxmlformats.org/officeDocument/2006/relationships/hyperlink" Target="https://podminky.urs.cz/item/CS_URS_2021_01/224411114" TargetMode="External" /><Relationship Id="rId10" Type="http://schemas.openxmlformats.org/officeDocument/2006/relationships/hyperlink" Target="https://podminky.urs.cz/item/CS_URS_2021_01/281602111" TargetMode="External" /><Relationship Id="rId11" Type="http://schemas.openxmlformats.org/officeDocument/2006/relationships/hyperlink" Target="https://podminky.urs.cz/item/CS_URS_2021_01/282603111" TargetMode="External" /><Relationship Id="rId12" Type="http://schemas.openxmlformats.org/officeDocument/2006/relationships/hyperlink" Target="https://podminky.urs.cz/item/CS_URS_2021_01/283111113" TargetMode="External" /><Relationship Id="rId13" Type="http://schemas.openxmlformats.org/officeDocument/2006/relationships/hyperlink" Target="https://podminky.urs.cz/item/CS_URS_2021_01/283131113" TargetMode="External" /><Relationship Id="rId14" Type="http://schemas.openxmlformats.org/officeDocument/2006/relationships/hyperlink" Target="https://podminky.urs.cz/item/CS_URS_2021_01/291111111" TargetMode="External" /><Relationship Id="rId15" Type="http://schemas.openxmlformats.org/officeDocument/2006/relationships/hyperlink" Target="https://podminky.urs.cz/item/CS_URS_2021_01/291211111" TargetMode="External" /><Relationship Id="rId16" Type="http://schemas.openxmlformats.org/officeDocument/2006/relationships/hyperlink" Target="https://podminky.urs.cz/item/CS_URS_2021_01/963021112" TargetMode="External" /><Relationship Id="rId17" Type="http://schemas.openxmlformats.org/officeDocument/2006/relationships/hyperlink" Target="https://podminky.urs.cz/item/CS_URS_2021_01/963051111" TargetMode="External" /><Relationship Id="rId18" Type="http://schemas.openxmlformats.org/officeDocument/2006/relationships/hyperlink" Target="https://podminky.urs.cz/item/CS_URS_2021_01/997211521" TargetMode="External" /><Relationship Id="rId19" Type="http://schemas.openxmlformats.org/officeDocument/2006/relationships/hyperlink" Target="https://podminky.urs.cz/item/CS_URS_2021_01/997211529" TargetMode="External" /><Relationship Id="rId20" Type="http://schemas.openxmlformats.org/officeDocument/2006/relationships/hyperlink" Target="https://podminky.urs.cz/item/CS_URS_2021_01/997211612" TargetMode="External" /><Relationship Id="rId21" Type="http://schemas.openxmlformats.org/officeDocument/2006/relationships/hyperlink" Target="https://podminky.urs.cz/item/CS_URS_2021_01/997221625" TargetMode="External" /><Relationship Id="rId22" Type="http://schemas.openxmlformats.org/officeDocument/2006/relationships/hyperlink" Target="https://podminky.urs.cz/item/CS_URS_2021_01/997221655" TargetMode="External" /><Relationship Id="rId23" Type="http://schemas.openxmlformats.org/officeDocument/2006/relationships/hyperlink" Target="https://podminky.urs.cz/item/CS_URS_2021_01/998212111" TargetMode="External" /><Relationship Id="rId2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13107163" TargetMode="External" /><Relationship Id="rId2" Type="http://schemas.openxmlformats.org/officeDocument/2006/relationships/hyperlink" Target="https://podminky.urs.cz/item/CS_URS_2021_01/113107183" TargetMode="External" /><Relationship Id="rId3" Type="http://schemas.openxmlformats.org/officeDocument/2006/relationships/hyperlink" Target="https://podminky.urs.cz/item/CS_URS_2021_01/113107343" TargetMode="External" /><Relationship Id="rId4" Type="http://schemas.openxmlformats.org/officeDocument/2006/relationships/hyperlink" Target="https://podminky.urs.cz/item/CS_URS_2021_01/113154123" TargetMode="External" /><Relationship Id="rId5" Type="http://schemas.openxmlformats.org/officeDocument/2006/relationships/hyperlink" Target="https://podminky.urs.cz/item/CS_URS_2021_01/131351104" TargetMode="External" /><Relationship Id="rId6" Type="http://schemas.openxmlformats.org/officeDocument/2006/relationships/hyperlink" Target="https://podminky.urs.cz/item/CS_URS_2021_01/162751137" TargetMode="External" /><Relationship Id="rId7" Type="http://schemas.openxmlformats.org/officeDocument/2006/relationships/hyperlink" Target="https://podminky.urs.cz/item/CS_URS_2021_01/162751139" TargetMode="External" /><Relationship Id="rId8" Type="http://schemas.openxmlformats.org/officeDocument/2006/relationships/hyperlink" Target="https://podminky.urs.cz/item/CS_URS_2021_01/171201231" TargetMode="External" /><Relationship Id="rId9" Type="http://schemas.openxmlformats.org/officeDocument/2006/relationships/hyperlink" Target="https://podminky.urs.cz/item/CS_URS_2021_01/171251201" TargetMode="External" /><Relationship Id="rId10" Type="http://schemas.openxmlformats.org/officeDocument/2006/relationships/hyperlink" Target="https://podminky.urs.cz/item/CS_URS_2021_01/962021112" TargetMode="External" /><Relationship Id="rId11" Type="http://schemas.openxmlformats.org/officeDocument/2006/relationships/hyperlink" Target="https://podminky.urs.cz/item/CS_URS_2021_01/963051111" TargetMode="External" /><Relationship Id="rId12" Type="http://schemas.openxmlformats.org/officeDocument/2006/relationships/hyperlink" Target="https://podminky.urs.cz/item/CS_URS_2021_01/963051111" TargetMode="External" /><Relationship Id="rId13" Type="http://schemas.openxmlformats.org/officeDocument/2006/relationships/hyperlink" Target="https://podminky.urs.cz/item/CS_URS_2021_01/966075141" TargetMode="External" /><Relationship Id="rId14" Type="http://schemas.openxmlformats.org/officeDocument/2006/relationships/hyperlink" Target="https://podminky.urs.cz/item/CS_URS_2021_01/967043111" TargetMode="External" /><Relationship Id="rId15" Type="http://schemas.openxmlformats.org/officeDocument/2006/relationships/hyperlink" Target="https://podminky.urs.cz/item/CS_URS_2021_01/997013861" TargetMode="External" /><Relationship Id="rId16" Type="http://schemas.openxmlformats.org/officeDocument/2006/relationships/hyperlink" Target="https://podminky.urs.cz/item/CS_URS_2021_01/997013862" TargetMode="External" /><Relationship Id="rId17" Type="http://schemas.openxmlformats.org/officeDocument/2006/relationships/hyperlink" Target="https://podminky.urs.cz/item/CS_URS_2021_01/997013871" TargetMode="External" /><Relationship Id="rId18" Type="http://schemas.openxmlformats.org/officeDocument/2006/relationships/hyperlink" Target="https://podminky.urs.cz/item/CS_URS_2021_01/997013873" TargetMode="External" /><Relationship Id="rId19" Type="http://schemas.openxmlformats.org/officeDocument/2006/relationships/hyperlink" Target="https://podminky.urs.cz/item/CS_URS_2021_01/997211521" TargetMode="External" /><Relationship Id="rId20" Type="http://schemas.openxmlformats.org/officeDocument/2006/relationships/hyperlink" Target="https://podminky.urs.cz/item/CS_URS_2021_01/997211529" TargetMode="External" /><Relationship Id="rId21" Type="http://schemas.openxmlformats.org/officeDocument/2006/relationships/hyperlink" Target="https://podminky.urs.cz/item/CS_URS_2021_01/997211612" TargetMode="External" /><Relationship Id="rId22" Type="http://schemas.openxmlformats.org/officeDocument/2006/relationships/hyperlink" Target="https://podminky.urs.cz/item/CS_URS_2021_01/997221551" TargetMode="External" /><Relationship Id="rId23" Type="http://schemas.openxmlformats.org/officeDocument/2006/relationships/hyperlink" Target="https://podminky.urs.cz/item/CS_URS_2021_01/997221559" TargetMode="External" /><Relationship Id="rId24" Type="http://schemas.openxmlformats.org/officeDocument/2006/relationships/hyperlink" Target="https://podminky.urs.cz/item/CS_URS_2021_01/997221611" TargetMode="External" /><Relationship Id="rId25" Type="http://schemas.openxmlformats.org/officeDocument/2006/relationships/hyperlink" Target="https://podminky.urs.cz/item/CS_URS_2021_01/997221873" TargetMode="External" /><Relationship Id="rId26" Type="http://schemas.openxmlformats.org/officeDocument/2006/relationships/hyperlink" Target="https://podminky.urs.cz/item/CS_URS_2021_01/997221875" TargetMode="External" /><Relationship Id="rId27" Type="http://schemas.openxmlformats.org/officeDocument/2006/relationships/hyperlink" Target="https://podminky.urs.cz/item/CS_URS_2021_01/998212111" TargetMode="External" /><Relationship Id="rId2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012103000" TargetMode="External" /><Relationship Id="rId2" Type="http://schemas.openxmlformats.org/officeDocument/2006/relationships/hyperlink" Target="https://podminky.urs.cz/item/CS_URS_2021_01/012203000" TargetMode="External" /><Relationship Id="rId3" Type="http://schemas.openxmlformats.org/officeDocument/2006/relationships/hyperlink" Target="https://podminky.urs.cz/item/CS_URS_2021_01/012303000" TargetMode="External" /><Relationship Id="rId4" Type="http://schemas.openxmlformats.org/officeDocument/2006/relationships/hyperlink" Target="https://podminky.urs.cz/item/CS_URS_2021_01/013254000" TargetMode="External" /><Relationship Id="rId5" Type="http://schemas.openxmlformats.org/officeDocument/2006/relationships/hyperlink" Target="https://podminky.urs.cz/item/CS_URS_2021_01/030001000" TargetMode="External" /><Relationship Id="rId6" Type="http://schemas.openxmlformats.org/officeDocument/2006/relationships/hyperlink" Target="https://podminky.urs.cz/item/CS_URS_2021_01/034503000" TargetMode="External" /><Relationship Id="rId7" Type="http://schemas.openxmlformats.org/officeDocument/2006/relationships/hyperlink" Target="https://podminky.urs.cz/item/CS_URS_2021_01/043203001" TargetMode="External" /><Relationship Id="rId8" Type="http://schemas.openxmlformats.org/officeDocument/2006/relationships/hyperlink" Target="https://podminky.urs.cz/item/CS_URS_2021_01/043203004" TargetMode="External" /><Relationship Id="rId9" Type="http://schemas.openxmlformats.org/officeDocument/2006/relationships/hyperlink" Target="https://podminky.urs.cz/item/CS_URS_2021_01/072103011" TargetMode="External" /><Relationship Id="rId1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6</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6</v>
      </c>
    </row>
    <row r="11" s="1" customFormat="1" ht="18.48" customHeight="1">
      <c r="B11" s="23"/>
      <c r="C11" s="24"/>
      <c r="D11" s="24"/>
      <c r="E11" s="29" t="s">
        <v>23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33</v>
      </c>
      <c r="AL11" s="24"/>
      <c r="AM11" s="24"/>
      <c r="AN11" s="29" t="s">
        <v>32</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35</v>
      </c>
      <c r="AO13" s="24"/>
      <c r="AP13" s="24"/>
      <c r="AQ13" s="24"/>
      <c r="AR13" s="22"/>
      <c r="BE13" s="33"/>
      <c r="BS13" s="19" t="s">
        <v>6</v>
      </c>
    </row>
    <row r="14">
      <c r="B14" s="23"/>
      <c r="C14" s="24"/>
      <c r="D14" s="24"/>
      <c r="E14" s="37" t="s">
        <v>35</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33</v>
      </c>
      <c r="AL14" s="24"/>
      <c r="AM14" s="24"/>
      <c r="AN14" s="37" t="s">
        <v>35</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37</v>
      </c>
      <c r="AO16" s="24"/>
      <c r="AP16" s="24"/>
      <c r="AQ16" s="24"/>
      <c r="AR16" s="22"/>
      <c r="BE16" s="33"/>
      <c r="BS16" s="19" t="s">
        <v>4</v>
      </c>
    </row>
    <row r="17" s="1" customFormat="1" ht="18.48" customHeight="1">
      <c r="B17" s="23"/>
      <c r="C17" s="24"/>
      <c r="D17" s="24"/>
      <c r="E17" s="29" t="s">
        <v>38</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33</v>
      </c>
      <c r="AL17" s="24"/>
      <c r="AM17" s="24"/>
      <c r="AN17" s="29" t="s">
        <v>39</v>
      </c>
      <c r="AO17" s="24"/>
      <c r="AP17" s="24"/>
      <c r="AQ17" s="24"/>
      <c r="AR17" s="22"/>
      <c r="BE17" s="33"/>
      <c r="BS17" s="19" t="s">
        <v>40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42</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33</v>
      </c>
      <c r="AL20" s="24"/>
      <c r="AM20" s="24"/>
      <c r="AN20" s="29" t="s">
        <v>44</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9" t="s">
        <v>46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48</v>
      </c>
      <c r="M28" s="48"/>
      <c r="N28" s="48"/>
      <c r="O28" s="48"/>
      <c r="P28" s="48"/>
      <c r="Q28" s="43"/>
      <c r="R28" s="43"/>
      <c r="S28" s="43"/>
      <c r="T28" s="43"/>
      <c r="U28" s="43"/>
      <c r="V28" s="43"/>
      <c r="W28" s="48" t="s">
        <v>49</v>
      </c>
      <c r="X28" s="48"/>
      <c r="Y28" s="48"/>
      <c r="Z28" s="48"/>
      <c r="AA28" s="48"/>
      <c r="AB28" s="48"/>
      <c r="AC28" s="48"/>
      <c r="AD28" s="48"/>
      <c r="AE28" s="48"/>
      <c r="AF28" s="43"/>
      <c r="AG28" s="43"/>
      <c r="AH28" s="43"/>
      <c r="AI28" s="43"/>
      <c r="AJ28" s="43"/>
      <c r="AK28" s="48" t="s">
        <v>50</v>
      </c>
      <c r="AL28" s="48"/>
      <c r="AM28" s="48"/>
      <c r="AN28" s="48"/>
      <c r="AO28" s="48"/>
      <c r="AP28" s="43"/>
      <c r="AQ28" s="43"/>
      <c r="AR28" s="47"/>
      <c r="BE28" s="33"/>
    </row>
    <row r="29" s="3" customFormat="1" ht="14.4" customHeight="1">
      <c r="A29" s="3"/>
      <c r="B29" s="49"/>
      <c r="C29" s="50"/>
      <c r="D29" s="34" t="s">
        <v>51</v>
      </c>
      <c r="E29" s="50"/>
      <c r="F29" s="34" t="s">
        <v>52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53</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55</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57</v>
      </c>
      <c r="E35" s="57"/>
      <c r="F35" s="57"/>
      <c r="G35" s="57"/>
      <c r="H35" s="57"/>
      <c r="I35" s="57"/>
      <c r="J35" s="57"/>
      <c r="K35" s="57"/>
      <c r="L35" s="57"/>
      <c r="M35" s="57"/>
      <c r="N35" s="57"/>
      <c r="O35" s="57"/>
      <c r="P35" s="57"/>
      <c r="Q35" s="57"/>
      <c r="R35" s="57"/>
      <c r="S35" s="57"/>
      <c r="T35" s="58" t="s">
        <v>58</v>
      </c>
      <c r="U35" s="57"/>
      <c r="V35" s="57"/>
      <c r="W35" s="57"/>
      <c r="X35" s="59" t="s">
        <v>59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60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SKD65C</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Rekonstrukce mostu ev.č. 19844-4 Chodský Újezd</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23. 8. 2021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4" t="s">
        <v>30</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4" t="s">
        <v>36</v>
      </c>
      <c r="AJ49" s="43"/>
      <c r="AK49" s="43"/>
      <c r="AL49" s="43"/>
      <c r="AM49" s="76" t="str">
        <f>IF(E17="","",E17)</f>
        <v>Projekční kancelář iNg.Škubalová</v>
      </c>
      <c r="AN49" s="67"/>
      <c r="AO49" s="67"/>
      <c r="AP49" s="67"/>
      <c r="AQ49" s="43"/>
      <c r="AR49" s="47"/>
      <c r="AS49" s="77" t="s">
        <v>61</v>
      </c>
      <c r="AT49" s="78"/>
      <c r="AU49" s="79"/>
      <c r="AV49" s="79"/>
      <c r="AW49" s="79"/>
      <c r="AX49" s="79"/>
      <c r="AY49" s="79"/>
      <c r="AZ49" s="79"/>
      <c r="BA49" s="79"/>
      <c r="BB49" s="79"/>
      <c r="BC49" s="79"/>
      <c r="BD49" s="80"/>
      <c r="BE49" s="41"/>
    </row>
    <row r="50" s="2" customFormat="1" ht="15.15" customHeight="1">
      <c r="A50" s="41"/>
      <c r="B50" s="42"/>
      <c r="C50" s="34" t="s">
        <v>34</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41</v>
      </c>
      <c r="AJ50" s="43"/>
      <c r="AK50" s="43"/>
      <c r="AL50" s="43"/>
      <c r="AM50" s="76" t="str">
        <f>IF(E20="","",E20)</f>
        <v>Straka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62</v>
      </c>
      <c r="D52" s="90"/>
      <c r="E52" s="90"/>
      <c r="F52" s="90"/>
      <c r="G52" s="90"/>
      <c r="H52" s="91"/>
      <c r="I52" s="92" t="s">
        <v>63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64</v>
      </c>
      <c r="AH52" s="90"/>
      <c r="AI52" s="90"/>
      <c r="AJ52" s="90"/>
      <c r="AK52" s="90"/>
      <c r="AL52" s="90"/>
      <c r="AM52" s="90"/>
      <c r="AN52" s="92" t="s">
        <v>65</v>
      </c>
      <c r="AO52" s="90"/>
      <c r="AP52" s="90"/>
      <c r="AQ52" s="94" t="s">
        <v>66</v>
      </c>
      <c r="AR52" s="47"/>
      <c r="AS52" s="95" t="s">
        <v>67</v>
      </c>
      <c r="AT52" s="96" t="s">
        <v>68</v>
      </c>
      <c r="AU52" s="96" t="s">
        <v>69</v>
      </c>
      <c r="AV52" s="96" t="s">
        <v>70</v>
      </c>
      <c r="AW52" s="96" t="s">
        <v>71</v>
      </c>
      <c r="AX52" s="96" t="s">
        <v>72</v>
      </c>
      <c r="AY52" s="96" t="s">
        <v>73</v>
      </c>
      <c r="AZ52" s="96" t="s">
        <v>74</v>
      </c>
      <c r="BA52" s="96" t="s">
        <v>75</v>
      </c>
      <c r="BB52" s="96" t="s">
        <v>76</v>
      </c>
      <c r="BC52" s="96" t="s">
        <v>77</v>
      </c>
      <c r="BD52" s="97" t="s">
        <v>78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ROUND(SUM(AG55:AG58),2)</f>
        <v>0</v>
      </c>
      <c r="AH54" s="104"/>
      <c r="AI54" s="104"/>
      <c r="AJ54" s="104"/>
      <c r="AK54" s="104"/>
      <c r="AL54" s="104"/>
      <c r="AM54" s="104"/>
      <c r="AN54" s="105">
        <f>SUM(AG54,AT54)</f>
        <v>0</v>
      </c>
      <c r="AO54" s="105"/>
      <c r="AP54" s="105"/>
      <c r="AQ54" s="106" t="s">
        <v>32</v>
      </c>
      <c r="AR54" s="107"/>
      <c r="AS54" s="108">
        <f>ROUND(SUM(AS55:AS58),2)</f>
        <v>0</v>
      </c>
      <c r="AT54" s="109">
        <f>ROUND(SUM(AV54:AW54),2)</f>
        <v>0</v>
      </c>
      <c r="AU54" s="110">
        <f>ROUND(SUM(AU55:AU58),5)</f>
        <v>0</v>
      </c>
      <c r="AV54" s="109">
        <f>ROUND(AZ54*L29,2)</f>
        <v>0</v>
      </c>
      <c r="AW54" s="109">
        <f>ROUND(BA54*L30,2)</f>
        <v>0</v>
      </c>
      <c r="AX54" s="109">
        <f>ROUND(BB54*L29,2)</f>
        <v>0</v>
      </c>
      <c r="AY54" s="109">
        <f>ROUND(BC54*L30,2)</f>
        <v>0</v>
      </c>
      <c r="AZ54" s="109">
        <f>ROUND(SUM(AZ55:AZ58),2)</f>
        <v>0</v>
      </c>
      <c r="BA54" s="109">
        <f>ROUND(SUM(BA55:BA58),2)</f>
        <v>0</v>
      </c>
      <c r="BB54" s="109">
        <f>ROUND(SUM(BB55:BB58),2)</f>
        <v>0</v>
      </c>
      <c r="BC54" s="109">
        <f>ROUND(SUM(BC55:BC58),2)</f>
        <v>0</v>
      </c>
      <c r="BD54" s="111">
        <f>ROUND(SUM(BD55:BD58),2)</f>
        <v>0</v>
      </c>
      <c r="BE54" s="6"/>
      <c r="BS54" s="112" t="s">
        <v>80</v>
      </c>
      <c r="BT54" s="112" t="s">
        <v>81</v>
      </c>
      <c r="BU54" s="113" t="s">
        <v>82</v>
      </c>
      <c r="BV54" s="112" t="s">
        <v>83</v>
      </c>
      <c r="BW54" s="112" t="s">
        <v>5</v>
      </c>
      <c r="BX54" s="112" t="s">
        <v>84</v>
      </c>
      <c r="CL54" s="112" t="s">
        <v>19</v>
      </c>
    </row>
    <row r="55" s="7" customFormat="1" ht="24.75" customHeight="1">
      <c r="A55" s="114" t="s">
        <v>85</v>
      </c>
      <c r="B55" s="115"/>
      <c r="C55" s="116"/>
      <c r="D55" s="117" t="s">
        <v>86</v>
      </c>
      <c r="E55" s="117"/>
      <c r="F55" s="117"/>
      <c r="G55" s="117"/>
      <c r="H55" s="117"/>
      <c r="I55" s="118"/>
      <c r="J55" s="117" t="s">
        <v>87</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'SKD6501 - SO 201 Most pře...'!J30</f>
        <v>0</v>
      </c>
      <c r="AH55" s="118"/>
      <c r="AI55" s="118"/>
      <c r="AJ55" s="118"/>
      <c r="AK55" s="118"/>
      <c r="AL55" s="118"/>
      <c r="AM55" s="118"/>
      <c r="AN55" s="119">
        <f>SUM(AG55,AT55)</f>
        <v>0</v>
      </c>
      <c r="AO55" s="118"/>
      <c r="AP55" s="118"/>
      <c r="AQ55" s="120" t="s">
        <v>88</v>
      </c>
      <c r="AR55" s="121"/>
      <c r="AS55" s="122">
        <v>0</v>
      </c>
      <c r="AT55" s="123">
        <f>ROUND(SUM(AV55:AW55),2)</f>
        <v>0</v>
      </c>
      <c r="AU55" s="124">
        <f>'SKD6501 - SO 201 Most pře...'!P92</f>
        <v>0</v>
      </c>
      <c r="AV55" s="123">
        <f>'SKD6501 - SO 201 Most pře...'!J33</f>
        <v>0</v>
      </c>
      <c r="AW55" s="123">
        <f>'SKD6501 - SO 201 Most pře...'!J34</f>
        <v>0</v>
      </c>
      <c r="AX55" s="123">
        <f>'SKD6501 - SO 201 Most pře...'!J35</f>
        <v>0</v>
      </c>
      <c r="AY55" s="123">
        <f>'SKD6501 - SO 201 Most pře...'!J36</f>
        <v>0</v>
      </c>
      <c r="AZ55" s="123">
        <f>'SKD6501 - SO 201 Most pře...'!F33</f>
        <v>0</v>
      </c>
      <c r="BA55" s="123">
        <f>'SKD6501 - SO 201 Most pře...'!F34</f>
        <v>0</v>
      </c>
      <c r="BB55" s="123">
        <f>'SKD6501 - SO 201 Most pře...'!F35</f>
        <v>0</v>
      </c>
      <c r="BC55" s="123">
        <f>'SKD6501 - SO 201 Most pře...'!F36</f>
        <v>0</v>
      </c>
      <c r="BD55" s="125">
        <f>'SKD6501 - SO 201 Most pře...'!F37</f>
        <v>0</v>
      </c>
      <c r="BE55" s="7"/>
      <c r="BT55" s="126" t="s">
        <v>89</v>
      </c>
      <c r="BV55" s="126" t="s">
        <v>83</v>
      </c>
      <c r="BW55" s="126" t="s">
        <v>90</v>
      </c>
      <c r="BX55" s="126" t="s">
        <v>5</v>
      </c>
      <c r="CL55" s="126" t="s">
        <v>19</v>
      </c>
      <c r="CM55" s="126" t="s">
        <v>21</v>
      </c>
    </row>
    <row r="56" s="7" customFormat="1" ht="24.75" customHeight="1">
      <c r="A56" s="114" t="s">
        <v>85</v>
      </c>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'SKD6502 - SO 201b Most př...'!J30</f>
        <v>0</v>
      </c>
      <c r="AH56" s="118"/>
      <c r="AI56" s="118"/>
      <c r="AJ56" s="118"/>
      <c r="AK56" s="118"/>
      <c r="AL56" s="118"/>
      <c r="AM56" s="118"/>
      <c r="AN56" s="119">
        <f>SUM(AG56,AT56)</f>
        <v>0</v>
      </c>
      <c r="AO56" s="118"/>
      <c r="AP56" s="118"/>
      <c r="AQ56" s="120" t="s">
        <v>88</v>
      </c>
      <c r="AR56" s="121"/>
      <c r="AS56" s="122">
        <v>0</v>
      </c>
      <c r="AT56" s="123">
        <f>ROUND(SUM(AV56:AW56),2)</f>
        <v>0</v>
      </c>
      <c r="AU56" s="124">
        <f>'SKD6502 - SO 201b Most př...'!P85</f>
        <v>0</v>
      </c>
      <c r="AV56" s="123">
        <f>'SKD6502 - SO 201b Most př...'!J33</f>
        <v>0</v>
      </c>
      <c r="AW56" s="123">
        <f>'SKD6502 - SO 201b Most př...'!J34</f>
        <v>0</v>
      </c>
      <c r="AX56" s="123">
        <f>'SKD6502 - SO 201b Most př...'!J35</f>
        <v>0</v>
      </c>
      <c r="AY56" s="123">
        <f>'SKD6502 - SO 201b Most př...'!J36</f>
        <v>0</v>
      </c>
      <c r="AZ56" s="123">
        <f>'SKD6502 - SO 201b Most př...'!F33</f>
        <v>0</v>
      </c>
      <c r="BA56" s="123">
        <f>'SKD6502 - SO 201b Most př...'!F34</f>
        <v>0</v>
      </c>
      <c r="BB56" s="123">
        <f>'SKD6502 - SO 201b Most př...'!F35</f>
        <v>0</v>
      </c>
      <c r="BC56" s="123">
        <f>'SKD6502 - SO 201b Most př...'!F36</f>
        <v>0</v>
      </c>
      <c r="BD56" s="125">
        <f>'SKD6502 - SO 201b Most př...'!F37</f>
        <v>0</v>
      </c>
      <c r="BE56" s="7"/>
      <c r="BT56" s="126" t="s">
        <v>89</v>
      </c>
      <c r="BV56" s="126" t="s">
        <v>83</v>
      </c>
      <c r="BW56" s="126" t="s">
        <v>93</v>
      </c>
      <c r="BX56" s="126" t="s">
        <v>5</v>
      </c>
      <c r="CL56" s="126" t="s">
        <v>19</v>
      </c>
      <c r="CM56" s="126" t="s">
        <v>21</v>
      </c>
    </row>
    <row r="57" s="7" customFormat="1" ht="24.75" customHeight="1">
      <c r="A57" s="114" t="s">
        <v>85</v>
      </c>
      <c r="B57" s="115"/>
      <c r="C57" s="116"/>
      <c r="D57" s="117" t="s">
        <v>94</v>
      </c>
      <c r="E57" s="117"/>
      <c r="F57" s="117"/>
      <c r="G57" s="117"/>
      <c r="H57" s="117"/>
      <c r="I57" s="118"/>
      <c r="J57" s="117" t="s">
        <v>95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'SKD6503 - SO 200  Demolic...'!J30</f>
        <v>0</v>
      </c>
      <c r="AH57" s="118"/>
      <c r="AI57" s="118"/>
      <c r="AJ57" s="118"/>
      <c r="AK57" s="118"/>
      <c r="AL57" s="118"/>
      <c r="AM57" s="118"/>
      <c r="AN57" s="119">
        <f>SUM(AG57,AT57)</f>
        <v>0</v>
      </c>
      <c r="AO57" s="118"/>
      <c r="AP57" s="118"/>
      <c r="AQ57" s="120" t="s">
        <v>88</v>
      </c>
      <c r="AR57" s="121"/>
      <c r="AS57" s="122">
        <v>0</v>
      </c>
      <c r="AT57" s="123">
        <f>ROUND(SUM(AV57:AW57),2)</f>
        <v>0</v>
      </c>
      <c r="AU57" s="124">
        <f>'SKD6503 - SO 200  Demolic...'!P84</f>
        <v>0</v>
      </c>
      <c r="AV57" s="123">
        <f>'SKD6503 - SO 200  Demolic...'!J33</f>
        <v>0</v>
      </c>
      <c r="AW57" s="123">
        <f>'SKD6503 - SO 200  Demolic...'!J34</f>
        <v>0</v>
      </c>
      <c r="AX57" s="123">
        <f>'SKD6503 - SO 200  Demolic...'!J35</f>
        <v>0</v>
      </c>
      <c r="AY57" s="123">
        <f>'SKD6503 - SO 200  Demolic...'!J36</f>
        <v>0</v>
      </c>
      <c r="AZ57" s="123">
        <f>'SKD6503 - SO 200  Demolic...'!F33</f>
        <v>0</v>
      </c>
      <c r="BA57" s="123">
        <f>'SKD6503 - SO 200  Demolic...'!F34</f>
        <v>0</v>
      </c>
      <c r="BB57" s="123">
        <f>'SKD6503 - SO 200  Demolic...'!F35</f>
        <v>0</v>
      </c>
      <c r="BC57" s="123">
        <f>'SKD6503 - SO 200  Demolic...'!F36</f>
        <v>0</v>
      </c>
      <c r="BD57" s="125">
        <f>'SKD6503 - SO 200  Demolic...'!F37</f>
        <v>0</v>
      </c>
      <c r="BE57" s="7"/>
      <c r="BT57" s="126" t="s">
        <v>89</v>
      </c>
      <c r="BV57" s="126" t="s">
        <v>83</v>
      </c>
      <c r="BW57" s="126" t="s">
        <v>96</v>
      </c>
      <c r="BX57" s="126" t="s">
        <v>5</v>
      </c>
      <c r="CL57" s="126" t="s">
        <v>19</v>
      </c>
      <c r="CM57" s="126" t="s">
        <v>21</v>
      </c>
    </row>
    <row r="58" s="7" customFormat="1" ht="24.75" customHeight="1">
      <c r="A58" s="114" t="s">
        <v>85</v>
      </c>
      <c r="B58" s="115"/>
      <c r="C58" s="116"/>
      <c r="D58" s="117" t="s">
        <v>97</v>
      </c>
      <c r="E58" s="117"/>
      <c r="F58" s="117"/>
      <c r="G58" s="117"/>
      <c r="H58" s="117"/>
      <c r="I58" s="118"/>
      <c r="J58" s="117" t="s">
        <v>98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'SKD6505 - VON'!J30</f>
        <v>0</v>
      </c>
      <c r="AH58" s="118"/>
      <c r="AI58" s="118"/>
      <c r="AJ58" s="118"/>
      <c r="AK58" s="118"/>
      <c r="AL58" s="118"/>
      <c r="AM58" s="118"/>
      <c r="AN58" s="119">
        <f>SUM(AG58,AT58)</f>
        <v>0</v>
      </c>
      <c r="AO58" s="118"/>
      <c r="AP58" s="118"/>
      <c r="AQ58" s="120" t="s">
        <v>88</v>
      </c>
      <c r="AR58" s="121"/>
      <c r="AS58" s="127">
        <v>0</v>
      </c>
      <c r="AT58" s="128">
        <f>ROUND(SUM(AV58:AW58),2)</f>
        <v>0</v>
      </c>
      <c r="AU58" s="129">
        <f>'SKD6505 - VON'!P84</f>
        <v>0</v>
      </c>
      <c r="AV58" s="128">
        <f>'SKD6505 - VON'!J33</f>
        <v>0</v>
      </c>
      <c r="AW58" s="128">
        <f>'SKD6505 - VON'!J34</f>
        <v>0</v>
      </c>
      <c r="AX58" s="128">
        <f>'SKD6505 - VON'!J35</f>
        <v>0</v>
      </c>
      <c r="AY58" s="128">
        <f>'SKD6505 - VON'!J36</f>
        <v>0</v>
      </c>
      <c r="AZ58" s="128">
        <f>'SKD6505 - VON'!F33</f>
        <v>0</v>
      </c>
      <c r="BA58" s="128">
        <f>'SKD6505 - VON'!F34</f>
        <v>0</v>
      </c>
      <c r="BB58" s="128">
        <f>'SKD6505 - VON'!F35</f>
        <v>0</v>
      </c>
      <c r="BC58" s="128">
        <f>'SKD6505 - VON'!F36</f>
        <v>0</v>
      </c>
      <c r="BD58" s="130">
        <f>'SKD6505 - VON'!F37</f>
        <v>0</v>
      </c>
      <c r="BE58" s="7"/>
      <c r="BT58" s="126" t="s">
        <v>89</v>
      </c>
      <c r="BV58" s="126" t="s">
        <v>83</v>
      </c>
      <c r="BW58" s="126" t="s">
        <v>99</v>
      </c>
      <c r="BX58" s="126" t="s">
        <v>5</v>
      </c>
      <c r="CL58" s="126" t="s">
        <v>19</v>
      </c>
      <c r="CM58" s="126" t="s">
        <v>21</v>
      </c>
    </row>
    <row r="59" s="2" customFormat="1" ht="30" customHeight="1">
      <c r="A59" s="41"/>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7"/>
      <c r="AS59" s="41"/>
      <c r="AT59" s="41"/>
      <c r="AU59" s="41"/>
      <c r="AV59" s="41"/>
      <c r="AW59" s="41"/>
      <c r="AX59" s="41"/>
      <c r="AY59" s="41"/>
      <c r="AZ59" s="41"/>
      <c r="BA59" s="41"/>
      <c r="BB59" s="41"/>
      <c r="BC59" s="41"/>
      <c r="BD59" s="41"/>
      <c r="BE59" s="41"/>
    </row>
    <row r="60" s="2" customFormat="1" ht="6.96" customHeight="1">
      <c r="A60" s="41"/>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47"/>
      <c r="AS60" s="41"/>
      <c r="AT60" s="41"/>
      <c r="AU60" s="41"/>
      <c r="AV60" s="41"/>
      <c r="AW60" s="41"/>
      <c r="AX60" s="41"/>
      <c r="AY60" s="41"/>
      <c r="AZ60" s="41"/>
      <c r="BA60" s="41"/>
      <c r="BB60" s="41"/>
      <c r="BC60" s="41"/>
      <c r="BD60" s="41"/>
      <c r="BE60" s="41"/>
    </row>
  </sheetData>
  <sheetProtection sheet="1" formatColumns="0" formatRows="0" objects="1" scenarios="1" spinCount="100000" saltValue="CUleE8pku4aZVyl/ENBUqb+J86bcpkkbEvbzQhT5igIGFy1CSzt3OoywUU+KTe8Mk7dIb314m46Jf0E5nVkPow==" hashValue="1x1OMfWDlXFVyrSS2wCkrZWrhQRJZl9cgBIivPH1mjMqR7Kz0Eszo8p/OFIg1gXz2lYwFJ0VaWy2RacoVeOKPA=="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KD6501 - SO 201 Most pře...'!C2" display="/"/>
    <hyperlink ref="A56" location="'SKD6502 - SO 201b Most př...'!C2" display="/"/>
    <hyperlink ref="A57" location="'SKD6503 - SO 200  Demolic...'!C2" display="/"/>
    <hyperlink ref="A58" location="'SKD6505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1"/>
      <c r="C3" s="132"/>
      <c r="D3" s="132"/>
      <c r="E3" s="132"/>
      <c r="F3" s="132"/>
      <c r="G3" s="132"/>
      <c r="H3" s="132"/>
      <c r="I3" s="132"/>
      <c r="J3" s="132"/>
      <c r="K3" s="132"/>
      <c r="L3" s="22"/>
      <c r="AT3" s="19" t="s">
        <v>21</v>
      </c>
    </row>
    <row r="4" s="1" customFormat="1" ht="24.96" customHeight="1">
      <c r="B4" s="22"/>
      <c r="D4" s="133" t="s">
        <v>100</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Rekonstrukce mostu ev.č. 19844-4 Chodský Újezd</v>
      </c>
      <c r="F7" s="135"/>
      <c r="G7" s="135"/>
      <c r="H7" s="135"/>
      <c r="L7" s="22"/>
    </row>
    <row r="8" s="2" customFormat="1" ht="12" customHeight="1">
      <c r="A8" s="41"/>
      <c r="B8" s="47"/>
      <c r="C8" s="41"/>
      <c r="D8" s="135" t="s">
        <v>101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32</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23. 8. 2021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30</v>
      </c>
      <c r="E14" s="41"/>
      <c r="F14" s="41"/>
      <c r="G14" s="41"/>
      <c r="H14" s="41"/>
      <c r="I14" s="135" t="s">
        <v>31</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33</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34</v>
      </c>
      <c r="E17" s="41"/>
      <c r="F17" s="41"/>
      <c r="G17" s="41"/>
      <c r="H17" s="41"/>
      <c r="I17" s="135" t="s">
        <v>31</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33</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36</v>
      </c>
      <c r="E20" s="41"/>
      <c r="F20" s="41"/>
      <c r="G20" s="41"/>
      <c r="H20" s="41"/>
      <c r="I20" s="135" t="s">
        <v>31</v>
      </c>
      <c r="J20" s="139" t="s">
        <v>37</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38</v>
      </c>
      <c r="F21" s="41"/>
      <c r="G21" s="41"/>
      <c r="H21" s="41"/>
      <c r="I21" s="135" t="s">
        <v>33</v>
      </c>
      <c r="J21" s="139" t="s">
        <v>39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31</v>
      </c>
      <c r="J23" s="139" t="s">
        <v>42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43</v>
      </c>
      <c r="F24" s="41"/>
      <c r="G24" s="41"/>
      <c r="H24" s="41"/>
      <c r="I24" s="135" t="s">
        <v>33</v>
      </c>
      <c r="J24" s="139" t="s">
        <v>44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32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47</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49</v>
      </c>
      <c r="G32" s="41"/>
      <c r="H32" s="41"/>
      <c r="I32" s="148" t="s">
        <v>48</v>
      </c>
      <c r="J32" s="148" t="s">
        <v>50</v>
      </c>
      <c r="K32" s="41"/>
      <c r="L32" s="137"/>
      <c r="S32" s="41"/>
      <c r="T32" s="41"/>
      <c r="U32" s="41"/>
      <c r="V32" s="41"/>
      <c r="W32" s="41"/>
      <c r="X32" s="41"/>
      <c r="Y32" s="41"/>
      <c r="Z32" s="41"/>
      <c r="AA32" s="41"/>
      <c r="AB32" s="41"/>
      <c r="AC32" s="41"/>
      <c r="AD32" s="41"/>
      <c r="AE32" s="41"/>
    </row>
    <row r="33" s="2" customFormat="1" ht="14.4" customHeight="1">
      <c r="A33" s="41"/>
      <c r="B33" s="47"/>
      <c r="C33" s="41"/>
      <c r="D33" s="149" t="s">
        <v>51</v>
      </c>
      <c r="E33" s="135" t="s">
        <v>52</v>
      </c>
      <c r="F33" s="150">
        <f>ROUND((SUM(BE92:BE841)),  2)</f>
        <v>0</v>
      </c>
      <c r="G33" s="41"/>
      <c r="H33" s="41"/>
      <c r="I33" s="151">
        <v>0.20999999999999999</v>
      </c>
      <c r="J33" s="150">
        <f>ROUND(((SUM(BE92:BE841))*I33),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53</v>
      </c>
      <c r="F34" s="150">
        <f>ROUND((SUM(BF92:BF841)),  2)</f>
        <v>0</v>
      </c>
      <c r="G34" s="41"/>
      <c r="H34" s="41"/>
      <c r="I34" s="151">
        <v>0.14999999999999999</v>
      </c>
      <c r="J34" s="150">
        <f>ROUND(((SUM(BF92:BF841))*I34),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54</v>
      </c>
      <c r="F35" s="150">
        <f>ROUND((SUM(BG92:BG841)),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55</v>
      </c>
      <c r="F36" s="150">
        <f>ROUND((SUM(BH92:BH841)),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56</v>
      </c>
      <c r="F37" s="150">
        <f>ROUND((SUM(BI92:BI841)),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57</v>
      </c>
      <c r="E39" s="154"/>
      <c r="F39" s="154"/>
      <c r="G39" s="155" t="s">
        <v>58</v>
      </c>
      <c r="H39" s="156" t="s">
        <v>59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Rekonstrukce mostu ev.č. 19844-4 Chodský Újezd</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101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SKD6501 - SO 201 Most přes Hamerský potok</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 xml:space="preserve"> </v>
      </c>
      <c r="G52" s="43"/>
      <c r="H52" s="43"/>
      <c r="I52" s="34" t="s">
        <v>24</v>
      </c>
      <c r="J52" s="75" t="str">
        <f>IF(J12="","",J12)</f>
        <v>23. 8. 2021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30</v>
      </c>
      <c r="D54" s="43"/>
      <c r="E54" s="43"/>
      <c r="F54" s="29" t="str">
        <f>E15</f>
        <v xml:space="preserve"> </v>
      </c>
      <c r="G54" s="43"/>
      <c r="H54" s="43"/>
      <c r="I54" s="34" t="s">
        <v>36</v>
      </c>
      <c r="J54" s="39" t="str">
        <f>E21</f>
        <v>Projekční kancelář iNg.Škubalová</v>
      </c>
      <c r="K54" s="43"/>
      <c r="L54" s="137"/>
      <c r="S54" s="41"/>
      <c r="T54" s="41"/>
      <c r="U54" s="41"/>
      <c r="V54" s="41"/>
      <c r="W54" s="41"/>
      <c r="X54" s="41"/>
      <c r="Y54" s="41"/>
      <c r="Z54" s="41"/>
      <c r="AA54" s="41"/>
      <c r="AB54" s="41"/>
      <c r="AC54" s="41"/>
      <c r="AD54" s="41"/>
      <c r="AE54" s="41"/>
    </row>
    <row r="55" s="2" customFormat="1" ht="15.15" customHeight="1">
      <c r="A55" s="41"/>
      <c r="B55" s="42"/>
      <c r="C55" s="34" t="s">
        <v>34</v>
      </c>
      <c r="D55" s="43"/>
      <c r="E55" s="43"/>
      <c r="F55" s="29" t="str">
        <f>IF(E18="","",E18)</f>
        <v>Vyplň údaj</v>
      </c>
      <c r="G55" s="43"/>
      <c r="H55" s="43"/>
      <c r="I55" s="34" t="s">
        <v>41</v>
      </c>
      <c r="J55" s="39" t="str">
        <f>E24</f>
        <v>Straka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104</v>
      </c>
      <c r="D57" s="165"/>
      <c r="E57" s="165"/>
      <c r="F57" s="165"/>
      <c r="G57" s="165"/>
      <c r="H57" s="165"/>
      <c r="I57" s="165"/>
      <c r="J57" s="166" t="s">
        <v>105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79</v>
      </c>
      <c r="D59" s="43"/>
      <c r="E59" s="43"/>
      <c r="F59" s="43"/>
      <c r="G59" s="43"/>
      <c r="H59" s="43"/>
      <c r="I59" s="43"/>
      <c r="J59" s="105">
        <f>J92</f>
        <v>0</v>
      </c>
      <c r="K59" s="43"/>
      <c r="L59" s="137"/>
      <c r="S59" s="41"/>
      <c r="T59" s="41"/>
      <c r="U59" s="41"/>
      <c r="V59" s="41"/>
      <c r="W59" s="41"/>
      <c r="X59" s="41"/>
      <c r="Y59" s="41"/>
      <c r="Z59" s="41"/>
      <c r="AA59" s="41"/>
      <c r="AB59" s="41"/>
      <c r="AC59" s="41"/>
      <c r="AD59" s="41"/>
      <c r="AE59" s="41"/>
      <c r="AU59" s="19" t="s">
        <v>106</v>
      </c>
    </row>
    <row r="60" s="9" customFormat="1" ht="24.96" customHeight="1">
      <c r="A60" s="9"/>
      <c r="B60" s="168"/>
      <c r="C60" s="169"/>
      <c r="D60" s="170" t="s">
        <v>107</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108</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109</v>
      </c>
      <c r="E62" s="177"/>
      <c r="F62" s="177"/>
      <c r="G62" s="177"/>
      <c r="H62" s="177"/>
      <c r="I62" s="177"/>
      <c r="J62" s="178">
        <f>J218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110</v>
      </c>
      <c r="E63" s="177"/>
      <c r="F63" s="177"/>
      <c r="G63" s="177"/>
      <c r="H63" s="177"/>
      <c r="I63" s="177"/>
      <c r="J63" s="178">
        <f>J263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111</v>
      </c>
      <c r="E64" s="177"/>
      <c r="F64" s="177"/>
      <c r="G64" s="177"/>
      <c r="H64" s="177"/>
      <c r="I64" s="177"/>
      <c r="J64" s="178">
        <f>J350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112</v>
      </c>
      <c r="E65" s="177"/>
      <c r="F65" s="177"/>
      <c r="G65" s="177"/>
      <c r="H65" s="177"/>
      <c r="I65" s="177"/>
      <c r="J65" s="178">
        <f>J537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113</v>
      </c>
      <c r="E66" s="177"/>
      <c r="F66" s="177"/>
      <c r="G66" s="177"/>
      <c r="H66" s="177"/>
      <c r="I66" s="177"/>
      <c r="J66" s="178">
        <f>J588</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114</v>
      </c>
      <c r="E67" s="177"/>
      <c r="F67" s="177"/>
      <c r="G67" s="177"/>
      <c r="H67" s="177"/>
      <c r="I67" s="177"/>
      <c r="J67" s="178">
        <f>J605</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115</v>
      </c>
      <c r="E68" s="177"/>
      <c r="F68" s="177"/>
      <c r="G68" s="177"/>
      <c r="H68" s="177"/>
      <c r="I68" s="177"/>
      <c r="J68" s="178">
        <f>J613</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116</v>
      </c>
      <c r="E69" s="177"/>
      <c r="F69" s="177"/>
      <c r="G69" s="177"/>
      <c r="H69" s="177"/>
      <c r="I69" s="177"/>
      <c r="J69" s="178">
        <f>J787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117</v>
      </c>
      <c r="E70" s="177"/>
      <c r="F70" s="177"/>
      <c r="G70" s="177"/>
      <c r="H70" s="177"/>
      <c r="I70" s="177"/>
      <c r="J70" s="178">
        <f>J801</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118</v>
      </c>
      <c r="E71" s="171"/>
      <c r="F71" s="171"/>
      <c r="G71" s="171"/>
      <c r="H71" s="171"/>
      <c r="I71" s="171"/>
      <c r="J71" s="172">
        <f>J805</f>
        <v>0</v>
      </c>
      <c r="K71" s="169"/>
      <c r="L71" s="173"/>
      <c r="S71" s="9"/>
      <c r="T71" s="9"/>
      <c r="U71" s="9"/>
      <c r="V71" s="9"/>
      <c r="W71" s="9"/>
      <c r="X71" s="9"/>
      <c r="Y71" s="9"/>
      <c r="Z71" s="9"/>
      <c r="AA71" s="9"/>
      <c r="AB71" s="9"/>
      <c r="AC71" s="9"/>
      <c r="AD71" s="9"/>
      <c r="AE71" s="9"/>
    </row>
    <row r="72" s="10" customFormat="1" ht="19.92" customHeight="1">
      <c r="A72" s="10"/>
      <c r="B72" s="174"/>
      <c r="C72" s="175"/>
      <c r="D72" s="176" t="s">
        <v>119</v>
      </c>
      <c r="E72" s="177"/>
      <c r="F72" s="177"/>
      <c r="G72" s="177"/>
      <c r="H72" s="177"/>
      <c r="I72" s="177"/>
      <c r="J72" s="178">
        <f>J806</f>
        <v>0</v>
      </c>
      <c r="K72" s="175"/>
      <c r="L72" s="17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5" t="s">
        <v>120</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Rekonstrukce mostu ev.č. 19844-4 Chodský Újezd</v>
      </c>
      <c r="F82" s="34"/>
      <c r="G82" s="34"/>
      <c r="H82" s="34"/>
      <c r="I82" s="43"/>
      <c r="J82" s="43"/>
      <c r="K82" s="43"/>
      <c r="L82" s="137"/>
      <c r="S82" s="41"/>
      <c r="T82" s="41"/>
      <c r="U82" s="41"/>
      <c r="V82" s="41"/>
      <c r="W82" s="41"/>
      <c r="X82" s="41"/>
      <c r="Y82" s="41"/>
      <c r="Z82" s="41"/>
      <c r="AA82" s="41"/>
      <c r="AB82" s="41"/>
      <c r="AC82" s="41"/>
      <c r="AD82" s="41"/>
      <c r="AE82" s="41"/>
    </row>
    <row r="83" s="2" customFormat="1" ht="12" customHeight="1">
      <c r="A83" s="41"/>
      <c r="B83" s="42"/>
      <c r="C83" s="34" t="s">
        <v>101</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SKD6501 - SO 201 Most přes Hamerský potok</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F12</f>
        <v xml:space="preserve"> </v>
      </c>
      <c r="G86" s="43"/>
      <c r="H86" s="43"/>
      <c r="I86" s="34" t="s">
        <v>24</v>
      </c>
      <c r="J86" s="75" t="str">
        <f>IF(J12="","",J12)</f>
        <v>23. 8. 2021</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E15</f>
        <v xml:space="preserve"> </v>
      </c>
      <c r="G88" s="43"/>
      <c r="H88" s="43"/>
      <c r="I88" s="34" t="s">
        <v>36</v>
      </c>
      <c r="J88" s="39" t="str">
        <f>E21</f>
        <v>Projekční kancelář iNg.Škubalová</v>
      </c>
      <c r="K88" s="43"/>
      <c r="L88" s="137"/>
      <c r="S88" s="41"/>
      <c r="T88" s="41"/>
      <c r="U88" s="41"/>
      <c r="V88" s="41"/>
      <c r="W88" s="41"/>
      <c r="X88" s="41"/>
      <c r="Y88" s="41"/>
      <c r="Z88" s="41"/>
      <c r="AA88" s="41"/>
      <c r="AB88" s="41"/>
      <c r="AC88" s="41"/>
      <c r="AD88" s="41"/>
      <c r="AE88" s="41"/>
    </row>
    <row r="89" s="2" customFormat="1" ht="15.15" customHeight="1">
      <c r="A89" s="41"/>
      <c r="B89" s="42"/>
      <c r="C89" s="34" t="s">
        <v>34</v>
      </c>
      <c r="D89" s="43"/>
      <c r="E89" s="43"/>
      <c r="F89" s="29" t="str">
        <f>IF(E18="","",E18)</f>
        <v>Vyplň údaj</v>
      </c>
      <c r="G89" s="43"/>
      <c r="H89" s="43"/>
      <c r="I89" s="34" t="s">
        <v>41</v>
      </c>
      <c r="J89" s="39" t="str">
        <f>E24</f>
        <v>Straka</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121</v>
      </c>
      <c r="D91" s="183" t="s">
        <v>66</v>
      </c>
      <c r="E91" s="183" t="s">
        <v>62</v>
      </c>
      <c r="F91" s="183" t="s">
        <v>63</v>
      </c>
      <c r="G91" s="183" t="s">
        <v>122</v>
      </c>
      <c r="H91" s="183" t="s">
        <v>123</v>
      </c>
      <c r="I91" s="183" t="s">
        <v>124</v>
      </c>
      <c r="J91" s="183" t="s">
        <v>105</v>
      </c>
      <c r="K91" s="184" t="s">
        <v>125</v>
      </c>
      <c r="L91" s="185"/>
      <c r="M91" s="95" t="s">
        <v>32</v>
      </c>
      <c r="N91" s="96" t="s">
        <v>51</v>
      </c>
      <c r="O91" s="96" t="s">
        <v>126</v>
      </c>
      <c r="P91" s="96" t="s">
        <v>127</v>
      </c>
      <c r="Q91" s="96" t="s">
        <v>128</v>
      </c>
      <c r="R91" s="96" t="s">
        <v>129</v>
      </c>
      <c r="S91" s="96" t="s">
        <v>130</v>
      </c>
      <c r="T91" s="97" t="s">
        <v>131</v>
      </c>
      <c r="U91" s="180"/>
      <c r="V91" s="180"/>
      <c r="W91" s="180"/>
      <c r="X91" s="180"/>
      <c r="Y91" s="180"/>
      <c r="Z91" s="180"/>
      <c r="AA91" s="180"/>
      <c r="AB91" s="180"/>
      <c r="AC91" s="180"/>
      <c r="AD91" s="180"/>
      <c r="AE91" s="180"/>
    </row>
    <row r="92" s="2" customFormat="1" ht="22.8" customHeight="1">
      <c r="A92" s="41"/>
      <c r="B92" s="42"/>
      <c r="C92" s="102" t="s">
        <v>132</v>
      </c>
      <c r="D92" s="43"/>
      <c r="E92" s="43"/>
      <c r="F92" s="43"/>
      <c r="G92" s="43"/>
      <c r="H92" s="43"/>
      <c r="I92" s="43"/>
      <c r="J92" s="186">
        <f>BK92</f>
        <v>0</v>
      </c>
      <c r="K92" s="43"/>
      <c r="L92" s="47"/>
      <c r="M92" s="98"/>
      <c r="N92" s="187"/>
      <c r="O92" s="99"/>
      <c r="P92" s="188">
        <f>P93+P805</f>
        <v>0</v>
      </c>
      <c r="Q92" s="99"/>
      <c r="R92" s="188">
        <f>R93+R805</f>
        <v>1058.7249882399999</v>
      </c>
      <c r="S92" s="99"/>
      <c r="T92" s="189">
        <f>T93+T805</f>
        <v>42.131482219999995</v>
      </c>
      <c r="U92" s="41"/>
      <c r="V92" s="41"/>
      <c r="W92" s="41"/>
      <c r="X92" s="41"/>
      <c r="Y92" s="41"/>
      <c r="Z92" s="41"/>
      <c r="AA92" s="41"/>
      <c r="AB92" s="41"/>
      <c r="AC92" s="41"/>
      <c r="AD92" s="41"/>
      <c r="AE92" s="41"/>
      <c r="AT92" s="19" t="s">
        <v>80</v>
      </c>
      <c r="AU92" s="19" t="s">
        <v>106</v>
      </c>
      <c r="BK92" s="190">
        <f>BK93+BK805</f>
        <v>0</v>
      </c>
    </row>
    <row r="93" s="12" customFormat="1" ht="25.92" customHeight="1">
      <c r="A93" s="12"/>
      <c r="B93" s="191"/>
      <c r="C93" s="192"/>
      <c r="D93" s="193" t="s">
        <v>80</v>
      </c>
      <c r="E93" s="194" t="s">
        <v>133</v>
      </c>
      <c r="F93" s="194" t="s">
        <v>134</v>
      </c>
      <c r="G93" s="192"/>
      <c r="H93" s="192"/>
      <c r="I93" s="195"/>
      <c r="J93" s="196">
        <f>BK93</f>
        <v>0</v>
      </c>
      <c r="K93" s="192"/>
      <c r="L93" s="197"/>
      <c r="M93" s="198"/>
      <c r="N93" s="199"/>
      <c r="O93" s="199"/>
      <c r="P93" s="200">
        <f>P94+P218+P263+P350+P537+P588+P605+P613+P787+P801</f>
        <v>0</v>
      </c>
      <c r="Q93" s="199"/>
      <c r="R93" s="200">
        <f>R94+R218+R263+R350+R537+R588+R605+R613+R787+R801</f>
        <v>1057.5631323199998</v>
      </c>
      <c r="S93" s="199"/>
      <c r="T93" s="201">
        <f>T94+T218+T263+T350+T537+T588+T605+T613+T787+T801</f>
        <v>42.131482219999995</v>
      </c>
      <c r="U93" s="12"/>
      <c r="V93" s="12"/>
      <c r="W93" s="12"/>
      <c r="X93" s="12"/>
      <c r="Y93" s="12"/>
      <c r="Z93" s="12"/>
      <c r="AA93" s="12"/>
      <c r="AB93" s="12"/>
      <c r="AC93" s="12"/>
      <c r="AD93" s="12"/>
      <c r="AE93" s="12"/>
      <c r="AR93" s="202" t="s">
        <v>89</v>
      </c>
      <c r="AT93" s="203" t="s">
        <v>80</v>
      </c>
      <c r="AU93" s="203" t="s">
        <v>81</v>
      </c>
      <c r="AY93" s="202" t="s">
        <v>135</v>
      </c>
      <c r="BK93" s="204">
        <f>BK94+BK218+BK263+BK350+BK537+BK588+BK605+BK613+BK787+BK801</f>
        <v>0</v>
      </c>
    </row>
    <row r="94" s="12" customFormat="1" ht="22.8" customHeight="1">
      <c r="A94" s="12"/>
      <c r="B94" s="191"/>
      <c r="C94" s="192"/>
      <c r="D94" s="193" t="s">
        <v>80</v>
      </c>
      <c r="E94" s="205" t="s">
        <v>89</v>
      </c>
      <c r="F94" s="205" t="s">
        <v>136</v>
      </c>
      <c r="G94" s="192"/>
      <c r="H94" s="192"/>
      <c r="I94" s="195"/>
      <c r="J94" s="206">
        <f>BK94</f>
        <v>0</v>
      </c>
      <c r="K94" s="192"/>
      <c r="L94" s="197"/>
      <c r="M94" s="198"/>
      <c r="N94" s="199"/>
      <c r="O94" s="199"/>
      <c r="P94" s="200">
        <f>SUM(P95:P217)</f>
        <v>0</v>
      </c>
      <c r="Q94" s="199"/>
      <c r="R94" s="200">
        <f>SUM(R95:R217)</f>
        <v>717.68521499999997</v>
      </c>
      <c r="S94" s="199"/>
      <c r="T94" s="201">
        <f>SUM(T95:T217)</f>
        <v>0</v>
      </c>
      <c r="U94" s="12"/>
      <c r="V94" s="12"/>
      <c r="W94" s="12"/>
      <c r="X94" s="12"/>
      <c r="Y94" s="12"/>
      <c r="Z94" s="12"/>
      <c r="AA94" s="12"/>
      <c r="AB94" s="12"/>
      <c r="AC94" s="12"/>
      <c r="AD94" s="12"/>
      <c r="AE94" s="12"/>
      <c r="AR94" s="202" t="s">
        <v>89</v>
      </c>
      <c r="AT94" s="203" t="s">
        <v>80</v>
      </c>
      <c r="AU94" s="203" t="s">
        <v>89</v>
      </c>
      <c r="AY94" s="202" t="s">
        <v>135</v>
      </c>
      <c r="BK94" s="204">
        <f>SUM(BK95:BK217)</f>
        <v>0</v>
      </c>
    </row>
    <row r="95" s="2" customFormat="1" ht="16.5" customHeight="1">
      <c r="A95" s="41"/>
      <c r="B95" s="42"/>
      <c r="C95" s="207" t="s">
        <v>89</v>
      </c>
      <c r="D95" s="207" t="s">
        <v>137</v>
      </c>
      <c r="E95" s="208" t="s">
        <v>138</v>
      </c>
      <c r="F95" s="209" t="s">
        <v>139</v>
      </c>
      <c r="G95" s="210" t="s">
        <v>140</v>
      </c>
      <c r="H95" s="211">
        <v>455</v>
      </c>
      <c r="I95" s="212"/>
      <c r="J95" s="213">
        <f>ROUND(I95*H95,2)</f>
        <v>0</v>
      </c>
      <c r="K95" s="209" t="s">
        <v>141</v>
      </c>
      <c r="L95" s="47"/>
      <c r="M95" s="214" t="s">
        <v>32</v>
      </c>
      <c r="N95" s="215" t="s">
        <v>52</v>
      </c>
      <c r="O95" s="87"/>
      <c r="P95" s="216">
        <f>O95*H95</f>
        <v>0</v>
      </c>
      <c r="Q95" s="216">
        <v>3.0000000000000001E-05</v>
      </c>
      <c r="R95" s="216">
        <f>Q95*H95</f>
        <v>0.013650000000000001</v>
      </c>
      <c r="S95" s="216">
        <v>0</v>
      </c>
      <c r="T95" s="217">
        <f>S95*H95</f>
        <v>0</v>
      </c>
      <c r="U95" s="41"/>
      <c r="V95" s="41"/>
      <c r="W95" s="41"/>
      <c r="X95" s="41"/>
      <c r="Y95" s="41"/>
      <c r="Z95" s="41"/>
      <c r="AA95" s="41"/>
      <c r="AB95" s="41"/>
      <c r="AC95" s="41"/>
      <c r="AD95" s="41"/>
      <c r="AE95" s="41"/>
      <c r="AR95" s="218" t="s">
        <v>142</v>
      </c>
      <c r="AT95" s="218" t="s">
        <v>137</v>
      </c>
      <c r="AU95" s="218" t="s">
        <v>21</v>
      </c>
      <c r="AY95" s="19" t="s">
        <v>135</v>
      </c>
      <c r="BE95" s="219">
        <f>IF(N95="základní",J95,0)</f>
        <v>0</v>
      </c>
      <c r="BF95" s="219">
        <f>IF(N95="snížená",J95,0)</f>
        <v>0</v>
      </c>
      <c r="BG95" s="219">
        <f>IF(N95="zákl. přenesená",J95,0)</f>
        <v>0</v>
      </c>
      <c r="BH95" s="219">
        <f>IF(N95="sníž. přenesená",J95,0)</f>
        <v>0</v>
      </c>
      <c r="BI95" s="219">
        <f>IF(N95="nulová",J95,0)</f>
        <v>0</v>
      </c>
      <c r="BJ95" s="19" t="s">
        <v>89</v>
      </c>
      <c r="BK95" s="219">
        <f>ROUND(I95*H95,2)</f>
        <v>0</v>
      </c>
      <c r="BL95" s="19" t="s">
        <v>142</v>
      </c>
      <c r="BM95" s="218" t="s">
        <v>143</v>
      </c>
    </row>
    <row r="96" s="2" customFormat="1">
      <c r="A96" s="41"/>
      <c r="B96" s="42"/>
      <c r="C96" s="43"/>
      <c r="D96" s="220" t="s">
        <v>144</v>
      </c>
      <c r="E96" s="43"/>
      <c r="F96" s="221" t="s">
        <v>145</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19" t="s">
        <v>144</v>
      </c>
      <c r="AU96" s="19" t="s">
        <v>21</v>
      </c>
    </row>
    <row r="97" s="2" customFormat="1" ht="24.15" customHeight="1">
      <c r="A97" s="41"/>
      <c r="B97" s="42"/>
      <c r="C97" s="207" t="s">
        <v>21</v>
      </c>
      <c r="D97" s="207" t="s">
        <v>137</v>
      </c>
      <c r="E97" s="208" t="s">
        <v>146</v>
      </c>
      <c r="F97" s="209" t="s">
        <v>147</v>
      </c>
      <c r="G97" s="210" t="s">
        <v>140</v>
      </c>
      <c r="H97" s="211">
        <v>455</v>
      </c>
      <c r="I97" s="212"/>
      <c r="J97" s="213">
        <f>ROUND(I97*H97,2)</f>
        <v>0</v>
      </c>
      <c r="K97" s="209" t="s">
        <v>141</v>
      </c>
      <c r="L97" s="47"/>
      <c r="M97" s="214" t="s">
        <v>32</v>
      </c>
      <c r="N97" s="215" t="s">
        <v>52</v>
      </c>
      <c r="O97" s="87"/>
      <c r="P97" s="216">
        <f>O97*H97</f>
        <v>0</v>
      </c>
      <c r="Q97" s="216">
        <v>0</v>
      </c>
      <c r="R97" s="216">
        <f>Q97*H97</f>
        <v>0</v>
      </c>
      <c r="S97" s="216">
        <v>0</v>
      </c>
      <c r="T97" s="217">
        <f>S97*H97</f>
        <v>0</v>
      </c>
      <c r="U97" s="41"/>
      <c r="V97" s="41"/>
      <c r="W97" s="41"/>
      <c r="X97" s="41"/>
      <c r="Y97" s="41"/>
      <c r="Z97" s="41"/>
      <c r="AA97" s="41"/>
      <c r="AB97" s="41"/>
      <c r="AC97" s="41"/>
      <c r="AD97" s="41"/>
      <c r="AE97" s="41"/>
      <c r="AR97" s="218" t="s">
        <v>142</v>
      </c>
      <c r="AT97" s="218" t="s">
        <v>137</v>
      </c>
      <c r="AU97" s="218" t="s">
        <v>21</v>
      </c>
      <c r="AY97" s="19" t="s">
        <v>135</v>
      </c>
      <c r="BE97" s="219">
        <f>IF(N97="základní",J97,0)</f>
        <v>0</v>
      </c>
      <c r="BF97" s="219">
        <f>IF(N97="snížená",J97,0)</f>
        <v>0</v>
      </c>
      <c r="BG97" s="219">
        <f>IF(N97="zákl. přenesená",J97,0)</f>
        <v>0</v>
      </c>
      <c r="BH97" s="219">
        <f>IF(N97="sníž. přenesená",J97,0)</f>
        <v>0</v>
      </c>
      <c r="BI97" s="219">
        <f>IF(N97="nulová",J97,0)</f>
        <v>0</v>
      </c>
      <c r="BJ97" s="19" t="s">
        <v>89</v>
      </c>
      <c r="BK97" s="219">
        <f>ROUND(I97*H97,2)</f>
        <v>0</v>
      </c>
      <c r="BL97" s="19" t="s">
        <v>142</v>
      </c>
      <c r="BM97" s="218" t="s">
        <v>148</v>
      </c>
    </row>
    <row r="98" s="2" customFormat="1">
      <c r="A98" s="41"/>
      <c r="B98" s="42"/>
      <c r="C98" s="43"/>
      <c r="D98" s="220" t="s">
        <v>144</v>
      </c>
      <c r="E98" s="43"/>
      <c r="F98" s="221" t="s">
        <v>149</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19" t="s">
        <v>144</v>
      </c>
      <c r="AU98" s="19" t="s">
        <v>21</v>
      </c>
    </row>
    <row r="99" s="2" customFormat="1">
      <c r="A99" s="41"/>
      <c r="B99" s="42"/>
      <c r="C99" s="43"/>
      <c r="D99" s="225" t="s">
        <v>150</v>
      </c>
      <c r="E99" s="43"/>
      <c r="F99" s="226" t="s">
        <v>151</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19" t="s">
        <v>150</v>
      </c>
      <c r="AU99" s="19" t="s">
        <v>21</v>
      </c>
    </row>
    <row r="100" s="13" customFormat="1">
      <c r="A100" s="13"/>
      <c r="B100" s="227"/>
      <c r="C100" s="228"/>
      <c r="D100" s="225" t="s">
        <v>152</v>
      </c>
      <c r="E100" s="229" t="s">
        <v>32</v>
      </c>
      <c r="F100" s="230" t="s">
        <v>153</v>
      </c>
      <c r="G100" s="228"/>
      <c r="H100" s="231">
        <v>455</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152</v>
      </c>
      <c r="AU100" s="237" t="s">
        <v>21</v>
      </c>
      <c r="AV100" s="13" t="s">
        <v>21</v>
      </c>
      <c r="AW100" s="13" t="s">
        <v>40</v>
      </c>
      <c r="AX100" s="13" t="s">
        <v>81</v>
      </c>
      <c r="AY100" s="237" t="s">
        <v>135</v>
      </c>
    </row>
    <row r="101" s="14" customFormat="1">
      <c r="A101" s="14"/>
      <c r="B101" s="238"/>
      <c r="C101" s="239"/>
      <c r="D101" s="225" t="s">
        <v>152</v>
      </c>
      <c r="E101" s="240" t="s">
        <v>32</v>
      </c>
      <c r="F101" s="241" t="s">
        <v>154</v>
      </c>
      <c r="G101" s="239"/>
      <c r="H101" s="240" t="s">
        <v>32</v>
      </c>
      <c r="I101" s="242"/>
      <c r="J101" s="239"/>
      <c r="K101" s="239"/>
      <c r="L101" s="243"/>
      <c r="M101" s="244"/>
      <c r="N101" s="245"/>
      <c r="O101" s="245"/>
      <c r="P101" s="245"/>
      <c r="Q101" s="245"/>
      <c r="R101" s="245"/>
      <c r="S101" s="245"/>
      <c r="T101" s="246"/>
      <c r="U101" s="14"/>
      <c r="V101" s="14"/>
      <c r="W101" s="14"/>
      <c r="X101" s="14"/>
      <c r="Y101" s="14"/>
      <c r="Z101" s="14"/>
      <c r="AA101" s="14"/>
      <c r="AB101" s="14"/>
      <c r="AC101" s="14"/>
      <c r="AD101" s="14"/>
      <c r="AE101" s="14"/>
      <c r="AT101" s="247" t="s">
        <v>152</v>
      </c>
      <c r="AU101" s="247" t="s">
        <v>21</v>
      </c>
      <c r="AV101" s="14" t="s">
        <v>89</v>
      </c>
      <c r="AW101" s="14" t="s">
        <v>40</v>
      </c>
      <c r="AX101" s="14" t="s">
        <v>81</v>
      </c>
      <c r="AY101" s="247" t="s">
        <v>135</v>
      </c>
    </row>
    <row r="102" s="15" customFormat="1">
      <c r="A102" s="15"/>
      <c r="B102" s="248"/>
      <c r="C102" s="249"/>
      <c r="D102" s="225" t="s">
        <v>152</v>
      </c>
      <c r="E102" s="250" t="s">
        <v>32</v>
      </c>
      <c r="F102" s="251" t="s">
        <v>155</v>
      </c>
      <c r="G102" s="249"/>
      <c r="H102" s="252">
        <v>455</v>
      </c>
      <c r="I102" s="253"/>
      <c r="J102" s="249"/>
      <c r="K102" s="249"/>
      <c r="L102" s="254"/>
      <c r="M102" s="255"/>
      <c r="N102" s="256"/>
      <c r="O102" s="256"/>
      <c r="P102" s="256"/>
      <c r="Q102" s="256"/>
      <c r="R102" s="256"/>
      <c r="S102" s="256"/>
      <c r="T102" s="257"/>
      <c r="U102" s="15"/>
      <c r="V102" s="15"/>
      <c r="W102" s="15"/>
      <c r="X102" s="15"/>
      <c r="Y102" s="15"/>
      <c r="Z102" s="15"/>
      <c r="AA102" s="15"/>
      <c r="AB102" s="15"/>
      <c r="AC102" s="15"/>
      <c r="AD102" s="15"/>
      <c r="AE102" s="15"/>
      <c r="AT102" s="258" t="s">
        <v>152</v>
      </c>
      <c r="AU102" s="258" t="s">
        <v>21</v>
      </c>
      <c r="AV102" s="15" t="s">
        <v>142</v>
      </c>
      <c r="AW102" s="15" t="s">
        <v>40</v>
      </c>
      <c r="AX102" s="15" t="s">
        <v>89</v>
      </c>
      <c r="AY102" s="258" t="s">
        <v>135</v>
      </c>
    </row>
    <row r="103" s="2" customFormat="1" ht="16.5" customHeight="1">
      <c r="A103" s="41"/>
      <c r="B103" s="42"/>
      <c r="C103" s="207" t="s">
        <v>156</v>
      </c>
      <c r="D103" s="207" t="s">
        <v>137</v>
      </c>
      <c r="E103" s="208" t="s">
        <v>157</v>
      </c>
      <c r="F103" s="209" t="s">
        <v>158</v>
      </c>
      <c r="G103" s="210" t="s">
        <v>140</v>
      </c>
      <c r="H103" s="211">
        <v>534.89999999999998</v>
      </c>
      <c r="I103" s="212"/>
      <c r="J103" s="213">
        <f>ROUND(I103*H103,2)</f>
        <v>0</v>
      </c>
      <c r="K103" s="209" t="s">
        <v>141</v>
      </c>
      <c r="L103" s="47"/>
      <c r="M103" s="214" t="s">
        <v>32</v>
      </c>
      <c r="N103" s="215" t="s">
        <v>52</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142</v>
      </c>
      <c r="AT103" s="218" t="s">
        <v>137</v>
      </c>
      <c r="AU103" s="218" t="s">
        <v>21</v>
      </c>
      <c r="AY103" s="19" t="s">
        <v>135</v>
      </c>
      <c r="BE103" s="219">
        <f>IF(N103="základní",J103,0)</f>
        <v>0</v>
      </c>
      <c r="BF103" s="219">
        <f>IF(N103="snížená",J103,0)</f>
        <v>0</v>
      </c>
      <c r="BG103" s="219">
        <f>IF(N103="zákl. přenesená",J103,0)</f>
        <v>0</v>
      </c>
      <c r="BH103" s="219">
        <f>IF(N103="sníž. přenesená",J103,0)</f>
        <v>0</v>
      </c>
      <c r="BI103" s="219">
        <f>IF(N103="nulová",J103,0)</f>
        <v>0</v>
      </c>
      <c r="BJ103" s="19" t="s">
        <v>89</v>
      </c>
      <c r="BK103" s="219">
        <f>ROUND(I103*H103,2)</f>
        <v>0</v>
      </c>
      <c r="BL103" s="19" t="s">
        <v>142</v>
      </c>
      <c r="BM103" s="218" t="s">
        <v>159</v>
      </c>
    </row>
    <row r="104" s="2" customFormat="1">
      <c r="A104" s="41"/>
      <c r="B104" s="42"/>
      <c r="C104" s="43"/>
      <c r="D104" s="220" t="s">
        <v>144</v>
      </c>
      <c r="E104" s="43"/>
      <c r="F104" s="221" t="s">
        <v>160</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19" t="s">
        <v>144</v>
      </c>
      <c r="AU104" s="19" t="s">
        <v>21</v>
      </c>
    </row>
    <row r="105" s="2" customFormat="1">
      <c r="A105" s="41"/>
      <c r="B105" s="42"/>
      <c r="C105" s="43"/>
      <c r="D105" s="225" t="s">
        <v>150</v>
      </c>
      <c r="E105" s="43"/>
      <c r="F105" s="226" t="s">
        <v>161</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19" t="s">
        <v>150</v>
      </c>
      <c r="AU105" s="19" t="s">
        <v>21</v>
      </c>
    </row>
    <row r="106" s="13" customFormat="1">
      <c r="A106" s="13"/>
      <c r="B106" s="227"/>
      <c r="C106" s="228"/>
      <c r="D106" s="225" t="s">
        <v>152</v>
      </c>
      <c r="E106" s="229" t="s">
        <v>32</v>
      </c>
      <c r="F106" s="230" t="s">
        <v>162</v>
      </c>
      <c r="G106" s="228"/>
      <c r="H106" s="231">
        <v>534.89999999999998</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152</v>
      </c>
      <c r="AU106" s="237" t="s">
        <v>21</v>
      </c>
      <c r="AV106" s="13" t="s">
        <v>21</v>
      </c>
      <c r="AW106" s="13" t="s">
        <v>40</v>
      </c>
      <c r="AX106" s="13" t="s">
        <v>81</v>
      </c>
      <c r="AY106" s="237" t="s">
        <v>135</v>
      </c>
    </row>
    <row r="107" s="14" customFormat="1">
      <c r="A107" s="14"/>
      <c r="B107" s="238"/>
      <c r="C107" s="239"/>
      <c r="D107" s="225" t="s">
        <v>152</v>
      </c>
      <c r="E107" s="240" t="s">
        <v>32</v>
      </c>
      <c r="F107" s="241" t="s">
        <v>154</v>
      </c>
      <c r="G107" s="239"/>
      <c r="H107" s="240" t="s">
        <v>32</v>
      </c>
      <c r="I107" s="242"/>
      <c r="J107" s="239"/>
      <c r="K107" s="239"/>
      <c r="L107" s="243"/>
      <c r="M107" s="244"/>
      <c r="N107" s="245"/>
      <c r="O107" s="245"/>
      <c r="P107" s="245"/>
      <c r="Q107" s="245"/>
      <c r="R107" s="245"/>
      <c r="S107" s="245"/>
      <c r="T107" s="246"/>
      <c r="U107" s="14"/>
      <c r="V107" s="14"/>
      <c r="W107" s="14"/>
      <c r="X107" s="14"/>
      <c r="Y107" s="14"/>
      <c r="Z107" s="14"/>
      <c r="AA107" s="14"/>
      <c r="AB107" s="14"/>
      <c r="AC107" s="14"/>
      <c r="AD107" s="14"/>
      <c r="AE107" s="14"/>
      <c r="AT107" s="247" t="s">
        <v>152</v>
      </c>
      <c r="AU107" s="247" t="s">
        <v>21</v>
      </c>
      <c r="AV107" s="14" t="s">
        <v>89</v>
      </c>
      <c r="AW107" s="14" t="s">
        <v>40</v>
      </c>
      <c r="AX107" s="14" t="s">
        <v>81</v>
      </c>
      <c r="AY107" s="247" t="s">
        <v>135</v>
      </c>
    </row>
    <row r="108" s="15" customFormat="1">
      <c r="A108" s="15"/>
      <c r="B108" s="248"/>
      <c r="C108" s="249"/>
      <c r="D108" s="225" t="s">
        <v>152</v>
      </c>
      <c r="E108" s="250" t="s">
        <v>32</v>
      </c>
      <c r="F108" s="251" t="s">
        <v>155</v>
      </c>
      <c r="G108" s="249"/>
      <c r="H108" s="252">
        <v>534.89999999999998</v>
      </c>
      <c r="I108" s="253"/>
      <c r="J108" s="249"/>
      <c r="K108" s="249"/>
      <c r="L108" s="254"/>
      <c r="M108" s="255"/>
      <c r="N108" s="256"/>
      <c r="O108" s="256"/>
      <c r="P108" s="256"/>
      <c r="Q108" s="256"/>
      <c r="R108" s="256"/>
      <c r="S108" s="256"/>
      <c r="T108" s="257"/>
      <c r="U108" s="15"/>
      <c r="V108" s="15"/>
      <c r="W108" s="15"/>
      <c r="X108" s="15"/>
      <c r="Y108" s="15"/>
      <c r="Z108" s="15"/>
      <c r="AA108" s="15"/>
      <c r="AB108" s="15"/>
      <c r="AC108" s="15"/>
      <c r="AD108" s="15"/>
      <c r="AE108" s="15"/>
      <c r="AT108" s="258" t="s">
        <v>152</v>
      </c>
      <c r="AU108" s="258" t="s">
        <v>21</v>
      </c>
      <c r="AV108" s="15" t="s">
        <v>142</v>
      </c>
      <c r="AW108" s="15" t="s">
        <v>40</v>
      </c>
      <c r="AX108" s="15" t="s">
        <v>89</v>
      </c>
      <c r="AY108" s="258" t="s">
        <v>135</v>
      </c>
    </row>
    <row r="109" s="2" customFormat="1" ht="24.15" customHeight="1">
      <c r="A109" s="41"/>
      <c r="B109" s="42"/>
      <c r="C109" s="207" t="s">
        <v>142</v>
      </c>
      <c r="D109" s="207" t="s">
        <v>137</v>
      </c>
      <c r="E109" s="208" t="s">
        <v>163</v>
      </c>
      <c r="F109" s="209" t="s">
        <v>164</v>
      </c>
      <c r="G109" s="210" t="s">
        <v>165</v>
      </c>
      <c r="H109" s="211">
        <v>42.826999999999998</v>
      </c>
      <c r="I109" s="212"/>
      <c r="J109" s="213">
        <f>ROUND(I109*H109,2)</f>
        <v>0</v>
      </c>
      <c r="K109" s="209" t="s">
        <v>141</v>
      </c>
      <c r="L109" s="47"/>
      <c r="M109" s="214" t="s">
        <v>32</v>
      </c>
      <c r="N109" s="215" t="s">
        <v>52</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142</v>
      </c>
      <c r="AT109" s="218" t="s">
        <v>137</v>
      </c>
      <c r="AU109" s="218" t="s">
        <v>21</v>
      </c>
      <c r="AY109" s="19" t="s">
        <v>135</v>
      </c>
      <c r="BE109" s="219">
        <f>IF(N109="základní",J109,0)</f>
        <v>0</v>
      </c>
      <c r="BF109" s="219">
        <f>IF(N109="snížená",J109,0)</f>
        <v>0</v>
      </c>
      <c r="BG109" s="219">
        <f>IF(N109="zákl. přenesená",J109,0)</f>
        <v>0</v>
      </c>
      <c r="BH109" s="219">
        <f>IF(N109="sníž. přenesená",J109,0)</f>
        <v>0</v>
      </c>
      <c r="BI109" s="219">
        <f>IF(N109="nulová",J109,0)</f>
        <v>0</v>
      </c>
      <c r="BJ109" s="19" t="s">
        <v>89</v>
      </c>
      <c r="BK109" s="219">
        <f>ROUND(I109*H109,2)</f>
        <v>0</v>
      </c>
      <c r="BL109" s="19" t="s">
        <v>142</v>
      </c>
      <c r="BM109" s="218" t="s">
        <v>166</v>
      </c>
    </row>
    <row r="110" s="2" customFormat="1">
      <c r="A110" s="41"/>
      <c r="B110" s="42"/>
      <c r="C110" s="43"/>
      <c r="D110" s="220" t="s">
        <v>144</v>
      </c>
      <c r="E110" s="43"/>
      <c r="F110" s="221" t="s">
        <v>167</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19" t="s">
        <v>144</v>
      </c>
      <c r="AU110" s="19" t="s">
        <v>21</v>
      </c>
    </row>
    <row r="111" s="2" customFormat="1">
      <c r="A111" s="41"/>
      <c r="B111" s="42"/>
      <c r="C111" s="43"/>
      <c r="D111" s="225" t="s">
        <v>150</v>
      </c>
      <c r="E111" s="43"/>
      <c r="F111" s="226" t="s">
        <v>168</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19" t="s">
        <v>150</v>
      </c>
      <c r="AU111" s="19" t="s">
        <v>21</v>
      </c>
    </row>
    <row r="112" s="13" customFormat="1">
      <c r="A112" s="13"/>
      <c r="B112" s="227"/>
      <c r="C112" s="228"/>
      <c r="D112" s="225" t="s">
        <v>152</v>
      </c>
      <c r="E112" s="229" t="s">
        <v>32</v>
      </c>
      <c r="F112" s="230" t="s">
        <v>169</v>
      </c>
      <c r="G112" s="228"/>
      <c r="H112" s="231">
        <v>42.826999999999998</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152</v>
      </c>
      <c r="AU112" s="237" t="s">
        <v>21</v>
      </c>
      <c r="AV112" s="13" t="s">
        <v>21</v>
      </c>
      <c r="AW112" s="13" t="s">
        <v>40</v>
      </c>
      <c r="AX112" s="13" t="s">
        <v>81</v>
      </c>
      <c r="AY112" s="237" t="s">
        <v>135</v>
      </c>
    </row>
    <row r="113" s="14" customFormat="1">
      <c r="A113" s="14"/>
      <c r="B113" s="238"/>
      <c r="C113" s="239"/>
      <c r="D113" s="225" t="s">
        <v>152</v>
      </c>
      <c r="E113" s="240" t="s">
        <v>32</v>
      </c>
      <c r="F113" s="241" t="s">
        <v>154</v>
      </c>
      <c r="G113" s="239"/>
      <c r="H113" s="240" t="s">
        <v>32</v>
      </c>
      <c r="I113" s="242"/>
      <c r="J113" s="239"/>
      <c r="K113" s="239"/>
      <c r="L113" s="243"/>
      <c r="M113" s="244"/>
      <c r="N113" s="245"/>
      <c r="O113" s="245"/>
      <c r="P113" s="245"/>
      <c r="Q113" s="245"/>
      <c r="R113" s="245"/>
      <c r="S113" s="245"/>
      <c r="T113" s="246"/>
      <c r="U113" s="14"/>
      <c r="V113" s="14"/>
      <c r="W113" s="14"/>
      <c r="X113" s="14"/>
      <c r="Y113" s="14"/>
      <c r="Z113" s="14"/>
      <c r="AA113" s="14"/>
      <c r="AB113" s="14"/>
      <c r="AC113" s="14"/>
      <c r="AD113" s="14"/>
      <c r="AE113" s="14"/>
      <c r="AT113" s="247" t="s">
        <v>152</v>
      </c>
      <c r="AU113" s="247" t="s">
        <v>21</v>
      </c>
      <c r="AV113" s="14" t="s">
        <v>89</v>
      </c>
      <c r="AW113" s="14" t="s">
        <v>40</v>
      </c>
      <c r="AX113" s="14" t="s">
        <v>81</v>
      </c>
      <c r="AY113" s="247" t="s">
        <v>135</v>
      </c>
    </row>
    <row r="114" s="15" customFormat="1">
      <c r="A114" s="15"/>
      <c r="B114" s="248"/>
      <c r="C114" s="249"/>
      <c r="D114" s="225" t="s">
        <v>152</v>
      </c>
      <c r="E114" s="250" t="s">
        <v>32</v>
      </c>
      <c r="F114" s="251" t="s">
        <v>155</v>
      </c>
      <c r="G114" s="249"/>
      <c r="H114" s="252">
        <v>42.826999999999998</v>
      </c>
      <c r="I114" s="253"/>
      <c r="J114" s="249"/>
      <c r="K114" s="249"/>
      <c r="L114" s="254"/>
      <c r="M114" s="255"/>
      <c r="N114" s="256"/>
      <c r="O114" s="256"/>
      <c r="P114" s="256"/>
      <c r="Q114" s="256"/>
      <c r="R114" s="256"/>
      <c r="S114" s="256"/>
      <c r="T114" s="257"/>
      <c r="U114" s="15"/>
      <c r="V114" s="15"/>
      <c r="W114" s="15"/>
      <c r="X114" s="15"/>
      <c r="Y114" s="15"/>
      <c r="Z114" s="15"/>
      <c r="AA114" s="15"/>
      <c r="AB114" s="15"/>
      <c r="AC114" s="15"/>
      <c r="AD114" s="15"/>
      <c r="AE114" s="15"/>
      <c r="AT114" s="258" t="s">
        <v>152</v>
      </c>
      <c r="AU114" s="258" t="s">
        <v>21</v>
      </c>
      <c r="AV114" s="15" t="s">
        <v>142</v>
      </c>
      <c r="AW114" s="15" t="s">
        <v>40</v>
      </c>
      <c r="AX114" s="15" t="s">
        <v>89</v>
      </c>
      <c r="AY114" s="258" t="s">
        <v>135</v>
      </c>
    </row>
    <row r="115" s="2" customFormat="1" ht="16.5" customHeight="1">
      <c r="A115" s="41"/>
      <c r="B115" s="42"/>
      <c r="C115" s="259" t="s">
        <v>170</v>
      </c>
      <c r="D115" s="259" t="s">
        <v>171</v>
      </c>
      <c r="E115" s="260" t="s">
        <v>172</v>
      </c>
      <c r="F115" s="261" t="s">
        <v>173</v>
      </c>
      <c r="G115" s="262" t="s">
        <v>174</v>
      </c>
      <c r="H115" s="263">
        <v>77.088999999999999</v>
      </c>
      <c r="I115" s="264"/>
      <c r="J115" s="265">
        <f>ROUND(I115*H115,2)</f>
        <v>0</v>
      </c>
      <c r="K115" s="261" t="s">
        <v>141</v>
      </c>
      <c r="L115" s="266"/>
      <c r="M115" s="267" t="s">
        <v>32</v>
      </c>
      <c r="N115" s="268" t="s">
        <v>52</v>
      </c>
      <c r="O115" s="87"/>
      <c r="P115" s="216">
        <f>O115*H115</f>
        <v>0</v>
      </c>
      <c r="Q115" s="216">
        <v>1</v>
      </c>
      <c r="R115" s="216">
        <f>Q115*H115</f>
        <v>77.088999999999999</v>
      </c>
      <c r="S115" s="216">
        <v>0</v>
      </c>
      <c r="T115" s="217">
        <f>S115*H115</f>
        <v>0</v>
      </c>
      <c r="U115" s="41"/>
      <c r="V115" s="41"/>
      <c r="W115" s="41"/>
      <c r="X115" s="41"/>
      <c r="Y115" s="41"/>
      <c r="Z115" s="41"/>
      <c r="AA115" s="41"/>
      <c r="AB115" s="41"/>
      <c r="AC115" s="41"/>
      <c r="AD115" s="41"/>
      <c r="AE115" s="41"/>
      <c r="AR115" s="218" t="s">
        <v>175</v>
      </c>
      <c r="AT115" s="218" t="s">
        <v>171</v>
      </c>
      <c r="AU115" s="218" t="s">
        <v>21</v>
      </c>
      <c r="AY115" s="19" t="s">
        <v>135</v>
      </c>
      <c r="BE115" s="219">
        <f>IF(N115="základní",J115,0)</f>
        <v>0</v>
      </c>
      <c r="BF115" s="219">
        <f>IF(N115="snížená",J115,0)</f>
        <v>0</v>
      </c>
      <c r="BG115" s="219">
        <f>IF(N115="zákl. přenesená",J115,0)</f>
        <v>0</v>
      </c>
      <c r="BH115" s="219">
        <f>IF(N115="sníž. přenesená",J115,0)</f>
        <v>0</v>
      </c>
      <c r="BI115" s="219">
        <f>IF(N115="nulová",J115,0)</f>
        <v>0</v>
      </c>
      <c r="BJ115" s="19" t="s">
        <v>89</v>
      </c>
      <c r="BK115" s="219">
        <f>ROUND(I115*H115,2)</f>
        <v>0</v>
      </c>
      <c r="BL115" s="19" t="s">
        <v>142</v>
      </c>
      <c r="BM115" s="218" t="s">
        <v>176</v>
      </c>
    </row>
    <row r="116" s="13" customFormat="1">
      <c r="A116" s="13"/>
      <c r="B116" s="227"/>
      <c r="C116" s="228"/>
      <c r="D116" s="225" t="s">
        <v>152</v>
      </c>
      <c r="E116" s="229" t="s">
        <v>32</v>
      </c>
      <c r="F116" s="230" t="s">
        <v>177</v>
      </c>
      <c r="G116" s="228"/>
      <c r="H116" s="231">
        <v>77.088999999999999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152</v>
      </c>
      <c r="AU116" s="237" t="s">
        <v>21</v>
      </c>
      <c r="AV116" s="13" t="s">
        <v>21</v>
      </c>
      <c r="AW116" s="13" t="s">
        <v>40</v>
      </c>
      <c r="AX116" s="13" t="s">
        <v>81</v>
      </c>
      <c r="AY116" s="237" t="s">
        <v>135</v>
      </c>
    </row>
    <row r="117" s="15" customFormat="1">
      <c r="A117" s="15"/>
      <c r="B117" s="248"/>
      <c r="C117" s="249"/>
      <c r="D117" s="225" t="s">
        <v>152</v>
      </c>
      <c r="E117" s="250" t="s">
        <v>32</v>
      </c>
      <c r="F117" s="251" t="s">
        <v>155</v>
      </c>
      <c r="G117" s="249"/>
      <c r="H117" s="252">
        <v>77.088999999999999</v>
      </c>
      <c r="I117" s="253"/>
      <c r="J117" s="249"/>
      <c r="K117" s="249"/>
      <c r="L117" s="254"/>
      <c r="M117" s="255"/>
      <c r="N117" s="256"/>
      <c r="O117" s="256"/>
      <c r="P117" s="256"/>
      <c r="Q117" s="256"/>
      <c r="R117" s="256"/>
      <c r="S117" s="256"/>
      <c r="T117" s="257"/>
      <c r="U117" s="15"/>
      <c r="V117" s="15"/>
      <c r="W117" s="15"/>
      <c r="X117" s="15"/>
      <c r="Y117" s="15"/>
      <c r="Z117" s="15"/>
      <c r="AA117" s="15"/>
      <c r="AB117" s="15"/>
      <c r="AC117" s="15"/>
      <c r="AD117" s="15"/>
      <c r="AE117" s="15"/>
      <c r="AT117" s="258" t="s">
        <v>152</v>
      </c>
      <c r="AU117" s="258" t="s">
        <v>21</v>
      </c>
      <c r="AV117" s="15" t="s">
        <v>142</v>
      </c>
      <c r="AW117" s="15" t="s">
        <v>40</v>
      </c>
      <c r="AX117" s="15" t="s">
        <v>89</v>
      </c>
      <c r="AY117" s="258" t="s">
        <v>135</v>
      </c>
    </row>
    <row r="118" s="2" customFormat="1" ht="21.75" customHeight="1">
      <c r="A118" s="41"/>
      <c r="B118" s="42"/>
      <c r="C118" s="207" t="s">
        <v>178</v>
      </c>
      <c r="D118" s="207" t="s">
        <v>137</v>
      </c>
      <c r="E118" s="208" t="s">
        <v>179</v>
      </c>
      <c r="F118" s="209" t="s">
        <v>180</v>
      </c>
      <c r="G118" s="210" t="s">
        <v>165</v>
      </c>
      <c r="H118" s="211">
        <v>48.901000000000003</v>
      </c>
      <c r="I118" s="212"/>
      <c r="J118" s="213">
        <f>ROUND(I118*H118,2)</f>
        <v>0</v>
      </c>
      <c r="K118" s="209" t="s">
        <v>141</v>
      </c>
      <c r="L118" s="47"/>
      <c r="M118" s="214" t="s">
        <v>32</v>
      </c>
      <c r="N118" s="215" t="s">
        <v>52</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142</v>
      </c>
      <c r="AT118" s="218" t="s">
        <v>137</v>
      </c>
      <c r="AU118" s="218" t="s">
        <v>21</v>
      </c>
      <c r="AY118" s="19" t="s">
        <v>135</v>
      </c>
      <c r="BE118" s="219">
        <f>IF(N118="základní",J118,0)</f>
        <v>0</v>
      </c>
      <c r="BF118" s="219">
        <f>IF(N118="snížená",J118,0)</f>
        <v>0</v>
      </c>
      <c r="BG118" s="219">
        <f>IF(N118="zákl. přenesená",J118,0)</f>
        <v>0</v>
      </c>
      <c r="BH118" s="219">
        <f>IF(N118="sníž. přenesená",J118,0)</f>
        <v>0</v>
      </c>
      <c r="BI118" s="219">
        <f>IF(N118="nulová",J118,0)</f>
        <v>0</v>
      </c>
      <c r="BJ118" s="19" t="s">
        <v>89</v>
      </c>
      <c r="BK118" s="219">
        <f>ROUND(I118*H118,2)</f>
        <v>0</v>
      </c>
      <c r="BL118" s="19" t="s">
        <v>142</v>
      </c>
      <c r="BM118" s="218" t="s">
        <v>181</v>
      </c>
    </row>
    <row r="119" s="2" customFormat="1">
      <c r="A119" s="41"/>
      <c r="B119" s="42"/>
      <c r="C119" s="43"/>
      <c r="D119" s="220" t="s">
        <v>144</v>
      </c>
      <c r="E119" s="43"/>
      <c r="F119" s="221" t="s">
        <v>182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19" t="s">
        <v>144</v>
      </c>
      <c r="AU119" s="19" t="s">
        <v>21</v>
      </c>
    </row>
    <row r="120" s="2" customFormat="1">
      <c r="A120" s="41"/>
      <c r="B120" s="42"/>
      <c r="C120" s="43"/>
      <c r="D120" s="225" t="s">
        <v>150</v>
      </c>
      <c r="E120" s="43"/>
      <c r="F120" s="226" t="s">
        <v>168</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19" t="s">
        <v>150</v>
      </c>
      <c r="AU120" s="19" t="s">
        <v>21</v>
      </c>
    </row>
    <row r="121" s="13" customFormat="1">
      <c r="A121" s="13"/>
      <c r="B121" s="227"/>
      <c r="C121" s="228"/>
      <c r="D121" s="225" t="s">
        <v>152</v>
      </c>
      <c r="E121" s="229" t="s">
        <v>32</v>
      </c>
      <c r="F121" s="230" t="s">
        <v>183</v>
      </c>
      <c r="G121" s="228"/>
      <c r="H121" s="231">
        <v>48.901000000000003</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152</v>
      </c>
      <c r="AU121" s="237" t="s">
        <v>21</v>
      </c>
      <c r="AV121" s="13" t="s">
        <v>21</v>
      </c>
      <c r="AW121" s="13" t="s">
        <v>40</v>
      </c>
      <c r="AX121" s="13" t="s">
        <v>81</v>
      </c>
      <c r="AY121" s="237" t="s">
        <v>135</v>
      </c>
    </row>
    <row r="122" s="14" customFormat="1">
      <c r="A122" s="14"/>
      <c r="B122" s="238"/>
      <c r="C122" s="239"/>
      <c r="D122" s="225" t="s">
        <v>152</v>
      </c>
      <c r="E122" s="240" t="s">
        <v>32</v>
      </c>
      <c r="F122" s="241" t="s">
        <v>154</v>
      </c>
      <c r="G122" s="239"/>
      <c r="H122" s="240" t="s">
        <v>32</v>
      </c>
      <c r="I122" s="242"/>
      <c r="J122" s="239"/>
      <c r="K122" s="239"/>
      <c r="L122" s="243"/>
      <c r="M122" s="244"/>
      <c r="N122" s="245"/>
      <c r="O122" s="245"/>
      <c r="P122" s="245"/>
      <c r="Q122" s="245"/>
      <c r="R122" s="245"/>
      <c r="S122" s="245"/>
      <c r="T122" s="246"/>
      <c r="U122" s="14"/>
      <c r="V122" s="14"/>
      <c r="W122" s="14"/>
      <c r="X122" s="14"/>
      <c r="Y122" s="14"/>
      <c r="Z122" s="14"/>
      <c r="AA122" s="14"/>
      <c r="AB122" s="14"/>
      <c r="AC122" s="14"/>
      <c r="AD122" s="14"/>
      <c r="AE122" s="14"/>
      <c r="AT122" s="247" t="s">
        <v>152</v>
      </c>
      <c r="AU122" s="247" t="s">
        <v>21</v>
      </c>
      <c r="AV122" s="14" t="s">
        <v>89</v>
      </c>
      <c r="AW122" s="14" t="s">
        <v>40</v>
      </c>
      <c r="AX122" s="14" t="s">
        <v>81</v>
      </c>
      <c r="AY122" s="247" t="s">
        <v>135</v>
      </c>
    </row>
    <row r="123" s="15" customFormat="1">
      <c r="A123" s="15"/>
      <c r="B123" s="248"/>
      <c r="C123" s="249"/>
      <c r="D123" s="225" t="s">
        <v>152</v>
      </c>
      <c r="E123" s="250" t="s">
        <v>32</v>
      </c>
      <c r="F123" s="251" t="s">
        <v>155</v>
      </c>
      <c r="G123" s="249"/>
      <c r="H123" s="252">
        <v>48.901000000000003</v>
      </c>
      <c r="I123" s="253"/>
      <c r="J123" s="249"/>
      <c r="K123" s="249"/>
      <c r="L123" s="254"/>
      <c r="M123" s="255"/>
      <c r="N123" s="256"/>
      <c r="O123" s="256"/>
      <c r="P123" s="256"/>
      <c r="Q123" s="256"/>
      <c r="R123" s="256"/>
      <c r="S123" s="256"/>
      <c r="T123" s="257"/>
      <c r="U123" s="15"/>
      <c r="V123" s="15"/>
      <c r="W123" s="15"/>
      <c r="X123" s="15"/>
      <c r="Y123" s="15"/>
      <c r="Z123" s="15"/>
      <c r="AA123" s="15"/>
      <c r="AB123" s="15"/>
      <c r="AC123" s="15"/>
      <c r="AD123" s="15"/>
      <c r="AE123" s="15"/>
      <c r="AT123" s="258" t="s">
        <v>152</v>
      </c>
      <c r="AU123" s="258" t="s">
        <v>21</v>
      </c>
      <c r="AV123" s="15" t="s">
        <v>142</v>
      </c>
      <c r="AW123" s="15" t="s">
        <v>40</v>
      </c>
      <c r="AX123" s="15" t="s">
        <v>89</v>
      </c>
      <c r="AY123" s="258" t="s">
        <v>135</v>
      </c>
    </row>
    <row r="124" s="2" customFormat="1" ht="24.15" customHeight="1">
      <c r="A124" s="41"/>
      <c r="B124" s="42"/>
      <c r="C124" s="207" t="s">
        <v>184</v>
      </c>
      <c r="D124" s="207" t="s">
        <v>137</v>
      </c>
      <c r="E124" s="208" t="s">
        <v>185</v>
      </c>
      <c r="F124" s="209" t="s">
        <v>186</v>
      </c>
      <c r="G124" s="210" t="s">
        <v>165</v>
      </c>
      <c r="H124" s="211">
        <v>270.27800000000002</v>
      </c>
      <c r="I124" s="212"/>
      <c r="J124" s="213">
        <f>ROUND(I124*H124,2)</f>
        <v>0</v>
      </c>
      <c r="K124" s="209" t="s">
        <v>141</v>
      </c>
      <c r="L124" s="47"/>
      <c r="M124" s="214" t="s">
        <v>32</v>
      </c>
      <c r="N124" s="215" t="s">
        <v>52</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142</v>
      </c>
      <c r="AT124" s="218" t="s">
        <v>137</v>
      </c>
      <c r="AU124" s="218" t="s">
        <v>21</v>
      </c>
      <c r="AY124" s="19" t="s">
        <v>135</v>
      </c>
      <c r="BE124" s="219">
        <f>IF(N124="základní",J124,0)</f>
        <v>0</v>
      </c>
      <c r="BF124" s="219">
        <f>IF(N124="snížená",J124,0)</f>
        <v>0</v>
      </c>
      <c r="BG124" s="219">
        <f>IF(N124="zákl. přenesená",J124,0)</f>
        <v>0</v>
      </c>
      <c r="BH124" s="219">
        <f>IF(N124="sníž. přenesená",J124,0)</f>
        <v>0</v>
      </c>
      <c r="BI124" s="219">
        <f>IF(N124="nulová",J124,0)</f>
        <v>0</v>
      </c>
      <c r="BJ124" s="19" t="s">
        <v>89</v>
      </c>
      <c r="BK124" s="219">
        <f>ROUND(I124*H124,2)</f>
        <v>0</v>
      </c>
      <c r="BL124" s="19" t="s">
        <v>142</v>
      </c>
      <c r="BM124" s="218" t="s">
        <v>187</v>
      </c>
    </row>
    <row r="125" s="2" customFormat="1">
      <c r="A125" s="41"/>
      <c r="B125" s="42"/>
      <c r="C125" s="43"/>
      <c r="D125" s="220" t="s">
        <v>144</v>
      </c>
      <c r="E125" s="43"/>
      <c r="F125" s="221" t="s">
        <v>188</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19" t="s">
        <v>144</v>
      </c>
      <c r="AU125" s="19" t="s">
        <v>21</v>
      </c>
    </row>
    <row r="126" s="2" customFormat="1">
      <c r="A126" s="41"/>
      <c r="B126" s="42"/>
      <c r="C126" s="43"/>
      <c r="D126" s="225" t="s">
        <v>150</v>
      </c>
      <c r="E126" s="43"/>
      <c r="F126" s="226" t="s">
        <v>189</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19" t="s">
        <v>150</v>
      </c>
      <c r="AU126" s="19" t="s">
        <v>21</v>
      </c>
    </row>
    <row r="127" s="13" customFormat="1">
      <c r="A127" s="13"/>
      <c r="B127" s="227"/>
      <c r="C127" s="228"/>
      <c r="D127" s="225" t="s">
        <v>152</v>
      </c>
      <c r="E127" s="229" t="s">
        <v>32</v>
      </c>
      <c r="F127" s="230" t="s">
        <v>190</v>
      </c>
      <c r="G127" s="228"/>
      <c r="H127" s="231">
        <v>270.27800000000002</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152</v>
      </c>
      <c r="AU127" s="237" t="s">
        <v>21</v>
      </c>
      <c r="AV127" s="13" t="s">
        <v>21</v>
      </c>
      <c r="AW127" s="13" t="s">
        <v>40</v>
      </c>
      <c r="AX127" s="13" t="s">
        <v>81</v>
      </c>
      <c r="AY127" s="237" t="s">
        <v>135</v>
      </c>
    </row>
    <row r="128" s="14" customFormat="1">
      <c r="A128" s="14"/>
      <c r="B128" s="238"/>
      <c r="C128" s="239"/>
      <c r="D128" s="225" t="s">
        <v>152</v>
      </c>
      <c r="E128" s="240" t="s">
        <v>32</v>
      </c>
      <c r="F128" s="241" t="s">
        <v>154</v>
      </c>
      <c r="G128" s="239"/>
      <c r="H128" s="240" t="s">
        <v>32</v>
      </c>
      <c r="I128" s="242"/>
      <c r="J128" s="239"/>
      <c r="K128" s="239"/>
      <c r="L128" s="243"/>
      <c r="M128" s="244"/>
      <c r="N128" s="245"/>
      <c r="O128" s="245"/>
      <c r="P128" s="245"/>
      <c r="Q128" s="245"/>
      <c r="R128" s="245"/>
      <c r="S128" s="245"/>
      <c r="T128" s="246"/>
      <c r="U128" s="14"/>
      <c r="V128" s="14"/>
      <c r="W128" s="14"/>
      <c r="X128" s="14"/>
      <c r="Y128" s="14"/>
      <c r="Z128" s="14"/>
      <c r="AA128" s="14"/>
      <c r="AB128" s="14"/>
      <c r="AC128" s="14"/>
      <c r="AD128" s="14"/>
      <c r="AE128" s="14"/>
      <c r="AT128" s="247" t="s">
        <v>152</v>
      </c>
      <c r="AU128" s="247" t="s">
        <v>21</v>
      </c>
      <c r="AV128" s="14" t="s">
        <v>89</v>
      </c>
      <c r="AW128" s="14" t="s">
        <v>40</v>
      </c>
      <c r="AX128" s="14" t="s">
        <v>81</v>
      </c>
      <c r="AY128" s="247" t="s">
        <v>135</v>
      </c>
    </row>
    <row r="129" s="15" customFormat="1">
      <c r="A129" s="15"/>
      <c r="B129" s="248"/>
      <c r="C129" s="249"/>
      <c r="D129" s="225" t="s">
        <v>152</v>
      </c>
      <c r="E129" s="250" t="s">
        <v>32</v>
      </c>
      <c r="F129" s="251" t="s">
        <v>155</v>
      </c>
      <c r="G129" s="249"/>
      <c r="H129" s="252">
        <v>270.27800000000002</v>
      </c>
      <c r="I129" s="253"/>
      <c r="J129" s="249"/>
      <c r="K129" s="249"/>
      <c r="L129" s="254"/>
      <c r="M129" s="255"/>
      <c r="N129" s="256"/>
      <c r="O129" s="256"/>
      <c r="P129" s="256"/>
      <c r="Q129" s="256"/>
      <c r="R129" s="256"/>
      <c r="S129" s="256"/>
      <c r="T129" s="257"/>
      <c r="U129" s="15"/>
      <c r="V129" s="15"/>
      <c r="W129" s="15"/>
      <c r="X129" s="15"/>
      <c r="Y129" s="15"/>
      <c r="Z129" s="15"/>
      <c r="AA129" s="15"/>
      <c r="AB129" s="15"/>
      <c r="AC129" s="15"/>
      <c r="AD129" s="15"/>
      <c r="AE129" s="15"/>
      <c r="AT129" s="258" t="s">
        <v>152</v>
      </c>
      <c r="AU129" s="258" t="s">
        <v>21</v>
      </c>
      <c r="AV129" s="15" t="s">
        <v>142</v>
      </c>
      <c r="AW129" s="15" t="s">
        <v>40</v>
      </c>
      <c r="AX129" s="15" t="s">
        <v>89</v>
      </c>
      <c r="AY129" s="258" t="s">
        <v>135</v>
      </c>
    </row>
    <row r="130" s="2" customFormat="1" ht="24.15" customHeight="1">
      <c r="A130" s="41"/>
      <c r="B130" s="42"/>
      <c r="C130" s="207" t="s">
        <v>175</v>
      </c>
      <c r="D130" s="207" t="s">
        <v>137</v>
      </c>
      <c r="E130" s="208" t="s">
        <v>191</v>
      </c>
      <c r="F130" s="209" t="s">
        <v>192</v>
      </c>
      <c r="G130" s="210" t="s">
        <v>165</v>
      </c>
      <c r="H130" s="211">
        <v>24.434999999999999</v>
      </c>
      <c r="I130" s="212"/>
      <c r="J130" s="213">
        <f>ROUND(I130*H130,2)</f>
        <v>0</v>
      </c>
      <c r="K130" s="209" t="s">
        <v>141</v>
      </c>
      <c r="L130" s="47"/>
      <c r="M130" s="214" t="s">
        <v>32</v>
      </c>
      <c r="N130" s="215" t="s">
        <v>52</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142</v>
      </c>
      <c r="AT130" s="218" t="s">
        <v>137</v>
      </c>
      <c r="AU130" s="218" t="s">
        <v>21</v>
      </c>
      <c r="AY130" s="19" t="s">
        <v>135</v>
      </c>
      <c r="BE130" s="219">
        <f>IF(N130="základní",J130,0)</f>
        <v>0</v>
      </c>
      <c r="BF130" s="219">
        <f>IF(N130="snížená",J130,0)</f>
        <v>0</v>
      </c>
      <c r="BG130" s="219">
        <f>IF(N130="zákl. přenesená",J130,0)</f>
        <v>0</v>
      </c>
      <c r="BH130" s="219">
        <f>IF(N130="sníž. přenesená",J130,0)</f>
        <v>0</v>
      </c>
      <c r="BI130" s="219">
        <f>IF(N130="nulová",J130,0)</f>
        <v>0</v>
      </c>
      <c r="BJ130" s="19" t="s">
        <v>89</v>
      </c>
      <c r="BK130" s="219">
        <f>ROUND(I130*H130,2)</f>
        <v>0</v>
      </c>
      <c r="BL130" s="19" t="s">
        <v>142</v>
      </c>
      <c r="BM130" s="218" t="s">
        <v>193</v>
      </c>
    </row>
    <row r="131" s="2" customFormat="1">
      <c r="A131" s="41"/>
      <c r="B131" s="42"/>
      <c r="C131" s="43"/>
      <c r="D131" s="220" t="s">
        <v>144</v>
      </c>
      <c r="E131" s="43"/>
      <c r="F131" s="221" t="s">
        <v>194</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19" t="s">
        <v>144</v>
      </c>
      <c r="AU131" s="19" t="s">
        <v>21</v>
      </c>
    </row>
    <row r="132" s="2" customFormat="1">
      <c r="A132" s="41"/>
      <c r="B132" s="42"/>
      <c r="C132" s="43"/>
      <c r="D132" s="225" t="s">
        <v>150</v>
      </c>
      <c r="E132" s="43"/>
      <c r="F132" s="226" t="s">
        <v>195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19" t="s">
        <v>150</v>
      </c>
      <c r="AU132" s="19" t="s">
        <v>21</v>
      </c>
    </row>
    <row r="133" s="13" customFormat="1">
      <c r="A133" s="13"/>
      <c r="B133" s="227"/>
      <c r="C133" s="228"/>
      <c r="D133" s="225" t="s">
        <v>152</v>
      </c>
      <c r="E133" s="229" t="s">
        <v>32</v>
      </c>
      <c r="F133" s="230" t="s">
        <v>196</v>
      </c>
      <c r="G133" s="228"/>
      <c r="H133" s="231">
        <v>24.434999999999999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152</v>
      </c>
      <c r="AU133" s="237" t="s">
        <v>21</v>
      </c>
      <c r="AV133" s="13" t="s">
        <v>21</v>
      </c>
      <c r="AW133" s="13" t="s">
        <v>40</v>
      </c>
      <c r="AX133" s="13" t="s">
        <v>81</v>
      </c>
      <c r="AY133" s="237" t="s">
        <v>135</v>
      </c>
    </row>
    <row r="134" s="14" customFormat="1">
      <c r="A134" s="14"/>
      <c r="B134" s="238"/>
      <c r="C134" s="239"/>
      <c r="D134" s="225" t="s">
        <v>152</v>
      </c>
      <c r="E134" s="240" t="s">
        <v>32</v>
      </c>
      <c r="F134" s="241" t="s">
        <v>154</v>
      </c>
      <c r="G134" s="239"/>
      <c r="H134" s="240" t="s">
        <v>32</v>
      </c>
      <c r="I134" s="242"/>
      <c r="J134" s="239"/>
      <c r="K134" s="239"/>
      <c r="L134" s="243"/>
      <c r="M134" s="244"/>
      <c r="N134" s="245"/>
      <c r="O134" s="245"/>
      <c r="P134" s="245"/>
      <c r="Q134" s="245"/>
      <c r="R134" s="245"/>
      <c r="S134" s="245"/>
      <c r="T134" s="246"/>
      <c r="U134" s="14"/>
      <c r="V134" s="14"/>
      <c r="W134" s="14"/>
      <c r="X134" s="14"/>
      <c r="Y134" s="14"/>
      <c r="Z134" s="14"/>
      <c r="AA134" s="14"/>
      <c r="AB134" s="14"/>
      <c r="AC134" s="14"/>
      <c r="AD134" s="14"/>
      <c r="AE134" s="14"/>
      <c r="AT134" s="247" t="s">
        <v>152</v>
      </c>
      <c r="AU134" s="247" t="s">
        <v>21</v>
      </c>
      <c r="AV134" s="14" t="s">
        <v>89</v>
      </c>
      <c r="AW134" s="14" t="s">
        <v>40</v>
      </c>
      <c r="AX134" s="14" t="s">
        <v>81</v>
      </c>
      <c r="AY134" s="247" t="s">
        <v>135</v>
      </c>
    </row>
    <row r="135" s="15" customFormat="1">
      <c r="A135" s="15"/>
      <c r="B135" s="248"/>
      <c r="C135" s="249"/>
      <c r="D135" s="225" t="s">
        <v>152</v>
      </c>
      <c r="E135" s="250" t="s">
        <v>32</v>
      </c>
      <c r="F135" s="251" t="s">
        <v>155</v>
      </c>
      <c r="G135" s="249"/>
      <c r="H135" s="252">
        <v>24.434999999999999</v>
      </c>
      <c r="I135" s="253"/>
      <c r="J135" s="249"/>
      <c r="K135" s="249"/>
      <c r="L135" s="254"/>
      <c r="M135" s="255"/>
      <c r="N135" s="256"/>
      <c r="O135" s="256"/>
      <c r="P135" s="256"/>
      <c r="Q135" s="256"/>
      <c r="R135" s="256"/>
      <c r="S135" s="256"/>
      <c r="T135" s="257"/>
      <c r="U135" s="15"/>
      <c r="V135" s="15"/>
      <c r="W135" s="15"/>
      <c r="X135" s="15"/>
      <c r="Y135" s="15"/>
      <c r="Z135" s="15"/>
      <c r="AA135" s="15"/>
      <c r="AB135" s="15"/>
      <c r="AC135" s="15"/>
      <c r="AD135" s="15"/>
      <c r="AE135" s="15"/>
      <c r="AT135" s="258" t="s">
        <v>152</v>
      </c>
      <c r="AU135" s="258" t="s">
        <v>21</v>
      </c>
      <c r="AV135" s="15" t="s">
        <v>142</v>
      </c>
      <c r="AW135" s="15" t="s">
        <v>40</v>
      </c>
      <c r="AX135" s="15" t="s">
        <v>89</v>
      </c>
      <c r="AY135" s="258" t="s">
        <v>135</v>
      </c>
    </row>
    <row r="136" s="2" customFormat="1" ht="24.15" customHeight="1">
      <c r="A136" s="41"/>
      <c r="B136" s="42"/>
      <c r="C136" s="207" t="s">
        <v>197</v>
      </c>
      <c r="D136" s="207" t="s">
        <v>137</v>
      </c>
      <c r="E136" s="208" t="s">
        <v>198</v>
      </c>
      <c r="F136" s="209" t="s">
        <v>199</v>
      </c>
      <c r="G136" s="210" t="s">
        <v>165</v>
      </c>
      <c r="H136" s="211">
        <v>22</v>
      </c>
      <c r="I136" s="212"/>
      <c r="J136" s="213">
        <f>ROUND(I136*H136,2)</f>
        <v>0</v>
      </c>
      <c r="K136" s="209" t="s">
        <v>141</v>
      </c>
      <c r="L136" s="47"/>
      <c r="M136" s="214" t="s">
        <v>32</v>
      </c>
      <c r="N136" s="215" t="s">
        <v>52</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142</v>
      </c>
      <c r="AT136" s="218" t="s">
        <v>137</v>
      </c>
      <c r="AU136" s="218" t="s">
        <v>21</v>
      </c>
      <c r="AY136" s="19" t="s">
        <v>135</v>
      </c>
      <c r="BE136" s="219">
        <f>IF(N136="základní",J136,0)</f>
        <v>0</v>
      </c>
      <c r="BF136" s="219">
        <f>IF(N136="snížená",J136,0)</f>
        <v>0</v>
      </c>
      <c r="BG136" s="219">
        <f>IF(N136="zákl. přenesená",J136,0)</f>
        <v>0</v>
      </c>
      <c r="BH136" s="219">
        <f>IF(N136="sníž. přenesená",J136,0)</f>
        <v>0</v>
      </c>
      <c r="BI136" s="219">
        <f>IF(N136="nulová",J136,0)</f>
        <v>0</v>
      </c>
      <c r="BJ136" s="19" t="s">
        <v>89</v>
      </c>
      <c r="BK136" s="219">
        <f>ROUND(I136*H136,2)</f>
        <v>0</v>
      </c>
      <c r="BL136" s="19" t="s">
        <v>142</v>
      </c>
      <c r="BM136" s="218" t="s">
        <v>200</v>
      </c>
    </row>
    <row r="137" s="2" customFormat="1">
      <c r="A137" s="41"/>
      <c r="B137" s="42"/>
      <c r="C137" s="43"/>
      <c r="D137" s="220" t="s">
        <v>144</v>
      </c>
      <c r="E137" s="43"/>
      <c r="F137" s="221" t="s">
        <v>201</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19" t="s">
        <v>144</v>
      </c>
      <c r="AU137" s="19" t="s">
        <v>21</v>
      </c>
    </row>
    <row r="138" s="2" customFormat="1">
      <c r="A138" s="41"/>
      <c r="B138" s="42"/>
      <c r="C138" s="43"/>
      <c r="D138" s="225" t="s">
        <v>150</v>
      </c>
      <c r="E138" s="43"/>
      <c r="F138" s="226" t="s">
        <v>189</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19" t="s">
        <v>150</v>
      </c>
      <c r="AU138" s="19" t="s">
        <v>21</v>
      </c>
    </row>
    <row r="139" s="13" customFormat="1">
      <c r="A139" s="13"/>
      <c r="B139" s="227"/>
      <c r="C139" s="228"/>
      <c r="D139" s="225" t="s">
        <v>152</v>
      </c>
      <c r="E139" s="229" t="s">
        <v>32</v>
      </c>
      <c r="F139" s="230" t="s">
        <v>202</v>
      </c>
      <c r="G139" s="228"/>
      <c r="H139" s="231">
        <v>22</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152</v>
      </c>
      <c r="AU139" s="237" t="s">
        <v>21</v>
      </c>
      <c r="AV139" s="13" t="s">
        <v>21</v>
      </c>
      <c r="AW139" s="13" t="s">
        <v>40</v>
      </c>
      <c r="AX139" s="13" t="s">
        <v>81</v>
      </c>
      <c r="AY139" s="237" t="s">
        <v>135</v>
      </c>
    </row>
    <row r="140" s="14" customFormat="1">
      <c r="A140" s="14"/>
      <c r="B140" s="238"/>
      <c r="C140" s="239"/>
      <c r="D140" s="225" t="s">
        <v>152</v>
      </c>
      <c r="E140" s="240" t="s">
        <v>32</v>
      </c>
      <c r="F140" s="241" t="s">
        <v>203</v>
      </c>
      <c r="G140" s="239"/>
      <c r="H140" s="240" t="s">
        <v>32</v>
      </c>
      <c r="I140" s="242"/>
      <c r="J140" s="239"/>
      <c r="K140" s="239"/>
      <c r="L140" s="243"/>
      <c r="M140" s="244"/>
      <c r="N140" s="245"/>
      <c r="O140" s="245"/>
      <c r="P140" s="245"/>
      <c r="Q140" s="245"/>
      <c r="R140" s="245"/>
      <c r="S140" s="245"/>
      <c r="T140" s="246"/>
      <c r="U140" s="14"/>
      <c r="V140" s="14"/>
      <c r="W140" s="14"/>
      <c r="X140" s="14"/>
      <c r="Y140" s="14"/>
      <c r="Z140" s="14"/>
      <c r="AA140" s="14"/>
      <c r="AB140" s="14"/>
      <c r="AC140" s="14"/>
      <c r="AD140" s="14"/>
      <c r="AE140" s="14"/>
      <c r="AT140" s="247" t="s">
        <v>152</v>
      </c>
      <c r="AU140" s="247" t="s">
        <v>21</v>
      </c>
      <c r="AV140" s="14" t="s">
        <v>89</v>
      </c>
      <c r="AW140" s="14" t="s">
        <v>40</v>
      </c>
      <c r="AX140" s="14" t="s">
        <v>81</v>
      </c>
      <c r="AY140" s="247" t="s">
        <v>135</v>
      </c>
    </row>
    <row r="141" s="15" customFormat="1">
      <c r="A141" s="15"/>
      <c r="B141" s="248"/>
      <c r="C141" s="249"/>
      <c r="D141" s="225" t="s">
        <v>152</v>
      </c>
      <c r="E141" s="250" t="s">
        <v>32</v>
      </c>
      <c r="F141" s="251" t="s">
        <v>155</v>
      </c>
      <c r="G141" s="249"/>
      <c r="H141" s="252">
        <v>22</v>
      </c>
      <c r="I141" s="253"/>
      <c r="J141" s="249"/>
      <c r="K141" s="249"/>
      <c r="L141" s="254"/>
      <c r="M141" s="255"/>
      <c r="N141" s="256"/>
      <c r="O141" s="256"/>
      <c r="P141" s="256"/>
      <c r="Q141" s="256"/>
      <c r="R141" s="256"/>
      <c r="S141" s="256"/>
      <c r="T141" s="257"/>
      <c r="U141" s="15"/>
      <c r="V141" s="15"/>
      <c r="W141" s="15"/>
      <c r="X141" s="15"/>
      <c r="Y141" s="15"/>
      <c r="Z141" s="15"/>
      <c r="AA141" s="15"/>
      <c r="AB141" s="15"/>
      <c r="AC141" s="15"/>
      <c r="AD141" s="15"/>
      <c r="AE141" s="15"/>
      <c r="AT141" s="258" t="s">
        <v>152</v>
      </c>
      <c r="AU141" s="258" t="s">
        <v>21</v>
      </c>
      <c r="AV141" s="15" t="s">
        <v>142</v>
      </c>
      <c r="AW141" s="15" t="s">
        <v>40</v>
      </c>
      <c r="AX141" s="15" t="s">
        <v>89</v>
      </c>
      <c r="AY141" s="258" t="s">
        <v>135</v>
      </c>
    </row>
    <row r="142" s="2" customFormat="1" ht="37.8" customHeight="1">
      <c r="A142" s="41"/>
      <c r="B142" s="42"/>
      <c r="C142" s="207" t="s">
        <v>204</v>
      </c>
      <c r="D142" s="207" t="s">
        <v>137</v>
      </c>
      <c r="E142" s="208" t="s">
        <v>205</v>
      </c>
      <c r="F142" s="209" t="s">
        <v>206</v>
      </c>
      <c r="G142" s="210" t="s">
        <v>165</v>
      </c>
      <c r="H142" s="211">
        <v>21.760000000000002</v>
      </c>
      <c r="I142" s="212"/>
      <c r="J142" s="213">
        <f>ROUND(I142*H142,2)</f>
        <v>0</v>
      </c>
      <c r="K142" s="209" t="s">
        <v>141</v>
      </c>
      <c r="L142" s="47"/>
      <c r="M142" s="214" t="s">
        <v>32</v>
      </c>
      <c r="N142" s="215" t="s">
        <v>52</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142</v>
      </c>
      <c r="AT142" s="218" t="s">
        <v>137</v>
      </c>
      <c r="AU142" s="218" t="s">
        <v>21</v>
      </c>
      <c r="AY142" s="19" t="s">
        <v>135</v>
      </c>
      <c r="BE142" s="219">
        <f>IF(N142="základní",J142,0)</f>
        <v>0</v>
      </c>
      <c r="BF142" s="219">
        <f>IF(N142="snížená",J142,0)</f>
        <v>0</v>
      </c>
      <c r="BG142" s="219">
        <f>IF(N142="zákl. přenesená",J142,0)</f>
        <v>0</v>
      </c>
      <c r="BH142" s="219">
        <f>IF(N142="sníž. přenesená",J142,0)</f>
        <v>0</v>
      </c>
      <c r="BI142" s="219">
        <f>IF(N142="nulová",J142,0)</f>
        <v>0</v>
      </c>
      <c r="BJ142" s="19" t="s">
        <v>89</v>
      </c>
      <c r="BK142" s="219">
        <f>ROUND(I142*H142,2)</f>
        <v>0</v>
      </c>
      <c r="BL142" s="19" t="s">
        <v>142</v>
      </c>
      <c r="BM142" s="218" t="s">
        <v>207</v>
      </c>
    </row>
    <row r="143" s="2" customFormat="1">
      <c r="A143" s="41"/>
      <c r="B143" s="42"/>
      <c r="C143" s="43"/>
      <c r="D143" s="220" t="s">
        <v>144</v>
      </c>
      <c r="E143" s="43"/>
      <c r="F143" s="221" t="s">
        <v>208</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19" t="s">
        <v>144</v>
      </c>
      <c r="AU143" s="19" t="s">
        <v>21</v>
      </c>
    </row>
    <row r="144" s="2" customFormat="1">
      <c r="A144" s="41"/>
      <c r="B144" s="42"/>
      <c r="C144" s="43"/>
      <c r="D144" s="225" t="s">
        <v>150</v>
      </c>
      <c r="E144" s="43"/>
      <c r="F144" s="226" t="s">
        <v>209</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19" t="s">
        <v>150</v>
      </c>
      <c r="AU144" s="19" t="s">
        <v>21</v>
      </c>
    </row>
    <row r="145" s="13" customFormat="1">
      <c r="A145" s="13"/>
      <c r="B145" s="227"/>
      <c r="C145" s="228"/>
      <c r="D145" s="225" t="s">
        <v>152</v>
      </c>
      <c r="E145" s="229" t="s">
        <v>32</v>
      </c>
      <c r="F145" s="230" t="s">
        <v>210</v>
      </c>
      <c r="G145" s="228"/>
      <c r="H145" s="231">
        <v>21.760000000000002</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152</v>
      </c>
      <c r="AU145" s="237" t="s">
        <v>21</v>
      </c>
      <c r="AV145" s="13" t="s">
        <v>21</v>
      </c>
      <c r="AW145" s="13" t="s">
        <v>40</v>
      </c>
      <c r="AX145" s="13" t="s">
        <v>81</v>
      </c>
      <c r="AY145" s="237" t="s">
        <v>135</v>
      </c>
    </row>
    <row r="146" s="14" customFormat="1">
      <c r="A146" s="14"/>
      <c r="B146" s="238"/>
      <c r="C146" s="239"/>
      <c r="D146" s="225" t="s">
        <v>152</v>
      </c>
      <c r="E146" s="240" t="s">
        <v>32</v>
      </c>
      <c r="F146" s="241" t="s">
        <v>211</v>
      </c>
      <c r="G146" s="239"/>
      <c r="H146" s="240" t="s">
        <v>32</v>
      </c>
      <c r="I146" s="242"/>
      <c r="J146" s="239"/>
      <c r="K146" s="239"/>
      <c r="L146" s="243"/>
      <c r="M146" s="244"/>
      <c r="N146" s="245"/>
      <c r="O146" s="245"/>
      <c r="P146" s="245"/>
      <c r="Q146" s="245"/>
      <c r="R146" s="245"/>
      <c r="S146" s="245"/>
      <c r="T146" s="246"/>
      <c r="U146" s="14"/>
      <c r="V146" s="14"/>
      <c r="W146" s="14"/>
      <c r="X146" s="14"/>
      <c r="Y146" s="14"/>
      <c r="Z146" s="14"/>
      <c r="AA146" s="14"/>
      <c r="AB146" s="14"/>
      <c r="AC146" s="14"/>
      <c r="AD146" s="14"/>
      <c r="AE146" s="14"/>
      <c r="AT146" s="247" t="s">
        <v>152</v>
      </c>
      <c r="AU146" s="247" t="s">
        <v>21</v>
      </c>
      <c r="AV146" s="14" t="s">
        <v>89</v>
      </c>
      <c r="AW146" s="14" t="s">
        <v>40</v>
      </c>
      <c r="AX146" s="14" t="s">
        <v>81</v>
      </c>
      <c r="AY146" s="247" t="s">
        <v>135</v>
      </c>
    </row>
    <row r="147" s="15" customFormat="1">
      <c r="A147" s="15"/>
      <c r="B147" s="248"/>
      <c r="C147" s="249"/>
      <c r="D147" s="225" t="s">
        <v>152</v>
      </c>
      <c r="E147" s="250" t="s">
        <v>32</v>
      </c>
      <c r="F147" s="251" t="s">
        <v>155</v>
      </c>
      <c r="G147" s="249"/>
      <c r="H147" s="252">
        <v>21.760000000000002</v>
      </c>
      <c r="I147" s="253"/>
      <c r="J147" s="249"/>
      <c r="K147" s="249"/>
      <c r="L147" s="254"/>
      <c r="M147" s="255"/>
      <c r="N147" s="256"/>
      <c r="O147" s="256"/>
      <c r="P147" s="256"/>
      <c r="Q147" s="256"/>
      <c r="R147" s="256"/>
      <c r="S147" s="256"/>
      <c r="T147" s="257"/>
      <c r="U147" s="15"/>
      <c r="V147" s="15"/>
      <c r="W147" s="15"/>
      <c r="X147" s="15"/>
      <c r="Y147" s="15"/>
      <c r="Z147" s="15"/>
      <c r="AA147" s="15"/>
      <c r="AB147" s="15"/>
      <c r="AC147" s="15"/>
      <c r="AD147" s="15"/>
      <c r="AE147" s="15"/>
      <c r="AT147" s="258" t="s">
        <v>152</v>
      </c>
      <c r="AU147" s="258" t="s">
        <v>21</v>
      </c>
      <c r="AV147" s="15" t="s">
        <v>142</v>
      </c>
      <c r="AW147" s="15" t="s">
        <v>40</v>
      </c>
      <c r="AX147" s="15" t="s">
        <v>89</v>
      </c>
      <c r="AY147" s="258" t="s">
        <v>135</v>
      </c>
    </row>
    <row r="148" s="2" customFormat="1" ht="16.5" customHeight="1">
      <c r="A148" s="41"/>
      <c r="B148" s="42"/>
      <c r="C148" s="207" t="s">
        <v>212</v>
      </c>
      <c r="D148" s="207" t="s">
        <v>137</v>
      </c>
      <c r="E148" s="208" t="s">
        <v>213</v>
      </c>
      <c r="F148" s="209" t="s">
        <v>214</v>
      </c>
      <c r="G148" s="210" t="s">
        <v>165</v>
      </c>
      <c r="H148" s="211">
        <v>50</v>
      </c>
      <c r="I148" s="212"/>
      <c r="J148" s="213">
        <f>ROUND(I148*H148,2)</f>
        <v>0</v>
      </c>
      <c r="K148" s="209" t="s">
        <v>141</v>
      </c>
      <c r="L148" s="47"/>
      <c r="M148" s="214" t="s">
        <v>32</v>
      </c>
      <c r="N148" s="215" t="s">
        <v>52</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142</v>
      </c>
      <c r="AT148" s="218" t="s">
        <v>137</v>
      </c>
      <c r="AU148" s="218" t="s">
        <v>21</v>
      </c>
      <c r="AY148" s="19" t="s">
        <v>135</v>
      </c>
      <c r="BE148" s="219">
        <f>IF(N148="základní",J148,0)</f>
        <v>0</v>
      </c>
      <c r="BF148" s="219">
        <f>IF(N148="snížená",J148,0)</f>
        <v>0</v>
      </c>
      <c r="BG148" s="219">
        <f>IF(N148="zákl. přenesená",J148,0)</f>
        <v>0</v>
      </c>
      <c r="BH148" s="219">
        <f>IF(N148="sníž. přenesená",J148,0)</f>
        <v>0</v>
      </c>
      <c r="BI148" s="219">
        <f>IF(N148="nulová",J148,0)</f>
        <v>0</v>
      </c>
      <c r="BJ148" s="19" t="s">
        <v>89</v>
      </c>
      <c r="BK148" s="219">
        <f>ROUND(I148*H148,2)</f>
        <v>0</v>
      </c>
      <c r="BL148" s="19" t="s">
        <v>142</v>
      </c>
      <c r="BM148" s="218" t="s">
        <v>215</v>
      </c>
    </row>
    <row r="149" s="2" customFormat="1">
      <c r="A149" s="41"/>
      <c r="B149" s="42"/>
      <c r="C149" s="43"/>
      <c r="D149" s="220" t="s">
        <v>144</v>
      </c>
      <c r="E149" s="43"/>
      <c r="F149" s="221" t="s">
        <v>216</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19" t="s">
        <v>144</v>
      </c>
      <c r="AU149" s="19" t="s">
        <v>21</v>
      </c>
    </row>
    <row r="150" s="2" customFormat="1">
      <c r="A150" s="41"/>
      <c r="B150" s="42"/>
      <c r="C150" s="43"/>
      <c r="D150" s="225" t="s">
        <v>150</v>
      </c>
      <c r="E150" s="43"/>
      <c r="F150" s="226" t="s">
        <v>217</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19" t="s">
        <v>150</v>
      </c>
      <c r="AU150" s="19" t="s">
        <v>21</v>
      </c>
    </row>
    <row r="151" s="13" customFormat="1">
      <c r="A151" s="13"/>
      <c r="B151" s="227"/>
      <c r="C151" s="228"/>
      <c r="D151" s="225" t="s">
        <v>152</v>
      </c>
      <c r="E151" s="229" t="s">
        <v>32</v>
      </c>
      <c r="F151" s="230" t="s">
        <v>218</v>
      </c>
      <c r="G151" s="228"/>
      <c r="H151" s="231">
        <v>50</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152</v>
      </c>
      <c r="AU151" s="237" t="s">
        <v>21</v>
      </c>
      <c r="AV151" s="13" t="s">
        <v>21</v>
      </c>
      <c r="AW151" s="13" t="s">
        <v>40</v>
      </c>
      <c r="AX151" s="13" t="s">
        <v>81</v>
      </c>
      <c r="AY151" s="237" t="s">
        <v>135</v>
      </c>
    </row>
    <row r="152" s="14" customFormat="1">
      <c r="A152" s="14"/>
      <c r="B152" s="238"/>
      <c r="C152" s="239"/>
      <c r="D152" s="225" t="s">
        <v>152</v>
      </c>
      <c r="E152" s="240" t="s">
        <v>32</v>
      </c>
      <c r="F152" s="241" t="s">
        <v>154</v>
      </c>
      <c r="G152" s="239"/>
      <c r="H152" s="240" t="s">
        <v>32</v>
      </c>
      <c r="I152" s="242"/>
      <c r="J152" s="239"/>
      <c r="K152" s="239"/>
      <c r="L152" s="243"/>
      <c r="M152" s="244"/>
      <c r="N152" s="245"/>
      <c r="O152" s="245"/>
      <c r="P152" s="245"/>
      <c r="Q152" s="245"/>
      <c r="R152" s="245"/>
      <c r="S152" s="245"/>
      <c r="T152" s="246"/>
      <c r="U152" s="14"/>
      <c r="V152" s="14"/>
      <c r="W152" s="14"/>
      <c r="X152" s="14"/>
      <c r="Y152" s="14"/>
      <c r="Z152" s="14"/>
      <c r="AA152" s="14"/>
      <c r="AB152" s="14"/>
      <c r="AC152" s="14"/>
      <c r="AD152" s="14"/>
      <c r="AE152" s="14"/>
      <c r="AT152" s="247" t="s">
        <v>152</v>
      </c>
      <c r="AU152" s="247" t="s">
        <v>21</v>
      </c>
      <c r="AV152" s="14" t="s">
        <v>89</v>
      </c>
      <c r="AW152" s="14" t="s">
        <v>40</v>
      </c>
      <c r="AX152" s="14" t="s">
        <v>81</v>
      </c>
      <c r="AY152" s="247" t="s">
        <v>135</v>
      </c>
    </row>
    <row r="153" s="15" customFormat="1">
      <c r="A153" s="15"/>
      <c r="B153" s="248"/>
      <c r="C153" s="249"/>
      <c r="D153" s="225" t="s">
        <v>152</v>
      </c>
      <c r="E153" s="250" t="s">
        <v>32</v>
      </c>
      <c r="F153" s="251" t="s">
        <v>155</v>
      </c>
      <c r="G153" s="249"/>
      <c r="H153" s="252">
        <v>50</v>
      </c>
      <c r="I153" s="253"/>
      <c r="J153" s="249"/>
      <c r="K153" s="249"/>
      <c r="L153" s="254"/>
      <c r="M153" s="255"/>
      <c r="N153" s="256"/>
      <c r="O153" s="256"/>
      <c r="P153" s="256"/>
      <c r="Q153" s="256"/>
      <c r="R153" s="256"/>
      <c r="S153" s="256"/>
      <c r="T153" s="257"/>
      <c r="U153" s="15"/>
      <c r="V153" s="15"/>
      <c r="W153" s="15"/>
      <c r="X153" s="15"/>
      <c r="Y153" s="15"/>
      <c r="Z153" s="15"/>
      <c r="AA153" s="15"/>
      <c r="AB153" s="15"/>
      <c r="AC153" s="15"/>
      <c r="AD153" s="15"/>
      <c r="AE153" s="15"/>
      <c r="AT153" s="258" t="s">
        <v>152</v>
      </c>
      <c r="AU153" s="258" t="s">
        <v>21</v>
      </c>
      <c r="AV153" s="15" t="s">
        <v>142</v>
      </c>
      <c r="AW153" s="15" t="s">
        <v>40</v>
      </c>
      <c r="AX153" s="15" t="s">
        <v>89</v>
      </c>
      <c r="AY153" s="258" t="s">
        <v>135</v>
      </c>
    </row>
    <row r="154" s="2" customFormat="1" ht="16.5" customHeight="1">
      <c r="A154" s="41"/>
      <c r="B154" s="42"/>
      <c r="C154" s="259" t="s">
        <v>219</v>
      </c>
      <c r="D154" s="259" t="s">
        <v>171</v>
      </c>
      <c r="E154" s="260" t="s">
        <v>220</v>
      </c>
      <c r="F154" s="261" t="s">
        <v>221</v>
      </c>
      <c r="G154" s="262" t="s">
        <v>174</v>
      </c>
      <c r="H154" s="263">
        <v>100</v>
      </c>
      <c r="I154" s="264"/>
      <c r="J154" s="265">
        <f>ROUND(I154*H154,2)</f>
        <v>0</v>
      </c>
      <c r="K154" s="261" t="s">
        <v>141</v>
      </c>
      <c r="L154" s="266"/>
      <c r="M154" s="267" t="s">
        <v>32</v>
      </c>
      <c r="N154" s="268" t="s">
        <v>52</v>
      </c>
      <c r="O154" s="87"/>
      <c r="P154" s="216">
        <f>O154*H154</f>
        <v>0</v>
      </c>
      <c r="Q154" s="216">
        <v>1</v>
      </c>
      <c r="R154" s="216">
        <f>Q154*H154</f>
        <v>100</v>
      </c>
      <c r="S154" s="216">
        <v>0</v>
      </c>
      <c r="T154" s="217">
        <f>S154*H154</f>
        <v>0</v>
      </c>
      <c r="U154" s="41"/>
      <c r="V154" s="41"/>
      <c r="W154" s="41"/>
      <c r="X154" s="41"/>
      <c r="Y154" s="41"/>
      <c r="Z154" s="41"/>
      <c r="AA154" s="41"/>
      <c r="AB154" s="41"/>
      <c r="AC154" s="41"/>
      <c r="AD154" s="41"/>
      <c r="AE154" s="41"/>
      <c r="AR154" s="218" t="s">
        <v>175</v>
      </c>
      <c r="AT154" s="218" t="s">
        <v>171</v>
      </c>
      <c r="AU154" s="218" t="s">
        <v>21</v>
      </c>
      <c r="AY154" s="19" t="s">
        <v>135</v>
      </c>
      <c r="BE154" s="219">
        <f>IF(N154="základní",J154,0)</f>
        <v>0</v>
      </c>
      <c r="BF154" s="219">
        <f>IF(N154="snížená",J154,0)</f>
        <v>0</v>
      </c>
      <c r="BG154" s="219">
        <f>IF(N154="zákl. přenesená",J154,0)</f>
        <v>0</v>
      </c>
      <c r="BH154" s="219">
        <f>IF(N154="sníž. přenesená",J154,0)</f>
        <v>0</v>
      </c>
      <c r="BI154" s="219">
        <f>IF(N154="nulová",J154,0)</f>
        <v>0</v>
      </c>
      <c r="BJ154" s="19" t="s">
        <v>89</v>
      </c>
      <c r="BK154" s="219">
        <f>ROUND(I154*H154,2)</f>
        <v>0</v>
      </c>
      <c r="BL154" s="19" t="s">
        <v>142</v>
      </c>
      <c r="BM154" s="218" t="s">
        <v>222</v>
      </c>
    </row>
    <row r="155" s="13" customFormat="1">
      <c r="A155" s="13"/>
      <c r="B155" s="227"/>
      <c r="C155" s="228"/>
      <c r="D155" s="225" t="s">
        <v>152</v>
      </c>
      <c r="E155" s="228"/>
      <c r="F155" s="230" t="s">
        <v>223</v>
      </c>
      <c r="G155" s="228"/>
      <c r="H155" s="231">
        <v>100</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152</v>
      </c>
      <c r="AU155" s="237" t="s">
        <v>21</v>
      </c>
      <c r="AV155" s="13" t="s">
        <v>21</v>
      </c>
      <c r="AW155" s="13" t="s">
        <v>4</v>
      </c>
      <c r="AX155" s="13" t="s">
        <v>89</v>
      </c>
      <c r="AY155" s="237" t="s">
        <v>135</v>
      </c>
    </row>
    <row r="156" s="2" customFormat="1" ht="16.5" customHeight="1">
      <c r="A156" s="41"/>
      <c r="B156" s="42"/>
      <c r="C156" s="207" t="s">
        <v>224</v>
      </c>
      <c r="D156" s="207" t="s">
        <v>137</v>
      </c>
      <c r="E156" s="208" t="s">
        <v>225</v>
      </c>
      <c r="F156" s="209" t="s">
        <v>226</v>
      </c>
      <c r="G156" s="210" t="s">
        <v>165</v>
      </c>
      <c r="H156" s="211">
        <v>50</v>
      </c>
      <c r="I156" s="212"/>
      <c r="J156" s="213">
        <f>ROUND(I156*H156,2)</f>
        <v>0</v>
      </c>
      <c r="K156" s="209" t="s">
        <v>141</v>
      </c>
      <c r="L156" s="47"/>
      <c r="M156" s="214" t="s">
        <v>32</v>
      </c>
      <c r="N156" s="215" t="s">
        <v>52</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142</v>
      </c>
      <c r="AT156" s="218" t="s">
        <v>137</v>
      </c>
      <c r="AU156" s="218" t="s">
        <v>21</v>
      </c>
      <c r="AY156" s="19" t="s">
        <v>135</v>
      </c>
      <c r="BE156" s="219">
        <f>IF(N156="základní",J156,0)</f>
        <v>0</v>
      </c>
      <c r="BF156" s="219">
        <f>IF(N156="snížená",J156,0)</f>
        <v>0</v>
      </c>
      <c r="BG156" s="219">
        <f>IF(N156="zákl. přenesená",J156,0)</f>
        <v>0</v>
      </c>
      <c r="BH156" s="219">
        <f>IF(N156="sníž. přenesená",J156,0)</f>
        <v>0</v>
      </c>
      <c r="BI156" s="219">
        <f>IF(N156="nulová",J156,0)</f>
        <v>0</v>
      </c>
      <c r="BJ156" s="19" t="s">
        <v>89</v>
      </c>
      <c r="BK156" s="219">
        <f>ROUND(I156*H156,2)</f>
        <v>0</v>
      </c>
      <c r="BL156" s="19" t="s">
        <v>142</v>
      </c>
      <c r="BM156" s="218" t="s">
        <v>227</v>
      </c>
    </row>
    <row r="157" s="2" customFormat="1">
      <c r="A157" s="41"/>
      <c r="B157" s="42"/>
      <c r="C157" s="43"/>
      <c r="D157" s="220" t="s">
        <v>144</v>
      </c>
      <c r="E157" s="43"/>
      <c r="F157" s="221" t="s">
        <v>228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19" t="s">
        <v>144</v>
      </c>
      <c r="AU157" s="19" t="s">
        <v>21</v>
      </c>
    </row>
    <row r="158" s="2" customFormat="1">
      <c r="A158" s="41"/>
      <c r="B158" s="42"/>
      <c r="C158" s="43"/>
      <c r="D158" s="225" t="s">
        <v>150</v>
      </c>
      <c r="E158" s="43"/>
      <c r="F158" s="226" t="s">
        <v>217</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19" t="s">
        <v>150</v>
      </c>
      <c r="AU158" s="19" t="s">
        <v>21</v>
      </c>
    </row>
    <row r="159" s="2" customFormat="1" ht="37.8" customHeight="1">
      <c r="A159" s="41"/>
      <c r="B159" s="42"/>
      <c r="C159" s="207" t="s">
        <v>229</v>
      </c>
      <c r="D159" s="207" t="s">
        <v>137</v>
      </c>
      <c r="E159" s="208" t="s">
        <v>230</v>
      </c>
      <c r="F159" s="209" t="s">
        <v>231</v>
      </c>
      <c r="G159" s="210" t="s">
        <v>165</v>
      </c>
      <c r="H159" s="211">
        <v>510.44400000000002</v>
      </c>
      <c r="I159" s="212"/>
      <c r="J159" s="213">
        <f>ROUND(I159*H159,2)</f>
        <v>0</v>
      </c>
      <c r="K159" s="209" t="s">
        <v>141</v>
      </c>
      <c r="L159" s="47"/>
      <c r="M159" s="214" t="s">
        <v>32</v>
      </c>
      <c r="N159" s="215" t="s">
        <v>52</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142</v>
      </c>
      <c r="AT159" s="218" t="s">
        <v>137</v>
      </c>
      <c r="AU159" s="218" t="s">
        <v>21</v>
      </c>
      <c r="AY159" s="19" t="s">
        <v>135</v>
      </c>
      <c r="BE159" s="219">
        <f>IF(N159="základní",J159,0)</f>
        <v>0</v>
      </c>
      <c r="BF159" s="219">
        <f>IF(N159="snížená",J159,0)</f>
        <v>0</v>
      </c>
      <c r="BG159" s="219">
        <f>IF(N159="zákl. přenesená",J159,0)</f>
        <v>0</v>
      </c>
      <c r="BH159" s="219">
        <f>IF(N159="sníž. přenesená",J159,0)</f>
        <v>0</v>
      </c>
      <c r="BI159" s="219">
        <f>IF(N159="nulová",J159,0)</f>
        <v>0</v>
      </c>
      <c r="BJ159" s="19" t="s">
        <v>89</v>
      </c>
      <c r="BK159" s="219">
        <f>ROUND(I159*H159,2)</f>
        <v>0</v>
      </c>
      <c r="BL159" s="19" t="s">
        <v>142</v>
      </c>
      <c r="BM159" s="218" t="s">
        <v>232</v>
      </c>
    </row>
    <row r="160" s="2" customFormat="1">
      <c r="A160" s="41"/>
      <c r="B160" s="42"/>
      <c r="C160" s="43"/>
      <c r="D160" s="220" t="s">
        <v>144</v>
      </c>
      <c r="E160" s="43"/>
      <c r="F160" s="221" t="s">
        <v>233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19" t="s">
        <v>144</v>
      </c>
      <c r="AU160" s="19" t="s">
        <v>21</v>
      </c>
    </row>
    <row r="161" s="2" customFormat="1">
      <c r="A161" s="41"/>
      <c r="B161" s="42"/>
      <c r="C161" s="43"/>
      <c r="D161" s="225" t="s">
        <v>150</v>
      </c>
      <c r="E161" s="43"/>
      <c r="F161" s="226" t="s">
        <v>234</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19" t="s">
        <v>150</v>
      </c>
      <c r="AU161" s="19" t="s">
        <v>21</v>
      </c>
    </row>
    <row r="162" s="13" customFormat="1">
      <c r="A162" s="13"/>
      <c r="B162" s="227"/>
      <c r="C162" s="228"/>
      <c r="D162" s="225" t="s">
        <v>152</v>
      </c>
      <c r="E162" s="229" t="s">
        <v>32</v>
      </c>
      <c r="F162" s="230" t="s">
        <v>235</v>
      </c>
      <c r="G162" s="228"/>
      <c r="H162" s="231">
        <v>510.44400000000002</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152</v>
      </c>
      <c r="AU162" s="237" t="s">
        <v>21</v>
      </c>
      <c r="AV162" s="13" t="s">
        <v>21</v>
      </c>
      <c r="AW162" s="13" t="s">
        <v>40</v>
      </c>
      <c r="AX162" s="13" t="s">
        <v>81</v>
      </c>
      <c r="AY162" s="237" t="s">
        <v>135</v>
      </c>
    </row>
    <row r="163" s="14" customFormat="1">
      <c r="A163" s="14"/>
      <c r="B163" s="238"/>
      <c r="C163" s="239"/>
      <c r="D163" s="225" t="s">
        <v>152</v>
      </c>
      <c r="E163" s="240" t="s">
        <v>32</v>
      </c>
      <c r="F163" s="241" t="s">
        <v>154</v>
      </c>
      <c r="G163" s="239"/>
      <c r="H163" s="240" t="s">
        <v>32</v>
      </c>
      <c r="I163" s="242"/>
      <c r="J163" s="239"/>
      <c r="K163" s="239"/>
      <c r="L163" s="243"/>
      <c r="M163" s="244"/>
      <c r="N163" s="245"/>
      <c r="O163" s="245"/>
      <c r="P163" s="245"/>
      <c r="Q163" s="245"/>
      <c r="R163" s="245"/>
      <c r="S163" s="245"/>
      <c r="T163" s="246"/>
      <c r="U163" s="14"/>
      <c r="V163" s="14"/>
      <c r="W163" s="14"/>
      <c r="X163" s="14"/>
      <c r="Y163" s="14"/>
      <c r="Z163" s="14"/>
      <c r="AA163" s="14"/>
      <c r="AB163" s="14"/>
      <c r="AC163" s="14"/>
      <c r="AD163" s="14"/>
      <c r="AE163" s="14"/>
      <c r="AT163" s="247" t="s">
        <v>152</v>
      </c>
      <c r="AU163" s="247" t="s">
        <v>21</v>
      </c>
      <c r="AV163" s="14" t="s">
        <v>89</v>
      </c>
      <c r="AW163" s="14" t="s">
        <v>40</v>
      </c>
      <c r="AX163" s="14" t="s">
        <v>81</v>
      </c>
      <c r="AY163" s="247" t="s">
        <v>135</v>
      </c>
    </row>
    <row r="164" s="15" customFormat="1">
      <c r="A164" s="15"/>
      <c r="B164" s="248"/>
      <c r="C164" s="249"/>
      <c r="D164" s="225" t="s">
        <v>152</v>
      </c>
      <c r="E164" s="250" t="s">
        <v>32</v>
      </c>
      <c r="F164" s="251" t="s">
        <v>155</v>
      </c>
      <c r="G164" s="249"/>
      <c r="H164" s="252">
        <v>510.44400000000002</v>
      </c>
      <c r="I164" s="253"/>
      <c r="J164" s="249"/>
      <c r="K164" s="249"/>
      <c r="L164" s="254"/>
      <c r="M164" s="255"/>
      <c r="N164" s="256"/>
      <c r="O164" s="256"/>
      <c r="P164" s="256"/>
      <c r="Q164" s="256"/>
      <c r="R164" s="256"/>
      <c r="S164" s="256"/>
      <c r="T164" s="257"/>
      <c r="U164" s="15"/>
      <c r="V164" s="15"/>
      <c r="W164" s="15"/>
      <c r="X164" s="15"/>
      <c r="Y164" s="15"/>
      <c r="Z164" s="15"/>
      <c r="AA164" s="15"/>
      <c r="AB164" s="15"/>
      <c r="AC164" s="15"/>
      <c r="AD164" s="15"/>
      <c r="AE164" s="15"/>
      <c r="AT164" s="258" t="s">
        <v>152</v>
      </c>
      <c r="AU164" s="258" t="s">
        <v>21</v>
      </c>
      <c r="AV164" s="15" t="s">
        <v>142</v>
      </c>
      <c r="AW164" s="15" t="s">
        <v>40</v>
      </c>
      <c r="AX164" s="15" t="s">
        <v>89</v>
      </c>
      <c r="AY164" s="258" t="s">
        <v>135</v>
      </c>
    </row>
    <row r="165" s="2" customFormat="1" ht="37.8" customHeight="1">
      <c r="A165" s="41"/>
      <c r="B165" s="42"/>
      <c r="C165" s="207" t="s">
        <v>8</v>
      </c>
      <c r="D165" s="207" t="s">
        <v>137</v>
      </c>
      <c r="E165" s="208" t="s">
        <v>236</v>
      </c>
      <c r="F165" s="209" t="s">
        <v>237</v>
      </c>
      <c r="G165" s="210" t="s">
        <v>165</v>
      </c>
      <c r="H165" s="211">
        <v>2552.1999999999998</v>
      </c>
      <c r="I165" s="212"/>
      <c r="J165" s="213">
        <f>ROUND(I165*H165,2)</f>
        <v>0</v>
      </c>
      <c r="K165" s="209" t="s">
        <v>141</v>
      </c>
      <c r="L165" s="47"/>
      <c r="M165" s="214" t="s">
        <v>32</v>
      </c>
      <c r="N165" s="215" t="s">
        <v>52</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142</v>
      </c>
      <c r="AT165" s="218" t="s">
        <v>137</v>
      </c>
      <c r="AU165" s="218" t="s">
        <v>21</v>
      </c>
      <c r="AY165" s="19" t="s">
        <v>135</v>
      </c>
      <c r="BE165" s="219">
        <f>IF(N165="základní",J165,0)</f>
        <v>0</v>
      </c>
      <c r="BF165" s="219">
        <f>IF(N165="snížená",J165,0)</f>
        <v>0</v>
      </c>
      <c r="BG165" s="219">
        <f>IF(N165="zákl. přenesená",J165,0)</f>
        <v>0</v>
      </c>
      <c r="BH165" s="219">
        <f>IF(N165="sníž. přenesená",J165,0)</f>
        <v>0</v>
      </c>
      <c r="BI165" s="219">
        <f>IF(N165="nulová",J165,0)</f>
        <v>0</v>
      </c>
      <c r="BJ165" s="19" t="s">
        <v>89</v>
      </c>
      <c r="BK165" s="219">
        <f>ROUND(I165*H165,2)</f>
        <v>0</v>
      </c>
      <c r="BL165" s="19" t="s">
        <v>142</v>
      </c>
      <c r="BM165" s="218" t="s">
        <v>238</v>
      </c>
    </row>
    <row r="166" s="2" customFormat="1">
      <c r="A166" s="41"/>
      <c r="B166" s="42"/>
      <c r="C166" s="43"/>
      <c r="D166" s="220" t="s">
        <v>144</v>
      </c>
      <c r="E166" s="43"/>
      <c r="F166" s="221" t="s">
        <v>239</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19" t="s">
        <v>144</v>
      </c>
      <c r="AU166" s="19" t="s">
        <v>21</v>
      </c>
    </row>
    <row r="167" s="2" customFormat="1">
      <c r="A167" s="41"/>
      <c r="B167" s="42"/>
      <c r="C167" s="43"/>
      <c r="D167" s="225" t="s">
        <v>150</v>
      </c>
      <c r="E167" s="43"/>
      <c r="F167" s="226" t="s">
        <v>234</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19" t="s">
        <v>150</v>
      </c>
      <c r="AU167" s="19" t="s">
        <v>21</v>
      </c>
    </row>
    <row r="168" s="13" customFormat="1">
      <c r="A168" s="13"/>
      <c r="B168" s="227"/>
      <c r="C168" s="228"/>
      <c r="D168" s="225" t="s">
        <v>152</v>
      </c>
      <c r="E168" s="229" t="s">
        <v>32</v>
      </c>
      <c r="F168" s="230" t="s">
        <v>240</v>
      </c>
      <c r="G168" s="228"/>
      <c r="H168" s="231">
        <v>2552.1999999999998</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152</v>
      </c>
      <c r="AU168" s="237" t="s">
        <v>21</v>
      </c>
      <c r="AV168" s="13" t="s">
        <v>21</v>
      </c>
      <c r="AW168" s="13" t="s">
        <v>40</v>
      </c>
      <c r="AX168" s="13" t="s">
        <v>81</v>
      </c>
      <c r="AY168" s="237" t="s">
        <v>135</v>
      </c>
    </row>
    <row r="169" s="15" customFormat="1">
      <c r="A169" s="15"/>
      <c r="B169" s="248"/>
      <c r="C169" s="249"/>
      <c r="D169" s="225" t="s">
        <v>152</v>
      </c>
      <c r="E169" s="250" t="s">
        <v>32</v>
      </c>
      <c r="F169" s="251" t="s">
        <v>155</v>
      </c>
      <c r="G169" s="249"/>
      <c r="H169" s="252">
        <v>2552.1999999999998</v>
      </c>
      <c r="I169" s="253"/>
      <c r="J169" s="249"/>
      <c r="K169" s="249"/>
      <c r="L169" s="254"/>
      <c r="M169" s="255"/>
      <c r="N169" s="256"/>
      <c r="O169" s="256"/>
      <c r="P169" s="256"/>
      <c r="Q169" s="256"/>
      <c r="R169" s="256"/>
      <c r="S169" s="256"/>
      <c r="T169" s="257"/>
      <c r="U169" s="15"/>
      <c r="V169" s="15"/>
      <c r="W169" s="15"/>
      <c r="X169" s="15"/>
      <c r="Y169" s="15"/>
      <c r="Z169" s="15"/>
      <c r="AA169" s="15"/>
      <c r="AB169" s="15"/>
      <c r="AC169" s="15"/>
      <c r="AD169" s="15"/>
      <c r="AE169" s="15"/>
      <c r="AT169" s="258" t="s">
        <v>152</v>
      </c>
      <c r="AU169" s="258" t="s">
        <v>21</v>
      </c>
      <c r="AV169" s="15" t="s">
        <v>142</v>
      </c>
      <c r="AW169" s="15" t="s">
        <v>40</v>
      </c>
      <c r="AX169" s="15" t="s">
        <v>89</v>
      </c>
      <c r="AY169" s="258" t="s">
        <v>135</v>
      </c>
    </row>
    <row r="170" s="2" customFormat="1" ht="21.75" customHeight="1">
      <c r="A170" s="41"/>
      <c r="B170" s="42"/>
      <c r="C170" s="207" t="s">
        <v>241</v>
      </c>
      <c r="D170" s="207" t="s">
        <v>137</v>
      </c>
      <c r="E170" s="208" t="s">
        <v>242</v>
      </c>
      <c r="F170" s="209" t="s">
        <v>243</v>
      </c>
      <c r="G170" s="210" t="s">
        <v>140</v>
      </c>
      <c r="H170" s="211">
        <v>428.26499999999999</v>
      </c>
      <c r="I170" s="212"/>
      <c r="J170" s="213">
        <f>ROUND(I170*H170,2)</f>
        <v>0</v>
      </c>
      <c r="K170" s="209" t="s">
        <v>141</v>
      </c>
      <c r="L170" s="47"/>
      <c r="M170" s="214" t="s">
        <v>32</v>
      </c>
      <c r="N170" s="215" t="s">
        <v>52</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142</v>
      </c>
      <c r="AT170" s="218" t="s">
        <v>137</v>
      </c>
      <c r="AU170" s="218" t="s">
        <v>21</v>
      </c>
      <c r="AY170" s="19" t="s">
        <v>135</v>
      </c>
      <c r="BE170" s="219">
        <f>IF(N170="základní",J170,0)</f>
        <v>0</v>
      </c>
      <c r="BF170" s="219">
        <f>IF(N170="snížená",J170,0)</f>
        <v>0</v>
      </c>
      <c r="BG170" s="219">
        <f>IF(N170="zákl. přenesená",J170,0)</f>
        <v>0</v>
      </c>
      <c r="BH170" s="219">
        <f>IF(N170="sníž. přenesená",J170,0)</f>
        <v>0</v>
      </c>
      <c r="BI170" s="219">
        <f>IF(N170="nulová",J170,0)</f>
        <v>0</v>
      </c>
      <c r="BJ170" s="19" t="s">
        <v>89</v>
      </c>
      <c r="BK170" s="219">
        <f>ROUND(I170*H170,2)</f>
        <v>0</v>
      </c>
      <c r="BL170" s="19" t="s">
        <v>142</v>
      </c>
      <c r="BM170" s="218" t="s">
        <v>244</v>
      </c>
    </row>
    <row r="171" s="2" customFormat="1">
      <c r="A171" s="41"/>
      <c r="B171" s="42"/>
      <c r="C171" s="43"/>
      <c r="D171" s="220" t="s">
        <v>144</v>
      </c>
      <c r="E171" s="43"/>
      <c r="F171" s="221" t="s">
        <v>245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19" t="s">
        <v>144</v>
      </c>
      <c r="AU171" s="19" t="s">
        <v>21</v>
      </c>
    </row>
    <row r="172" s="13" customFormat="1">
      <c r="A172" s="13"/>
      <c r="B172" s="227"/>
      <c r="C172" s="228"/>
      <c r="D172" s="225" t="s">
        <v>152</v>
      </c>
      <c r="E172" s="229" t="s">
        <v>32</v>
      </c>
      <c r="F172" s="230" t="s">
        <v>246</v>
      </c>
      <c r="G172" s="228"/>
      <c r="H172" s="231">
        <v>428.26499999999999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152</v>
      </c>
      <c r="AU172" s="237" t="s">
        <v>21</v>
      </c>
      <c r="AV172" s="13" t="s">
        <v>21</v>
      </c>
      <c r="AW172" s="13" t="s">
        <v>40</v>
      </c>
      <c r="AX172" s="13" t="s">
        <v>81</v>
      </c>
      <c r="AY172" s="237" t="s">
        <v>135</v>
      </c>
    </row>
    <row r="173" s="14" customFormat="1">
      <c r="A173" s="14"/>
      <c r="B173" s="238"/>
      <c r="C173" s="239"/>
      <c r="D173" s="225" t="s">
        <v>152</v>
      </c>
      <c r="E173" s="240" t="s">
        <v>32</v>
      </c>
      <c r="F173" s="241" t="s">
        <v>154</v>
      </c>
      <c r="G173" s="239"/>
      <c r="H173" s="240" t="s">
        <v>32</v>
      </c>
      <c r="I173" s="242"/>
      <c r="J173" s="239"/>
      <c r="K173" s="239"/>
      <c r="L173" s="243"/>
      <c r="M173" s="244"/>
      <c r="N173" s="245"/>
      <c r="O173" s="245"/>
      <c r="P173" s="245"/>
      <c r="Q173" s="245"/>
      <c r="R173" s="245"/>
      <c r="S173" s="245"/>
      <c r="T173" s="246"/>
      <c r="U173" s="14"/>
      <c r="V173" s="14"/>
      <c r="W173" s="14"/>
      <c r="X173" s="14"/>
      <c r="Y173" s="14"/>
      <c r="Z173" s="14"/>
      <c r="AA173" s="14"/>
      <c r="AB173" s="14"/>
      <c r="AC173" s="14"/>
      <c r="AD173" s="14"/>
      <c r="AE173" s="14"/>
      <c r="AT173" s="247" t="s">
        <v>152</v>
      </c>
      <c r="AU173" s="247" t="s">
        <v>21</v>
      </c>
      <c r="AV173" s="14" t="s">
        <v>89</v>
      </c>
      <c r="AW173" s="14" t="s">
        <v>40</v>
      </c>
      <c r="AX173" s="14" t="s">
        <v>81</v>
      </c>
      <c r="AY173" s="247" t="s">
        <v>135</v>
      </c>
    </row>
    <row r="174" s="15" customFormat="1">
      <c r="A174" s="15"/>
      <c r="B174" s="248"/>
      <c r="C174" s="249"/>
      <c r="D174" s="225" t="s">
        <v>152</v>
      </c>
      <c r="E174" s="250" t="s">
        <v>32</v>
      </c>
      <c r="F174" s="251" t="s">
        <v>155</v>
      </c>
      <c r="G174" s="249"/>
      <c r="H174" s="252">
        <v>428.26499999999999</v>
      </c>
      <c r="I174" s="253"/>
      <c r="J174" s="249"/>
      <c r="K174" s="249"/>
      <c r="L174" s="254"/>
      <c r="M174" s="255"/>
      <c r="N174" s="256"/>
      <c r="O174" s="256"/>
      <c r="P174" s="256"/>
      <c r="Q174" s="256"/>
      <c r="R174" s="256"/>
      <c r="S174" s="256"/>
      <c r="T174" s="257"/>
      <c r="U174" s="15"/>
      <c r="V174" s="15"/>
      <c r="W174" s="15"/>
      <c r="X174" s="15"/>
      <c r="Y174" s="15"/>
      <c r="Z174" s="15"/>
      <c r="AA174" s="15"/>
      <c r="AB174" s="15"/>
      <c r="AC174" s="15"/>
      <c r="AD174" s="15"/>
      <c r="AE174" s="15"/>
      <c r="AT174" s="258" t="s">
        <v>152</v>
      </c>
      <c r="AU174" s="258" t="s">
        <v>21</v>
      </c>
      <c r="AV174" s="15" t="s">
        <v>142</v>
      </c>
      <c r="AW174" s="15" t="s">
        <v>40</v>
      </c>
      <c r="AX174" s="15" t="s">
        <v>89</v>
      </c>
      <c r="AY174" s="258" t="s">
        <v>135</v>
      </c>
    </row>
    <row r="175" s="2" customFormat="1" ht="24.15" customHeight="1">
      <c r="A175" s="41"/>
      <c r="B175" s="42"/>
      <c r="C175" s="207" t="s">
        <v>247</v>
      </c>
      <c r="D175" s="207" t="s">
        <v>137</v>
      </c>
      <c r="E175" s="208" t="s">
        <v>248</v>
      </c>
      <c r="F175" s="209" t="s">
        <v>249</v>
      </c>
      <c r="G175" s="210" t="s">
        <v>165</v>
      </c>
      <c r="H175" s="211">
        <v>270.28699999999998</v>
      </c>
      <c r="I175" s="212"/>
      <c r="J175" s="213">
        <f>ROUND(I175*H175,2)</f>
        <v>0</v>
      </c>
      <c r="K175" s="209" t="s">
        <v>141</v>
      </c>
      <c r="L175" s="47"/>
      <c r="M175" s="214" t="s">
        <v>32</v>
      </c>
      <c r="N175" s="215" t="s">
        <v>52</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142</v>
      </c>
      <c r="AT175" s="218" t="s">
        <v>137</v>
      </c>
      <c r="AU175" s="218" t="s">
        <v>21</v>
      </c>
      <c r="AY175" s="19" t="s">
        <v>135</v>
      </c>
      <c r="BE175" s="219">
        <f>IF(N175="základní",J175,0)</f>
        <v>0</v>
      </c>
      <c r="BF175" s="219">
        <f>IF(N175="snížená",J175,0)</f>
        <v>0</v>
      </c>
      <c r="BG175" s="219">
        <f>IF(N175="zákl. přenesená",J175,0)</f>
        <v>0</v>
      </c>
      <c r="BH175" s="219">
        <f>IF(N175="sníž. přenesená",J175,0)</f>
        <v>0</v>
      </c>
      <c r="BI175" s="219">
        <f>IF(N175="nulová",J175,0)</f>
        <v>0</v>
      </c>
      <c r="BJ175" s="19" t="s">
        <v>89</v>
      </c>
      <c r="BK175" s="219">
        <f>ROUND(I175*H175,2)</f>
        <v>0</v>
      </c>
      <c r="BL175" s="19" t="s">
        <v>142</v>
      </c>
      <c r="BM175" s="218" t="s">
        <v>250</v>
      </c>
    </row>
    <row r="176" s="2" customFormat="1">
      <c r="A176" s="41"/>
      <c r="B176" s="42"/>
      <c r="C176" s="43"/>
      <c r="D176" s="220" t="s">
        <v>144</v>
      </c>
      <c r="E176" s="43"/>
      <c r="F176" s="221" t="s">
        <v>251</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19" t="s">
        <v>144</v>
      </c>
      <c r="AU176" s="19" t="s">
        <v>21</v>
      </c>
    </row>
    <row r="177" s="2" customFormat="1">
      <c r="A177" s="41"/>
      <c r="B177" s="42"/>
      <c r="C177" s="43"/>
      <c r="D177" s="225" t="s">
        <v>150</v>
      </c>
      <c r="E177" s="43"/>
      <c r="F177" s="226" t="s">
        <v>252</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19" t="s">
        <v>150</v>
      </c>
      <c r="AU177" s="19" t="s">
        <v>21</v>
      </c>
    </row>
    <row r="178" s="13" customFormat="1">
      <c r="A178" s="13"/>
      <c r="B178" s="227"/>
      <c r="C178" s="228"/>
      <c r="D178" s="225" t="s">
        <v>152</v>
      </c>
      <c r="E178" s="229" t="s">
        <v>32</v>
      </c>
      <c r="F178" s="230" t="s">
        <v>253</v>
      </c>
      <c r="G178" s="228"/>
      <c r="H178" s="231">
        <v>270.28699999999998</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152</v>
      </c>
      <c r="AU178" s="237" t="s">
        <v>21</v>
      </c>
      <c r="AV178" s="13" t="s">
        <v>21</v>
      </c>
      <c r="AW178" s="13" t="s">
        <v>40</v>
      </c>
      <c r="AX178" s="13" t="s">
        <v>81</v>
      </c>
      <c r="AY178" s="237" t="s">
        <v>135</v>
      </c>
    </row>
    <row r="179" s="14" customFormat="1">
      <c r="A179" s="14"/>
      <c r="B179" s="238"/>
      <c r="C179" s="239"/>
      <c r="D179" s="225" t="s">
        <v>152</v>
      </c>
      <c r="E179" s="240" t="s">
        <v>32</v>
      </c>
      <c r="F179" s="241" t="s">
        <v>154</v>
      </c>
      <c r="G179" s="239"/>
      <c r="H179" s="240" t="s">
        <v>32</v>
      </c>
      <c r="I179" s="242"/>
      <c r="J179" s="239"/>
      <c r="K179" s="239"/>
      <c r="L179" s="243"/>
      <c r="M179" s="244"/>
      <c r="N179" s="245"/>
      <c r="O179" s="245"/>
      <c r="P179" s="245"/>
      <c r="Q179" s="245"/>
      <c r="R179" s="245"/>
      <c r="S179" s="245"/>
      <c r="T179" s="246"/>
      <c r="U179" s="14"/>
      <c r="V179" s="14"/>
      <c r="W179" s="14"/>
      <c r="X179" s="14"/>
      <c r="Y179" s="14"/>
      <c r="Z179" s="14"/>
      <c r="AA179" s="14"/>
      <c r="AB179" s="14"/>
      <c r="AC179" s="14"/>
      <c r="AD179" s="14"/>
      <c r="AE179" s="14"/>
      <c r="AT179" s="247" t="s">
        <v>152</v>
      </c>
      <c r="AU179" s="247" t="s">
        <v>21</v>
      </c>
      <c r="AV179" s="14" t="s">
        <v>89</v>
      </c>
      <c r="AW179" s="14" t="s">
        <v>40</v>
      </c>
      <c r="AX179" s="14" t="s">
        <v>81</v>
      </c>
      <c r="AY179" s="247" t="s">
        <v>135</v>
      </c>
    </row>
    <row r="180" s="15" customFormat="1">
      <c r="A180" s="15"/>
      <c r="B180" s="248"/>
      <c r="C180" s="249"/>
      <c r="D180" s="225" t="s">
        <v>152</v>
      </c>
      <c r="E180" s="250" t="s">
        <v>32</v>
      </c>
      <c r="F180" s="251" t="s">
        <v>155</v>
      </c>
      <c r="G180" s="249"/>
      <c r="H180" s="252">
        <v>270.28699999999998</v>
      </c>
      <c r="I180" s="253"/>
      <c r="J180" s="249"/>
      <c r="K180" s="249"/>
      <c r="L180" s="254"/>
      <c r="M180" s="255"/>
      <c r="N180" s="256"/>
      <c r="O180" s="256"/>
      <c r="P180" s="256"/>
      <c r="Q180" s="256"/>
      <c r="R180" s="256"/>
      <c r="S180" s="256"/>
      <c r="T180" s="257"/>
      <c r="U180" s="15"/>
      <c r="V180" s="15"/>
      <c r="W180" s="15"/>
      <c r="X180" s="15"/>
      <c r="Y180" s="15"/>
      <c r="Z180" s="15"/>
      <c r="AA180" s="15"/>
      <c r="AB180" s="15"/>
      <c r="AC180" s="15"/>
      <c r="AD180" s="15"/>
      <c r="AE180" s="15"/>
      <c r="AT180" s="258" t="s">
        <v>152</v>
      </c>
      <c r="AU180" s="258" t="s">
        <v>21</v>
      </c>
      <c r="AV180" s="15" t="s">
        <v>142</v>
      </c>
      <c r="AW180" s="15" t="s">
        <v>40</v>
      </c>
      <c r="AX180" s="15" t="s">
        <v>89</v>
      </c>
      <c r="AY180" s="258" t="s">
        <v>135</v>
      </c>
    </row>
    <row r="181" s="2" customFormat="1" ht="16.5" customHeight="1">
      <c r="A181" s="41"/>
      <c r="B181" s="42"/>
      <c r="C181" s="259" t="s">
        <v>254</v>
      </c>
      <c r="D181" s="259" t="s">
        <v>171</v>
      </c>
      <c r="E181" s="260" t="s">
        <v>255</v>
      </c>
      <c r="F181" s="261" t="s">
        <v>256</v>
      </c>
      <c r="G181" s="262" t="s">
        <v>174</v>
      </c>
      <c r="H181" s="263">
        <v>540.57399999999996</v>
      </c>
      <c r="I181" s="264"/>
      <c r="J181" s="265">
        <f>ROUND(I181*H181,2)</f>
        <v>0</v>
      </c>
      <c r="K181" s="261" t="s">
        <v>141</v>
      </c>
      <c r="L181" s="266"/>
      <c r="M181" s="267" t="s">
        <v>32</v>
      </c>
      <c r="N181" s="268" t="s">
        <v>52</v>
      </c>
      <c r="O181" s="87"/>
      <c r="P181" s="216">
        <f>O181*H181</f>
        <v>0</v>
      </c>
      <c r="Q181" s="216">
        <v>1</v>
      </c>
      <c r="R181" s="216">
        <f>Q181*H181</f>
        <v>540.57399999999996</v>
      </c>
      <c r="S181" s="216">
        <v>0</v>
      </c>
      <c r="T181" s="217">
        <f>S181*H181</f>
        <v>0</v>
      </c>
      <c r="U181" s="41"/>
      <c r="V181" s="41"/>
      <c r="W181" s="41"/>
      <c r="X181" s="41"/>
      <c r="Y181" s="41"/>
      <c r="Z181" s="41"/>
      <c r="AA181" s="41"/>
      <c r="AB181" s="41"/>
      <c r="AC181" s="41"/>
      <c r="AD181" s="41"/>
      <c r="AE181" s="41"/>
      <c r="AR181" s="218" t="s">
        <v>175</v>
      </c>
      <c r="AT181" s="218" t="s">
        <v>171</v>
      </c>
      <c r="AU181" s="218" t="s">
        <v>21</v>
      </c>
      <c r="AY181" s="19" t="s">
        <v>135</v>
      </c>
      <c r="BE181" s="219">
        <f>IF(N181="základní",J181,0)</f>
        <v>0</v>
      </c>
      <c r="BF181" s="219">
        <f>IF(N181="snížená",J181,0)</f>
        <v>0</v>
      </c>
      <c r="BG181" s="219">
        <f>IF(N181="zákl. přenesená",J181,0)</f>
        <v>0</v>
      </c>
      <c r="BH181" s="219">
        <f>IF(N181="sníž. přenesená",J181,0)</f>
        <v>0</v>
      </c>
      <c r="BI181" s="219">
        <f>IF(N181="nulová",J181,0)</f>
        <v>0</v>
      </c>
      <c r="BJ181" s="19" t="s">
        <v>89</v>
      </c>
      <c r="BK181" s="219">
        <f>ROUND(I181*H181,2)</f>
        <v>0</v>
      </c>
      <c r="BL181" s="19" t="s">
        <v>142</v>
      </c>
      <c r="BM181" s="218" t="s">
        <v>257</v>
      </c>
    </row>
    <row r="182" s="13" customFormat="1">
      <c r="A182" s="13"/>
      <c r="B182" s="227"/>
      <c r="C182" s="228"/>
      <c r="D182" s="225" t="s">
        <v>152</v>
      </c>
      <c r="E182" s="228"/>
      <c r="F182" s="230" t="s">
        <v>258</v>
      </c>
      <c r="G182" s="228"/>
      <c r="H182" s="231">
        <v>540.57399999999996</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152</v>
      </c>
      <c r="AU182" s="237" t="s">
        <v>21</v>
      </c>
      <c r="AV182" s="13" t="s">
        <v>21</v>
      </c>
      <c r="AW182" s="13" t="s">
        <v>4</v>
      </c>
      <c r="AX182" s="13" t="s">
        <v>89</v>
      </c>
      <c r="AY182" s="237" t="s">
        <v>135</v>
      </c>
    </row>
    <row r="183" s="2" customFormat="1" ht="24.15" customHeight="1">
      <c r="A183" s="41"/>
      <c r="B183" s="42"/>
      <c r="C183" s="207" t="s">
        <v>259</v>
      </c>
      <c r="D183" s="207" t="s">
        <v>137</v>
      </c>
      <c r="E183" s="208" t="s">
        <v>260</v>
      </c>
      <c r="F183" s="209" t="s">
        <v>261</v>
      </c>
      <c r="G183" s="210" t="s">
        <v>174</v>
      </c>
      <c r="H183" s="211">
        <v>918.79200000000003</v>
      </c>
      <c r="I183" s="212"/>
      <c r="J183" s="213">
        <f>ROUND(I183*H183,2)</f>
        <v>0</v>
      </c>
      <c r="K183" s="209" t="s">
        <v>141</v>
      </c>
      <c r="L183" s="47"/>
      <c r="M183" s="214" t="s">
        <v>32</v>
      </c>
      <c r="N183" s="215" t="s">
        <v>52</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142</v>
      </c>
      <c r="AT183" s="218" t="s">
        <v>137</v>
      </c>
      <c r="AU183" s="218" t="s">
        <v>21</v>
      </c>
      <c r="AY183" s="19" t="s">
        <v>135</v>
      </c>
      <c r="BE183" s="219">
        <f>IF(N183="základní",J183,0)</f>
        <v>0</v>
      </c>
      <c r="BF183" s="219">
        <f>IF(N183="snížená",J183,0)</f>
        <v>0</v>
      </c>
      <c r="BG183" s="219">
        <f>IF(N183="zákl. přenesená",J183,0)</f>
        <v>0</v>
      </c>
      <c r="BH183" s="219">
        <f>IF(N183="sníž. přenesená",J183,0)</f>
        <v>0</v>
      </c>
      <c r="BI183" s="219">
        <f>IF(N183="nulová",J183,0)</f>
        <v>0</v>
      </c>
      <c r="BJ183" s="19" t="s">
        <v>89</v>
      </c>
      <c r="BK183" s="219">
        <f>ROUND(I183*H183,2)</f>
        <v>0</v>
      </c>
      <c r="BL183" s="19" t="s">
        <v>142</v>
      </c>
      <c r="BM183" s="218" t="s">
        <v>262</v>
      </c>
    </row>
    <row r="184" s="2" customFormat="1">
      <c r="A184" s="41"/>
      <c r="B184" s="42"/>
      <c r="C184" s="43"/>
      <c r="D184" s="220" t="s">
        <v>144</v>
      </c>
      <c r="E184" s="43"/>
      <c r="F184" s="221" t="s">
        <v>263</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19" t="s">
        <v>144</v>
      </c>
      <c r="AU184" s="19" t="s">
        <v>21</v>
      </c>
    </row>
    <row r="185" s="2" customFormat="1">
      <c r="A185" s="41"/>
      <c r="B185" s="42"/>
      <c r="C185" s="43"/>
      <c r="D185" s="225" t="s">
        <v>150</v>
      </c>
      <c r="E185" s="43"/>
      <c r="F185" s="226" t="s">
        <v>264</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19" t="s">
        <v>150</v>
      </c>
      <c r="AU185" s="19" t="s">
        <v>21</v>
      </c>
    </row>
    <row r="186" s="13" customFormat="1">
      <c r="A186" s="13"/>
      <c r="B186" s="227"/>
      <c r="C186" s="228"/>
      <c r="D186" s="225" t="s">
        <v>152</v>
      </c>
      <c r="E186" s="229" t="s">
        <v>32</v>
      </c>
      <c r="F186" s="230" t="s">
        <v>265</v>
      </c>
      <c r="G186" s="228"/>
      <c r="H186" s="231">
        <v>918.79200000000003</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152</v>
      </c>
      <c r="AU186" s="237" t="s">
        <v>21</v>
      </c>
      <c r="AV186" s="13" t="s">
        <v>21</v>
      </c>
      <c r="AW186" s="13" t="s">
        <v>40</v>
      </c>
      <c r="AX186" s="13" t="s">
        <v>81</v>
      </c>
      <c r="AY186" s="237" t="s">
        <v>135</v>
      </c>
    </row>
    <row r="187" s="15" customFormat="1">
      <c r="A187" s="15"/>
      <c r="B187" s="248"/>
      <c r="C187" s="249"/>
      <c r="D187" s="225" t="s">
        <v>152</v>
      </c>
      <c r="E187" s="250" t="s">
        <v>32</v>
      </c>
      <c r="F187" s="251" t="s">
        <v>155</v>
      </c>
      <c r="G187" s="249"/>
      <c r="H187" s="252">
        <v>918.79200000000003</v>
      </c>
      <c r="I187" s="253"/>
      <c r="J187" s="249"/>
      <c r="K187" s="249"/>
      <c r="L187" s="254"/>
      <c r="M187" s="255"/>
      <c r="N187" s="256"/>
      <c r="O187" s="256"/>
      <c r="P187" s="256"/>
      <c r="Q187" s="256"/>
      <c r="R187" s="256"/>
      <c r="S187" s="256"/>
      <c r="T187" s="257"/>
      <c r="U187" s="15"/>
      <c r="V187" s="15"/>
      <c r="W187" s="15"/>
      <c r="X187" s="15"/>
      <c r="Y187" s="15"/>
      <c r="Z187" s="15"/>
      <c r="AA187" s="15"/>
      <c r="AB187" s="15"/>
      <c r="AC187" s="15"/>
      <c r="AD187" s="15"/>
      <c r="AE187" s="15"/>
      <c r="AT187" s="258" t="s">
        <v>152</v>
      </c>
      <c r="AU187" s="258" t="s">
        <v>21</v>
      </c>
      <c r="AV187" s="15" t="s">
        <v>142</v>
      </c>
      <c r="AW187" s="15" t="s">
        <v>40</v>
      </c>
      <c r="AX187" s="15" t="s">
        <v>89</v>
      </c>
      <c r="AY187" s="258" t="s">
        <v>135</v>
      </c>
    </row>
    <row r="188" s="2" customFormat="1" ht="24.15" customHeight="1">
      <c r="A188" s="41"/>
      <c r="B188" s="42"/>
      <c r="C188" s="207" t="s">
        <v>266</v>
      </c>
      <c r="D188" s="207" t="s">
        <v>137</v>
      </c>
      <c r="E188" s="208" t="s">
        <v>267</v>
      </c>
      <c r="F188" s="209" t="s">
        <v>268</v>
      </c>
      <c r="G188" s="210" t="s">
        <v>165</v>
      </c>
      <c r="H188" s="211">
        <v>510.44</v>
      </c>
      <c r="I188" s="212"/>
      <c r="J188" s="213">
        <f>ROUND(I188*H188,2)</f>
        <v>0</v>
      </c>
      <c r="K188" s="209" t="s">
        <v>141</v>
      </c>
      <c r="L188" s="47"/>
      <c r="M188" s="214" t="s">
        <v>32</v>
      </c>
      <c r="N188" s="215" t="s">
        <v>52</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142</v>
      </c>
      <c r="AT188" s="218" t="s">
        <v>137</v>
      </c>
      <c r="AU188" s="218" t="s">
        <v>21</v>
      </c>
      <c r="AY188" s="19" t="s">
        <v>135</v>
      </c>
      <c r="BE188" s="219">
        <f>IF(N188="základní",J188,0)</f>
        <v>0</v>
      </c>
      <c r="BF188" s="219">
        <f>IF(N188="snížená",J188,0)</f>
        <v>0</v>
      </c>
      <c r="BG188" s="219">
        <f>IF(N188="zákl. přenesená",J188,0)</f>
        <v>0</v>
      </c>
      <c r="BH188" s="219">
        <f>IF(N188="sníž. přenesená",J188,0)</f>
        <v>0</v>
      </c>
      <c r="BI188" s="219">
        <f>IF(N188="nulová",J188,0)</f>
        <v>0</v>
      </c>
      <c r="BJ188" s="19" t="s">
        <v>89</v>
      </c>
      <c r="BK188" s="219">
        <f>ROUND(I188*H188,2)</f>
        <v>0</v>
      </c>
      <c r="BL188" s="19" t="s">
        <v>142</v>
      </c>
      <c r="BM188" s="218" t="s">
        <v>269</v>
      </c>
    </row>
    <row r="189" s="2" customFormat="1">
      <c r="A189" s="41"/>
      <c r="B189" s="42"/>
      <c r="C189" s="43"/>
      <c r="D189" s="220" t="s">
        <v>144</v>
      </c>
      <c r="E189" s="43"/>
      <c r="F189" s="221" t="s">
        <v>270</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19" t="s">
        <v>144</v>
      </c>
      <c r="AU189" s="19" t="s">
        <v>21</v>
      </c>
    </row>
    <row r="190" s="2" customFormat="1">
      <c r="A190" s="41"/>
      <c r="B190" s="42"/>
      <c r="C190" s="43"/>
      <c r="D190" s="225" t="s">
        <v>150</v>
      </c>
      <c r="E190" s="43"/>
      <c r="F190" s="226" t="s">
        <v>271</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19" t="s">
        <v>150</v>
      </c>
      <c r="AU190" s="19" t="s">
        <v>21</v>
      </c>
    </row>
    <row r="191" s="13" customFormat="1">
      <c r="A191" s="13"/>
      <c r="B191" s="227"/>
      <c r="C191" s="228"/>
      <c r="D191" s="225" t="s">
        <v>152</v>
      </c>
      <c r="E191" s="229" t="s">
        <v>32</v>
      </c>
      <c r="F191" s="230" t="s">
        <v>272</v>
      </c>
      <c r="G191" s="228"/>
      <c r="H191" s="231">
        <v>510.44</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152</v>
      </c>
      <c r="AU191" s="237" t="s">
        <v>21</v>
      </c>
      <c r="AV191" s="13" t="s">
        <v>21</v>
      </c>
      <c r="AW191" s="13" t="s">
        <v>40</v>
      </c>
      <c r="AX191" s="13" t="s">
        <v>81</v>
      </c>
      <c r="AY191" s="237" t="s">
        <v>135</v>
      </c>
    </row>
    <row r="192" s="15" customFormat="1">
      <c r="A192" s="15"/>
      <c r="B192" s="248"/>
      <c r="C192" s="249"/>
      <c r="D192" s="225" t="s">
        <v>152</v>
      </c>
      <c r="E192" s="250" t="s">
        <v>32</v>
      </c>
      <c r="F192" s="251" t="s">
        <v>155</v>
      </c>
      <c r="G192" s="249"/>
      <c r="H192" s="252">
        <v>510.44</v>
      </c>
      <c r="I192" s="253"/>
      <c r="J192" s="249"/>
      <c r="K192" s="249"/>
      <c r="L192" s="254"/>
      <c r="M192" s="255"/>
      <c r="N192" s="256"/>
      <c r="O192" s="256"/>
      <c r="P192" s="256"/>
      <c r="Q192" s="256"/>
      <c r="R192" s="256"/>
      <c r="S192" s="256"/>
      <c r="T192" s="257"/>
      <c r="U192" s="15"/>
      <c r="V192" s="15"/>
      <c r="W192" s="15"/>
      <c r="X192" s="15"/>
      <c r="Y192" s="15"/>
      <c r="Z192" s="15"/>
      <c r="AA192" s="15"/>
      <c r="AB192" s="15"/>
      <c r="AC192" s="15"/>
      <c r="AD192" s="15"/>
      <c r="AE192" s="15"/>
      <c r="AT192" s="258" t="s">
        <v>152</v>
      </c>
      <c r="AU192" s="258" t="s">
        <v>21</v>
      </c>
      <c r="AV192" s="15" t="s">
        <v>142</v>
      </c>
      <c r="AW192" s="15" t="s">
        <v>40</v>
      </c>
      <c r="AX192" s="15" t="s">
        <v>89</v>
      </c>
      <c r="AY192" s="258" t="s">
        <v>135</v>
      </c>
    </row>
    <row r="193" s="2" customFormat="1" ht="24.15" customHeight="1">
      <c r="A193" s="41"/>
      <c r="B193" s="42"/>
      <c r="C193" s="207" t="s">
        <v>7</v>
      </c>
      <c r="D193" s="207" t="s">
        <v>137</v>
      </c>
      <c r="E193" s="208" t="s">
        <v>273</v>
      </c>
      <c r="F193" s="209" t="s">
        <v>274</v>
      </c>
      <c r="G193" s="210" t="s">
        <v>140</v>
      </c>
      <c r="H193" s="211">
        <v>428.26499999999999</v>
      </c>
      <c r="I193" s="212"/>
      <c r="J193" s="213">
        <f>ROUND(I193*H193,2)</f>
        <v>0</v>
      </c>
      <c r="K193" s="209" t="s">
        <v>141</v>
      </c>
      <c r="L193" s="47"/>
      <c r="M193" s="214" t="s">
        <v>32</v>
      </c>
      <c r="N193" s="215" t="s">
        <v>52</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142</v>
      </c>
      <c r="AT193" s="218" t="s">
        <v>137</v>
      </c>
      <c r="AU193" s="218" t="s">
        <v>21</v>
      </c>
      <c r="AY193" s="19" t="s">
        <v>135</v>
      </c>
      <c r="BE193" s="219">
        <f>IF(N193="základní",J193,0)</f>
        <v>0</v>
      </c>
      <c r="BF193" s="219">
        <f>IF(N193="snížená",J193,0)</f>
        <v>0</v>
      </c>
      <c r="BG193" s="219">
        <f>IF(N193="zákl. přenesená",J193,0)</f>
        <v>0</v>
      </c>
      <c r="BH193" s="219">
        <f>IF(N193="sníž. přenesená",J193,0)</f>
        <v>0</v>
      </c>
      <c r="BI193" s="219">
        <f>IF(N193="nulová",J193,0)</f>
        <v>0</v>
      </c>
      <c r="BJ193" s="19" t="s">
        <v>89</v>
      </c>
      <c r="BK193" s="219">
        <f>ROUND(I193*H193,2)</f>
        <v>0</v>
      </c>
      <c r="BL193" s="19" t="s">
        <v>142</v>
      </c>
      <c r="BM193" s="218" t="s">
        <v>275</v>
      </c>
    </row>
    <row r="194" s="2" customFormat="1">
      <c r="A194" s="41"/>
      <c r="B194" s="42"/>
      <c r="C194" s="43"/>
      <c r="D194" s="220" t="s">
        <v>144</v>
      </c>
      <c r="E194" s="43"/>
      <c r="F194" s="221" t="s">
        <v>276</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19" t="s">
        <v>144</v>
      </c>
      <c r="AU194" s="19" t="s">
        <v>21</v>
      </c>
    </row>
    <row r="195" s="2" customFormat="1">
      <c r="A195" s="41"/>
      <c r="B195" s="42"/>
      <c r="C195" s="43"/>
      <c r="D195" s="225" t="s">
        <v>150</v>
      </c>
      <c r="E195" s="43"/>
      <c r="F195" s="226" t="s">
        <v>277</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19" t="s">
        <v>150</v>
      </c>
      <c r="AU195" s="19" t="s">
        <v>21</v>
      </c>
    </row>
    <row r="196" s="13" customFormat="1">
      <c r="A196" s="13"/>
      <c r="B196" s="227"/>
      <c r="C196" s="228"/>
      <c r="D196" s="225" t="s">
        <v>152</v>
      </c>
      <c r="E196" s="229" t="s">
        <v>32</v>
      </c>
      <c r="F196" s="230" t="s">
        <v>246</v>
      </c>
      <c r="G196" s="228"/>
      <c r="H196" s="231">
        <v>428.26499999999999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152</v>
      </c>
      <c r="AU196" s="237" t="s">
        <v>21</v>
      </c>
      <c r="AV196" s="13" t="s">
        <v>21</v>
      </c>
      <c r="AW196" s="13" t="s">
        <v>40</v>
      </c>
      <c r="AX196" s="13" t="s">
        <v>81</v>
      </c>
      <c r="AY196" s="237" t="s">
        <v>135</v>
      </c>
    </row>
    <row r="197" s="14" customFormat="1">
      <c r="A197" s="14"/>
      <c r="B197" s="238"/>
      <c r="C197" s="239"/>
      <c r="D197" s="225" t="s">
        <v>152</v>
      </c>
      <c r="E197" s="240" t="s">
        <v>32</v>
      </c>
      <c r="F197" s="241" t="s">
        <v>154</v>
      </c>
      <c r="G197" s="239"/>
      <c r="H197" s="240" t="s">
        <v>32</v>
      </c>
      <c r="I197" s="242"/>
      <c r="J197" s="239"/>
      <c r="K197" s="239"/>
      <c r="L197" s="243"/>
      <c r="M197" s="244"/>
      <c r="N197" s="245"/>
      <c r="O197" s="245"/>
      <c r="P197" s="245"/>
      <c r="Q197" s="245"/>
      <c r="R197" s="245"/>
      <c r="S197" s="245"/>
      <c r="T197" s="246"/>
      <c r="U197" s="14"/>
      <c r="V197" s="14"/>
      <c r="W197" s="14"/>
      <c r="X197" s="14"/>
      <c r="Y197" s="14"/>
      <c r="Z197" s="14"/>
      <c r="AA197" s="14"/>
      <c r="AB197" s="14"/>
      <c r="AC197" s="14"/>
      <c r="AD197" s="14"/>
      <c r="AE197" s="14"/>
      <c r="AT197" s="247" t="s">
        <v>152</v>
      </c>
      <c r="AU197" s="247" t="s">
        <v>21</v>
      </c>
      <c r="AV197" s="14" t="s">
        <v>89</v>
      </c>
      <c r="AW197" s="14" t="s">
        <v>40</v>
      </c>
      <c r="AX197" s="14" t="s">
        <v>81</v>
      </c>
      <c r="AY197" s="247" t="s">
        <v>135</v>
      </c>
    </row>
    <row r="198" s="15" customFormat="1">
      <c r="A198" s="15"/>
      <c r="B198" s="248"/>
      <c r="C198" s="249"/>
      <c r="D198" s="225" t="s">
        <v>152</v>
      </c>
      <c r="E198" s="250" t="s">
        <v>32</v>
      </c>
      <c r="F198" s="251" t="s">
        <v>155</v>
      </c>
      <c r="G198" s="249"/>
      <c r="H198" s="252">
        <v>428.26499999999999</v>
      </c>
      <c r="I198" s="253"/>
      <c r="J198" s="249"/>
      <c r="K198" s="249"/>
      <c r="L198" s="254"/>
      <c r="M198" s="255"/>
      <c r="N198" s="256"/>
      <c r="O198" s="256"/>
      <c r="P198" s="256"/>
      <c r="Q198" s="256"/>
      <c r="R198" s="256"/>
      <c r="S198" s="256"/>
      <c r="T198" s="257"/>
      <c r="U198" s="15"/>
      <c r="V198" s="15"/>
      <c r="W198" s="15"/>
      <c r="X198" s="15"/>
      <c r="Y198" s="15"/>
      <c r="Z198" s="15"/>
      <c r="AA198" s="15"/>
      <c r="AB198" s="15"/>
      <c r="AC198" s="15"/>
      <c r="AD198" s="15"/>
      <c r="AE198" s="15"/>
      <c r="AT198" s="258" t="s">
        <v>152</v>
      </c>
      <c r="AU198" s="258" t="s">
        <v>21</v>
      </c>
      <c r="AV198" s="15" t="s">
        <v>142</v>
      </c>
      <c r="AW198" s="15" t="s">
        <v>40</v>
      </c>
      <c r="AX198" s="15" t="s">
        <v>89</v>
      </c>
      <c r="AY198" s="258" t="s">
        <v>135</v>
      </c>
    </row>
    <row r="199" s="2" customFormat="1" ht="16.5" customHeight="1">
      <c r="A199" s="41"/>
      <c r="B199" s="42"/>
      <c r="C199" s="259" t="s">
        <v>202</v>
      </c>
      <c r="D199" s="259" t="s">
        <v>171</v>
      </c>
      <c r="E199" s="260" t="s">
        <v>278</v>
      </c>
      <c r="F199" s="261" t="s">
        <v>279</v>
      </c>
      <c r="G199" s="262" t="s">
        <v>280</v>
      </c>
      <c r="H199" s="263">
        <v>8.5649999999999995</v>
      </c>
      <c r="I199" s="264"/>
      <c r="J199" s="265">
        <f>ROUND(I199*H199,2)</f>
        <v>0</v>
      </c>
      <c r="K199" s="261" t="s">
        <v>141</v>
      </c>
      <c r="L199" s="266"/>
      <c r="M199" s="267" t="s">
        <v>32</v>
      </c>
      <c r="N199" s="268" t="s">
        <v>52</v>
      </c>
      <c r="O199" s="87"/>
      <c r="P199" s="216">
        <f>O199*H199</f>
        <v>0</v>
      </c>
      <c r="Q199" s="216">
        <v>0.001</v>
      </c>
      <c r="R199" s="216">
        <f>Q199*H199</f>
        <v>0.0085649999999999997</v>
      </c>
      <c r="S199" s="216">
        <v>0</v>
      </c>
      <c r="T199" s="217">
        <f>S199*H199</f>
        <v>0</v>
      </c>
      <c r="U199" s="41"/>
      <c r="V199" s="41"/>
      <c r="W199" s="41"/>
      <c r="X199" s="41"/>
      <c r="Y199" s="41"/>
      <c r="Z199" s="41"/>
      <c r="AA199" s="41"/>
      <c r="AB199" s="41"/>
      <c r="AC199" s="41"/>
      <c r="AD199" s="41"/>
      <c r="AE199" s="41"/>
      <c r="AR199" s="218" t="s">
        <v>175</v>
      </c>
      <c r="AT199" s="218" t="s">
        <v>171</v>
      </c>
      <c r="AU199" s="218" t="s">
        <v>21</v>
      </c>
      <c r="AY199" s="19" t="s">
        <v>135</v>
      </c>
      <c r="BE199" s="219">
        <f>IF(N199="základní",J199,0)</f>
        <v>0</v>
      </c>
      <c r="BF199" s="219">
        <f>IF(N199="snížená",J199,0)</f>
        <v>0</v>
      </c>
      <c r="BG199" s="219">
        <f>IF(N199="zákl. přenesená",J199,0)</f>
        <v>0</v>
      </c>
      <c r="BH199" s="219">
        <f>IF(N199="sníž. přenesená",J199,0)</f>
        <v>0</v>
      </c>
      <c r="BI199" s="219">
        <f>IF(N199="nulová",J199,0)</f>
        <v>0</v>
      </c>
      <c r="BJ199" s="19" t="s">
        <v>89</v>
      </c>
      <c r="BK199" s="219">
        <f>ROUND(I199*H199,2)</f>
        <v>0</v>
      </c>
      <c r="BL199" s="19" t="s">
        <v>142</v>
      </c>
      <c r="BM199" s="218" t="s">
        <v>281</v>
      </c>
    </row>
    <row r="200" s="13" customFormat="1">
      <c r="A200" s="13"/>
      <c r="B200" s="227"/>
      <c r="C200" s="228"/>
      <c r="D200" s="225" t="s">
        <v>152</v>
      </c>
      <c r="E200" s="228"/>
      <c r="F200" s="230" t="s">
        <v>282</v>
      </c>
      <c r="G200" s="228"/>
      <c r="H200" s="231">
        <v>8.5649999999999995</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152</v>
      </c>
      <c r="AU200" s="237" t="s">
        <v>21</v>
      </c>
      <c r="AV200" s="13" t="s">
        <v>21</v>
      </c>
      <c r="AW200" s="13" t="s">
        <v>4</v>
      </c>
      <c r="AX200" s="13" t="s">
        <v>89</v>
      </c>
      <c r="AY200" s="237" t="s">
        <v>135</v>
      </c>
    </row>
    <row r="201" s="2" customFormat="1" ht="21.75" customHeight="1">
      <c r="A201" s="41"/>
      <c r="B201" s="42"/>
      <c r="C201" s="207" t="s">
        <v>283</v>
      </c>
      <c r="D201" s="207" t="s">
        <v>137</v>
      </c>
      <c r="E201" s="208" t="s">
        <v>284</v>
      </c>
      <c r="F201" s="209" t="s">
        <v>285</v>
      </c>
      <c r="G201" s="210" t="s">
        <v>140</v>
      </c>
      <c r="H201" s="211">
        <v>939.39999999999998</v>
      </c>
      <c r="I201" s="212"/>
      <c r="J201" s="213">
        <f>ROUND(I201*H201,2)</f>
        <v>0</v>
      </c>
      <c r="K201" s="209" t="s">
        <v>141</v>
      </c>
      <c r="L201" s="47"/>
      <c r="M201" s="214" t="s">
        <v>32</v>
      </c>
      <c r="N201" s="215" t="s">
        <v>52</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142</v>
      </c>
      <c r="AT201" s="218" t="s">
        <v>137</v>
      </c>
      <c r="AU201" s="218" t="s">
        <v>21</v>
      </c>
      <c r="AY201" s="19" t="s">
        <v>135</v>
      </c>
      <c r="BE201" s="219">
        <f>IF(N201="základní",J201,0)</f>
        <v>0</v>
      </c>
      <c r="BF201" s="219">
        <f>IF(N201="snížená",J201,0)</f>
        <v>0</v>
      </c>
      <c r="BG201" s="219">
        <f>IF(N201="zákl. přenesená",J201,0)</f>
        <v>0</v>
      </c>
      <c r="BH201" s="219">
        <f>IF(N201="sníž. přenesená",J201,0)</f>
        <v>0</v>
      </c>
      <c r="BI201" s="219">
        <f>IF(N201="nulová",J201,0)</f>
        <v>0</v>
      </c>
      <c r="BJ201" s="19" t="s">
        <v>89</v>
      </c>
      <c r="BK201" s="219">
        <f>ROUND(I201*H201,2)</f>
        <v>0</v>
      </c>
      <c r="BL201" s="19" t="s">
        <v>142</v>
      </c>
      <c r="BM201" s="218" t="s">
        <v>286</v>
      </c>
    </row>
    <row r="202" s="2" customFormat="1">
      <c r="A202" s="41"/>
      <c r="B202" s="42"/>
      <c r="C202" s="43"/>
      <c r="D202" s="220" t="s">
        <v>144</v>
      </c>
      <c r="E202" s="43"/>
      <c r="F202" s="221" t="s">
        <v>287</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19" t="s">
        <v>144</v>
      </c>
      <c r="AU202" s="19" t="s">
        <v>21</v>
      </c>
    </row>
    <row r="203" s="2" customFormat="1">
      <c r="A203" s="41"/>
      <c r="B203" s="42"/>
      <c r="C203" s="43"/>
      <c r="D203" s="225" t="s">
        <v>150</v>
      </c>
      <c r="E203" s="43"/>
      <c r="F203" s="226" t="s">
        <v>288</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19" t="s">
        <v>150</v>
      </c>
      <c r="AU203" s="19" t="s">
        <v>21</v>
      </c>
    </row>
    <row r="204" s="13" customFormat="1">
      <c r="A204" s="13"/>
      <c r="B204" s="227"/>
      <c r="C204" s="228"/>
      <c r="D204" s="225" t="s">
        <v>152</v>
      </c>
      <c r="E204" s="229" t="s">
        <v>32</v>
      </c>
      <c r="F204" s="230" t="s">
        <v>289</v>
      </c>
      <c r="G204" s="228"/>
      <c r="H204" s="231">
        <v>939.39999999999998</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152</v>
      </c>
      <c r="AU204" s="237" t="s">
        <v>21</v>
      </c>
      <c r="AV204" s="13" t="s">
        <v>21</v>
      </c>
      <c r="AW204" s="13" t="s">
        <v>40</v>
      </c>
      <c r="AX204" s="13" t="s">
        <v>81</v>
      </c>
      <c r="AY204" s="237" t="s">
        <v>135</v>
      </c>
    </row>
    <row r="205" s="15" customFormat="1">
      <c r="A205" s="15"/>
      <c r="B205" s="248"/>
      <c r="C205" s="249"/>
      <c r="D205" s="225" t="s">
        <v>152</v>
      </c>
      <c r="E205" s="250" t="s">
        <v>32</v>
      </c>
      <c r="F205" s="251" t="s">
        <v>155</v>
      </c>
      <c r="G205" s="249"/>
      <c r="H205" s="252">
        <v>939.39999999999998</v>
      </c>
      <c r="I205" s="253"/>
      <c r="J205" s="249"/>
      <c r="K205" s="249"/>
      <c r="L205" s="254"/>
      <c r="M205" s="255"/>
      <c r="N205" s="256"/>
      <c r="O205" s="256"/>
      <c r="P205" s="256"/>
      <c r="Q205" s="256"/>
      <c r="R205" s="256"/>
      <c r="S205" s="256"/>
      <c r="T205" s="257"/>
      <c r="U205" s="15"/>
      <c r="V205" s="15"/>
      <c r="W205" s="15"/>
      <c r="X205" s="15"/>
      <c r="Y205" s="15"/>
      <c r="Z205" s="15"/>
      <c r="AA205" s="15"/>
      <c r="AB205" s="15"/>
      <c r="AC205" s="15"/>
      <c r="AD205" s="15"/>
      <c r="AE205" s="15"/>
      <c r="AT205" s="258" t="s">
        <v>152</v>
      </c>
      <c r="AU205" s="258" t="s">
        <v>21</v>
      </c>
      <c r="AV205" s="15" t="s">
        <v>142</v>
      </c>
      <c r="AW205" s="15" t="s">
        <v>40</v>
      </c>
      <c r="AX205" s="15" t="s">
        <v>89</v>
      </c>
      <c r="AY205" s="258" t="s">
        <v>135</v>
      </c>
    </row>
    <row r="206" s="2" customFormat="1" ht="24.15" customHeight="1">
      <c r="A206" s="41"/>
      <c r="B206" s="42"/>
      <c r="C206" s="207" t="s">
        <v>290</v>
      </c>
      <c r="D206" s="207" t="s">
        <v>137</v>
      </c>
      <c r="E206" s="208" t="s">
        <v>291</v>
      </c>
      <c r="F206" s="209" t="s">
        <v>292</v>
      </c>
      <c r="G206" s="210" t="s">
        <v>140</v>
      </c>
      <c r="H206" s="211">
        <v>428.26499999999999</v>
      </c>
      <c r="I206" s="212"/>
      <c r="J206" s="213">
        <f>ROUND(I206*H206,2)</f>
        <v>0</v>
      </c>
      <c r="K206" s="209" t="s">
        <v>141</v>
      </c>
      <c r="L206" s="47"/>
      <c r="M206" s="214" t="s">
        <v>32</v>
      </c>
      <c r="N206" s="215" t="s">
        <v>52</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142</v>
      </c>
      <c r="AT206" s="218" t="s">
        <v>137</v>
      </c>
      <c r="AU206" s="218" t="s">
        <v>21</v>
      </c>
      <c r="AY206" s="19" t="s">
        <v>135</v>
      </c>
      <c r="BE206" s="219">
        <f>IF(N206="základní",J206,0)</f>
        <v>0</v>
      </c>
      <c r="BF206" s="219">
        <f>IF(N206="snížená",J206,0)</f>
        <v>0</v>
      </c>
      <c r="BG206" s="219">
        <f>IF(N206="zákl. přenesená",J206,0)</f>
        <v>0</v>
      </c>
      <c r="BH206" s="219">
        <f>IF(N206="sníž. přenesená",J206,0)</f>
        <v>0</v>
      </c>
      <c r="BI206" s="219">
        <f>IF(N206="nulová",J206,0)</f>
        <v>0</v>
      </c>
      <c r="BJ206" s="19" t="s">
        <v>89</v>
      </c>
      <c r="BK206" s="219">
        <f>ROUND(I206*H206,2)</f>
        <v>0</v>
      </c>
      <c r="BL206" s="19" t="s">
        <v>142</v>
      </c>
      <c r="BM206" s="218" t="s">
        <v>293</v>
      </c>
    </row>
    <row r="207" s="2" customFormat="1">
      <c r="A207" s="41"/>
      <c r="B207" s="42"/>
      <c r="C207" s="43"/>
      <c r="D207" s="220" t="s">
        <v>144</v>
      </c>
      <c r="E207" s="43"/>
      <c r="F207" s="221" t="s">
        <v>294</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19" t="s">
        <v>144</v>
      </c>
      <c r="AU207" s="19" t="s">
        <v>21</v>
      </c>
    </row>
    <row r="208" s="2" customFormat="1">
      <c r="A208" s="41"/>
      <c r="B208" s="42"/>
      <c r="C208" s="43"/>
      <c r="D208" s="225" t="s">
        <v>150</v>
      </c>
      <c r="E208" s="43"/>
      <c r="F208" s="226" t="s">
        <v>295</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19" t="s">
        <v>150</v>
      </c>
      <c r="AU208" s="19" t="s">
        <v>21</v>
      </c>
    </row>
    <row r="209" s="13" customFormat="1">
      <c r="A209" s="13"/>
      <c r="B209" s="227"/>
      <c r="C209" s="228"/>
      <c r="D209" s="225" t="s">
        <v>152</v>
      </c>
      <c r="E209" s="229" t="s">
        <v>32</v>
      </c>
      <c r="F209" s="230" t="s">
        <v>246</v>
      </c>
      <c r="G209" s="228"/>
      <c r="H209" s="231">
        <v>428.26499999999999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152</v>
      </c>
      <c r="AU209" s="237" t="s">
        <v>21</v>
      </c>
      <c r="AV209" s="13" t="s">
        <v>21</v>
      </c>
      <c r="AW209" s="13" t="s">
        <v>40</v>
      </c>
      <c r="AX209" s="13" t="s">
        <v>81</v>
      </c>
      <c r="AY209" s="237" t="s">
        <v>135</v>
      </c>
    </row>
    <row r="210" s="14" customFormat="1">
      <c r="A210" s="14"/>
      <c r="B210" s="238"/>
      <c r="C210" s="239"/>
      <c r="D210" s="225" t="s">
        <v>152</v>
      </c>
      <c r="E210" s="240" t="s">
        <v>32</v>
      </c>
      <c r="F210" s="241" t="s">
        <v>154</v>
      </c>
      <c r="G210" s="239"/>
      <c r="H210" s="240" t="s">
        <v>32</v>
      </c>
      <c r="I210" s="242"/>
      <c r="J210" s="239"/>
      <c r="K210" s="239"/>
      <c r="L210" s="243"/>
      <c r="M210" s="244"/>
      <c r="N210" s="245"/>
      <c r="O210" s="245"/>
      <c r="P210" s="245"/>
      <c r="Q210" s="245"/>
      <c r="R210" s="245"/>
      <c r="S210" s="245"/>
      <c r="T210" s="246"/>
      <c r="U210" s="14"/>
      <c r="V210" s="14"/>
      <c r="W210" s="14"/>
      <c r="X210" s="14"/>
      <c r="Y210" s="14"/>
      <c r="Z210" s="14"/>
      <c r="AA210" s="14"/>
      <c r="AB210" s="14"/>
      <c r="AC210" s="14"/>
      <c r="AD210" s="14"/>
      <c r="AE210" s="14"/>
      <c r="AT210" s="247" t="s">
        <v>152</v>
      </c>
      <c r="AU210" s="247" t="s">
        <v>21</v>
      </c>
      <c r="AV210" s="14" t="s">
        <v>89</v>
      </c>
      <c r="AW210" s="14" t="s">
        <v>40</v>
      </c>
      <c r="AX210" s="14" t="s">
        <v>81</v>
      </c>
      <c r="AY210" s="247" t="s">
        <v>135</v>
      </c>
    </row>
    <row r="211" s="15" customFormat="1">
      <c r="A211" s="15"/>
      <c r="B211" s="248"/>
      <c r="C211" s="249"/>
      <c r="D211" s="225" t="s">
        <v>152</v>
      </c>
      <c r="E211" s="250" t="s">
        <v>32</v>
      </c>
      <c r="F211" s="251" t="s">
        <v>155</v>
      </c>
      <c r="G211" s="249"/>
      <c r="H211" s="252">
        <v>428.26499999999999</v>
      </c>
      <c r="I211" s="253"/>
      <c r="J211" s="249"/>
      <c r="K211" s="249"/>
      <c r="L211" s="254"/>
      <c r="M211" s="255"/>
      <c r="N211" s="256"/>
      <c r="O211" s="256"/>
      <c r="P211" s="256"/>
      <c r="Q211" s="256"/>
      <c r="R211" s="256"/>
      <c r="S211" s="256"/>
      <c r="T211" s="257"/>
      <c r="U211" s="15"/>
      <c r="V211" s="15"/>
      <c r="W211" s="15"/>
      <c r="X211" s="15"/>
      <c r="Y211" s="15"/>
      <c r="Z211" s="15"/>
      <c r="AA211" s="15"/>
      <c r="AB211" s="15"/>
      <c r="AC211" s="15"/>
      <c r="AD211" s="15"/>
      <c r="AE211" s="15"/>
      <c r="AT211" s="258" t="s">
        <v>152</v>
      </c>
      <c r="AU211" s="258" t="s">
        <v>21</v>
      </c>
      <c r="AV211" s="15" t="s">
        <v>142</v>
      </c>
      <c r="AW211" s="15" t="s">
        <v>40</v>
      </c>
      <c r="AX211" s="15" t="s">
        <v>89</v>
      </c>
      <c r="AY211" s="258" t="s">
        <v>135</v>
      </c>
    </row>
    <row r="212" s="2" customFormat="1" ht="24.15" customHeight="1">
      <c r="A212" s="41"/>
      <c r="B212" s="42"/>
      <c r="C212" s="207" t="s">
        <v>296</v>
      </c>
      <c r="D212" s="207" t="s">
        <v>137</v>
      </c>
      <c r="E212" s="208" t="s">
        <v>297</v>
      </c>
      <c r="F212" s="209" t="s">
        <v>298</v>
      </c>
      <c r="G212" s="210" t="s">
        <v>140</v>
      </c>
      <c r="H212" s="211">
        <v>428.26499999999999</v>
      </c>
      <c r="I212" s="212"/>
      <c r="J212" s="213">
        <f>ROUND(I212*H212,2)</f>
        <v>0</v>
      </c>
      <c r="K212" s="209" t="s">
        <v>141</v>
      </c>
      <c r="L212" s="47"/>
      <c r="M212" s="214" t="s">
        <v>32</v>
      </c>
      <c r="N212" s="215" t="s">
        <v>52</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142</v>
      </c>
      <c r="AT212" s="218" t="s">
        <v>137</v>
      </c>
      <c r="AU212" s="218" t="s">
        <v>21</v>
      </c>
      <c r="AY212" s="19" t="s">
        <v>135</v>
      </c>
      <c r="BE212" s="219">
        <f>IF(N212="základní",J212,0)</f>
        <v>0</v>
      </c>
      <c r="BF212" s="219">
        <f>IF(N212="snížená",J212,0)</f>
        <v>0</v>
      </c>
      <c r="BG212" s="219">
        <f>IF(N212="zákl. přenesená",J212,0)</f>
        <v>0</v>
      </c>
      <c r="BH212" s="219">
        <f>IF(N212="sníž. přenesená",J212,0)</f>
        <v>0</v>
      </c>
      <c r="BI212" s="219">
        <f>IF(N212="nulová",J212,0)</f>
        <v>0</v>
      </c>
      <c r="BJ212" s="19" t="s">
        <v>89</v>
      </c>
      <c r="BK212" s="219">
        <f>ROUND(I212*H212,2)</f>
        <v>0</v>
      </c>
      <c r="BL212" s="19" t="s">
        <v>142</v>
      </c>
      <c r="BM212" s="218" t="s">
        <v>299</v>
      </c>
    </row>
    <row r="213" s="2" customFormat="1">
      <c r="A213" s="41"/>
      <c r="B213" s="42"/>
      <c r="C213" s="43"/>
      <c r="D213" s="220" t="s">
        <v>144</v>
      </c>
      <c r="E213" s="43"/>
      <c r="F213" s="221" t="s">
        <v>300</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19" t="s">
        <v>144</v>
      </c>
      <c r="AU213" s="19" t="s">
        <v>21</v>
      </c>
    </row>
    <row r="214" s="2" customFormat="1">
      <c r="A214" s="41"/>
      <c r="B214" s="42"/>
      <c r="C214" s="43"/>
      <c r="D214" s="225" t="s">
        <v>150</v>
      </c>
      <c r="E214" s="43"/>
      <c r="F214" s="226" t="s">
        <v>301</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19" t="s">
        <v>150</v>
      </c>
      <c r="AU214" s="19" t="s">
        <v>21</v>
      </c>
    </row>
    <row r="215" s="13" customFormat="1">
      <c r="A215" s="13"/>
      <c r="B215" s="227"/>
      <c r="C215" s="228"/>
      <c r="D215" s="225" t="s">
        <v>152</v>
      </c>
      <c r="E215" s="229" t="s">
        <v>32</v>
      </c>
      <c r="F215" s="230" t="s">
        <v>246</v>
      </c>
      <c r="G215" s="228"/>
      <c r="H215" s="231">
        <v>428.26499999999999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152</v>
      </c>
      <c r="AU215" s="237" t="s">
        <v>21</v>
      </c>
      <c r="AV215" s="13" t="s">
        <v>21</v>
      </c>
      <c r="AW215" s="13" t="s">
        <v>40</v>
      </c>
      <c r="AX215" s="13" t="s">
        <v>81</v>
      </c>
      <c r="AY215" s="237" t="s">
        <v>135</v>
      </c>
    </row>
    <row r="216" s="14" customFormat="1">
      <c r="A216" s="14"/>
      <c r="B216" s="238"/>
      <c r="C216" s="239"/>
      <c r="D216" s="225" t="s">
        <v>152</v>
      </c>
      <c r="E216" s="240" t="s">
        <v>32</v>
      </c>
      <c r="F216" s="241" t="s">
        <v>154</v>
      </c>
      <c r="G216" s="239"/>
      <c r="H216" s="240" t="s">
        <v>32</v>
      </c>
      <c r="I216" s="242"/>
      <c r="J216" s="239"/>
      <c r="K216" s="239"/>
      <c r="L216" s="243"/>
      <c r="M216" s="244"/>
      <c r="N216" s="245"/>
      <c r="O216" s="245"/>
      <c r="P216" s="245"/>
      <c r="Q216" s="245"/>
      <c r="R216" s="245"/>
      <c r="S216" s="245"/>
      <c r="T216" s="246"/>
      <c r="U216" s="14"/>
      <c r="V216" s="14"/>
      <c r="W216" s="14"/>
      <c r="X216" s="14"/>
      <c r="Y216" s="14"/>
      <c r="Z216" s="14"/>
      <c r="AA216" s="14"/>
      <c r="AB216" s="14"/>
      <c r="AC216" s="14"/>
      <c r="AD216" s="14"/>
      <c r="AE216" s="14"/>
      <c r="AT216" s="247" t="s">
        <v>152</v>
      </c>
      <c r="AU216" s="247" t="s">
        <v>21</v>
      </c>
      <c r="AV216" s="14" t="s">
        <v>89</v>
      </c>
      <c r="AW216" s="14" t="s">
        <v>40</v>
      </c>
      <c r="AX216" s="14" t="s">
        <v>81</v>
      </c>
      <c r="AY216" s="247" t="s">
        <v>135</v>
      </c>
    </row>
    <row r="217" s="15" customFormat="1">
      <c r="A217" s="15"/>
      <c r="B217" s="248"/>
      <c r="C217" s="249"/>
      <c r="D217" s="225" t="s">
        <v>152</v>
      </c>
      <c r="E217" s="250" t="s">
        <v>32</v>
      </c>
      <c r="F217" s="251" t="s">
        <v>155</v>
      </c>
      <c r="G217" s="249"/>
      <c r="H217" s="252">
        <v>428.26499999999999</v>
      </c>
      <c r="I217" s="253"/>
      <c r="J217" s="249"/>
      <c r="K217" s="249"/>
      <c r="L217" s="254"/>
      <c r="M217" s="255"/>
      <c r="N217" s="256"/>
      <c r="O217" s="256"/>
      <c r="P217" s="256"/>
      <c r="Q217" s="256"/>
      <c r="R217" s="256"/>
      <c r="S217" s="256"/>
      <c r="T217" s="257"/>
      <c r="U217" s="15"/>
      <c r="V217" s="15"/>
      <c r="W217" s="15"/>
      <c r="X217" s="15"/>
      <c r="Y217" s="15"/>
      <c r="Z217" s="15"/>
      <c r="AA217" s="15"/>
      <c r="AB217" s="15"/>
      <c r="AC217" s="15"/>
      <c r="AD217" s="15"/>
      <c r="AE217" s="15"/>
      <c r="AT217" s="258" t="s">
        <v>152</v>
      </c>
      <c r="AU217" s="258" t="s">
        <v>21</v>
      </c>
      <c r="AV217" s="15" t="s">
        <v>142</v>
      </c>
      <c r="AW217" s="15" t="s">
        <v>40</v>
      </c>
      <c r="AX217" s="15" t="s">
        <v>89</v>
      </c>
      <c r="AY217" s="258" t="s">
        <v>135</v>
      </c>
    </row>
    <row r="218" s="12" customFormat="1" ht="22.8" customHeight="1">
      <c r="A218" s="12"/>
      <c r="B218" s="191"/>
      <c r="C218" s="192"/>
      <c r="D218" s="193" t="s">
        <v>80</v>
      </c>
      <c r="E218" s="205" t="s">
        <v>21</v>
      </c>
      <c r="F218" s="205" t="s">
        <v>302</v>
      </c>
      <c r="G218" s="192"/>
      <c r="H218" s="192"/>
      <c r="I218" s="195"/>
      <c r="J218" s="206">
        <f>BK218</f>
        <v>0</v>
      </c>
      <c r="K218" s="192"/>
      <c r="L218" s="197"/>
      <c r="M218" s="198"/>
      <c r="N218" s="199"/>
      <c r="O218" s="199"/>
      <c r="P218" s="200">
        <f>SUM(P219:P262)</f>
        <v>0</v>
      </c>
      <c r="Q218" s="199"/>
      <c r="R218" s="200">
        <f>SUM(R219:R262)</f>
        <v>30.8913659</v>
      </c>
      <c r="S218" s="199"/>
      <c r="T218" s="201">
        <f>SUM(T219:T262)</f>
        <v>0</v>
      </c>
      <c r="U218" s="12"/>
      <c r="V218" s="12"/>
      <c r="W218" s="12"/>
      <c r="X218" s="12"/>
      <c r="Y218" s="12"/>
      <c r="Z218" s="12"/>
      <c r="AA218" s="12"/>
      <c r="AB218" s="12"/>
      <c r="AC218" s="12"/>
      <c r="AD218" s="12"/>
      <c r="AE218" s="12"/>
      <c r="AR218" s="202" t="s">
        <v>89</v>
      </c>
      <c r="AT218" s="203" t="s">
        <v>80</v>
      </c>
      <c r="AU218" s="203" t="s">
        <v>89</v>
      </c>
      <c r="AY218" s="202" t="s">
        <v>135</v>
      </c>
      <c r="BK218" s="204">
        <f>SUM(BK219:BK262)</f>
        <v>0</v>
      </c>
    </row>
    <row r="219" s="2" customFormat="1" ht="16.5" customHeight="1">
      <c r="A219" s="41"/>
      <c r="B219" s="42"/>
      <c r="C219" s="207" t="s">
        <v>303</v>
      </c>
      <c r="D219" s="207" t="s">
        <v>137</v>
      </c>
      <c r="E219" s="208" t="s">
        <v>304</v>
      </c>
      <c r="F219" s="209" t="s">
        <v>305</v>
      </c>
      <c r="G219" s="210" t="s">
        <v>306</v>
      </c>
      <c r="H219" s="211">
        <v>30</v>
      </c>
      <c r="I219" s="212"/>
      <c r="J219" s="213">
        <f>ROUND(I219*H219,2)</f>
        <v>0</v>
      </c>
      <c r="K219" s="209" t="s">
        <v>141</v>
      </c>
      <c r="L219" s="47"/>
      <c r="M219" s="214" t="s">
        <v>32</v>
      </c>
      <c r="N219" s="215" t="s">
        <v>52</v>
      </c>
      <c r="O219" s="87"/>
      <c r="P219" s="216">
        <f>O219*H219</f>
        <v>0</v>
      </c>
      <c r="Q219" s="216">
        <v>0.00114</v>
      </c>
      <c r="R219" s="216">
        <f>Q219*H219</f>
        <v>0.034200000000000001</v>
      </c>
      <c r="S219" s="216">
        <v>0</v>
      </c>
      <c r="T219" s="217">
        <f>S219*H219</f>
        <v>0</v>
      </c>
      <c r="U219" s="41"/>
      <c r="V219" s="41"/>
      <c r="W219" s="41"/>
      <c r="X219" s="41"/>
      <c r="Y219" s="41"/>
      <c r="Z219" s="41"/>
      <c r="AA219" s="41"/>
      <c r="AB219" s="41"/>
      <c r="AC219" s="41"/>
      <c r="AD219" s="41"/>
      <c r="AE219" s="41"/>
      <c r="AR219" s="218" t="s">
        <v>142</v>
      </c>
      <c r="AT219" s="218" t="s">
        <v>137</v>
      </c>
      <c r="AU219" s="218" t="s">
        <v>21</v>
      </c>
      <c r="AY219" s="19" t="s">
        <v>135</v>
      </c>
      <c r="BE219" s="219">
        <f>IF(N219="základní",J219,0)</f>
        <v>0</v>
      </c>
      <c r="BF219" s="219">
        <f>IF(N219="snížená",J219,0)</f>
        <v>0</v>
      </c>
      <c r="BG219" s="219">
        <f>IF(N219="zákl. přenesená",J219,0)</f>
        <v>0</v>
      </c>
      <c r="BH219" s="219">
        <f>IF(N219="sníž. přenesená",J219,0)</f>
        <v>0</v>
      </c>
      <c r="BI219" s="219">
        <f>IF(N219="nulová",J219,0)</f>
        <v>0</v>
      </c>
      <c r="BJ219" s="19" t="s">
        <v>89</v>
      </c>
      <c r="BK219" s="219">
        <f>ROUND(I219*H219,2)</f>
        <v>0</v>
      </c>
      <c r="BL219" s="19" t="s">
        <v>142</v>
      </c>
      <c r="BM219" s="218" t="s">
        <v>307</v>
      </c>
    </row>
    <row r="220" s="2" customFormat="1">
      <c r="A220" s="41"/>
      <c r="B220" s="42"/>
      <c r="C220" s="43"/>
      <c r="D220" s="220" t="s">
        <v>144</v>
      </c>
      <c r="E220" s="43"/>
      <c r="F220" s="221" t="s">
        <v>308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19" t="s">
        <v>144</v>
      </c>
      <c r="AU220" s="19" t="s">
        <v>21</v>
      </c>
    </row>
    <row r="221" s="2" customFormat="1">
      <c r="A221" s="41"/>
      <c r="B221" s="42"/>
      <c r="C221" s="43"/>
      <c r="D221" s="225" t="s">
        <v>150</v>
      </c>
      <c r="E221" s="43"/>
      <c r="F221" s="226" t="s">
        <v>309</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19" t="s">
        <v>150</v>
      </c>
      <c r="AU221" s="19" t="s">
        <v>21</v>
      </c>
    </row>
    <row r="222" s="13" customFormat="1">
      <c r="A222" s="13"/>
      <c r="B222" s="227"/>
      <c r="C222" s="228"/>
      <c r="D222" s="225" t="s">
        <v>152</v>
      </c>
      <c r="E222" s="229" t="s">
        <v>32</v>
      </c>
      <c r="F222" s="230" t="s">
        <v>310</v>
      </c>
      <c r="G222" s="228"/>
      <c r="H222" s="231">
        <v>30</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152</v>
      </c>
      <c r="AU222" s="237" t="s">
        <v>21</v>
      </c>
      <c r="AV222" s="13" t="s">
        <v>21</v>
      </c>
      <c r="AW222" s="13" t="s">
        <v>40</v>
      </c>
      <c r="AX222" s="13" t="s">
        <v>81</v>
      </c>
      <c r="AY222" s="237" t="s">
        <v>135</v>
      </c>
    </row>
    <row r="223" s="14" customFormat="1">
      <c r="A223" s="14"/>
      <c r="B223" s="238"/>
      <c r="C223" s="239"/>
      <c r="D223" s="225" t="s">
        <v>152</v>
      </c>
      <c r="E223" s="240" t="s">
        <v>32</v>
      </c>
      <c r="F223" s="241" t="s">
        <v>154</v>
      </c>
      <c r="G223" s="239"/>
      <c r="H223" s="240" t="s">
        <v>32</v>
      </c>
      <c r="I223" s="242"/>
      <c r="J223" s="239"/>
      <c r="K223" s="239"/>
      <c r="L223" s="243"/>
      <c r="M223" s="244"/>
      <c r="N223" s="245"/>
      <c r="O223" s="245"/>
      <c r="P223" s="245"/>
      <c r="Q223" s="245"/>
      <c r="R223" s="245"/>
      <c r="S223" s="245"/>
      <c r="T223" s="246"/>
      <c r="U223" s="14"/>
      <c r="V223" s="14"/>
      <c r="W223" s="14"/>
      <c r="X223" s="14"/>
      <c r="Y223" s="14"/>
      <c r="Z223" s="14"/>
      <c r="AA223" s="14"/>
      <c r="AB223" s="14"/>
      <c r="AC223" s="14"/>
      <c r="AD223" s="14"/>
      <c r="AE223" s="14"/>
      <c r="AT223" s="247" t="s">
        <v>152</v>
      </c>
      <c r="AU223" s="247" t="s">
        <v>21</v>
      </c>
      <c r="AV223" s="14" t="s">
        <v>89</v>
      </c>
      <c r="AW223" s="14" t="s">
        <v>40</v>
      </c>
      <c r="AX223" s="14" t="s">
        <v>81</v>
      </c>
      <c r="AY223" s="247" t="s">
        <v>135</v>
      </c>
    </row>
    <row r="224" s="15" customFormat="1">
      <c r="A224" s="15"/>
      <c r="B224" s="248"/>
      <c r="C224" s="249"/>
      <c r="D224" s="225" t="s">
        <v>152</v>
      </c>
      <c r="E224" s="250" t="s">
        <v>32</v>
      </c>
      <c r="F224" s="251" t="s">
        <v>155</v>
      </c>
      <c r="G224" s="249"/>
      <c r="H224" s="252">
        <v>30</v>
      </c>
      <c r="I224" s="253"/>
      <c r="J224" s="249"/>
      <c r="K224" s="249"/>
      <c r="L224" s="254"/>
      <c r="M224" s="255"/>
      <c r="N224" s="256"/>
      <c r="O224" s="256"/>
      <c r="P224" s="256"/>
      <c r="Q224" s="256"/>
      <c r="R224" s="256"/>
      <c r="S224" s="256"/>
      <c r="T224" s="257"/>
      <c r="U224" s="15"/>
      <c r="V224" s="15"/>
      <c r="W224" s="15"/>
      <c r="X224" s="15"/>
      <c r="Y224" s="15"/>
      <c r="Z224" s="15"/>
      <c r="AA224" s="15"/>
      <c r="AB224" s="15"/>
      <c r="AC224" s="15"/>
      <c r="AD224" s="15"/>
      <c r="AE224" s="15"/>
      <c r="AT224" s="258" t="s">
        <v>152</v>
      </c>
      <c r="AU224" s="258" t="s">
        <v>21</v>
      </c>
      <c r="AV224" s="15" t="s">
        <v>142</v>
      </c>
      <c r="AW224" s="15" t="s">
        <v>40</v>
      </c>
      <c r="AX224" s="15" t="s">
        <v>89</v>
      </c>
      <c r="AY224" s="258" t="s">
        <v>135</v>
      </c>
    </row>
    <row r="225" s="2" customFormat="1" ht="16.5" customHeight="1">
      <c r="A225" s="41"/>
      <c r="B225" s="42"/>
      <c r="C225" s="207" t="s">
        <v>311</v>
      </c>
      <c r="D225" s="207" t="s">
        <v>137</v>
      </c>
      <c r="E225" s="208" t="s">
        <v>312</v>
      </c>
      <c r="F225" s="209" t="s">
        <v>313</v>
      </c>
      <c r="G225" s="210" t="s">
        <v>306</v>
      </c>
      <c r="H225" s="211">
        <v>30</v>
      </c>
      <c r="I225" s="212"/>
      <c r="J225" s="213">
        <f>ROUND(I225*H225,2)</f>
        <v>0</v>
      </c>
      <c r="K225" s="209" t="s">
        <v>141</v>
      </c>
      <c r="L225" s="47"/>
      <c r="M225" s="214" t="s">
        <v>32</v>
      </c>
      <c r="N225" s="215" t="s">
        <v>52</v>
      </c>
      <c r="O225" s="87"/>
      <c r="P225" s="216">
        <f>O225*H225</f>
        <v>0</v>
      </c>
      <c r="Q225" s="216">
        <v>0.00016000000000000001</v>
      </c>
      <c r="R225" s="216">
        <f>Q225*H225</f>
        <v>0.0048000000000000004</v>
      </c>
      <c r="S225" s="216">
        <v>0</v>
      </c>
      <c r="T225" s="217">
        <f>S225*H225</f>
        <v>0</v>
      </c>
      <c r="U225" s="41"/>
      <c r="V225" s="41"/>
      <c r="W225" s="41"/>
      <c r="X225" s="41"/>
      <c r="Y225" s="41"/>
      <c r="Z225" s="41"/>
      <c r="AA225" s="41"/>
      <c r="AB225" s="41"/>
      <c r="AC225" s="41"/>
      <c r="AD225" s="41"/>
      <c r="AE225" s="41"/>
      <c r="AR225" s="218" t="s">
        <v>142</v>
      </c>
      <c r="AT225" s="218" t="s">
        <v>137</v>
      </c>
      <c r="AU225" s="218" t="s">
        <v>21</v>
      </c>
      <c r="AY225" s="19" t="s">
        <v>135</v>
      </c>
      <c r="BE225" s="219">
        <f>IF(N225="základní",J225,0)</f>
        <v>0</v>
      </c>
      <c r="BF225" s="219">
        <f>IF(N225="snížená",J225,0)</f>
        <v>0</v>
      </c>
      <c r="BG225" s="219">
        <f>IF(N225="zákl. přenesená",J225,0)</f>
        <v>0</v>
      </c>
      <c r="BH225" s="219">
        <f>IF(N225="sníž. přenesená",J225,0)</f>
        <v>0</v>
      </c>
      <c r="BI225" s="219">
        <f>IF(N225="nulová",J225,0)</f>
        <v>0</v>
      </c>
      <c r="BJ225" s="19" t="s">
        <v>89</v>
      </c>
      <c r="BK225" s="219">
        <f>ROUND(I225*H225,2)</f>
        <v>0</v>
      </c>
      <c r="BL225" s="19" t="s">
        <v>142</v>
      </c>
      <c r="BM225" s="218" t="s">
        <v>314</v>
      </c>
    </row>
    <row r="226" s="2" customFormat="1">
      <c r="A226" s="41"/>
      <c r="B226" s="42"/>
      <c r="C226" s="43"/>
      <c r="D226" s="220" t="s">
        <v>144</v>
      </c>
      <c r="E226" s="43"/>
      <c r="F226" s="221" t="s">
        <v>315</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19" t="s">
        <v>144</v>
      </c>
      <c r="AU226" s="19" t="s">
        <v>21</v>
      </c>
    </row>
    <row r="227" s="2" customFormat="1">
      <c r="A227" s="41"/>
      <c r="B227" s="42"/>
      <c r="C227" s="43"/>
      <c r="D227" s="225" t="s">
        <v>150</v>
      </c>
      <c r="E227" s="43"/>
      <c r="F227" s="226" t="s">
        <v>316</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19" t="s">
        <v>150</v>
      </c>
      <c r="AU227" s="19" t="s">
        <v>21</v>
      </c>
    </row>
    <row r="228" s="2" customFormat="1" ht="16.5" customHeight="1">
      <c r="A228" s="41"/>
      <c r="B228" s="42"/>
      <c r="C228" s="207" t="s">
        <v>317</v>
      </c>
      <c r="D228" s="207" t="s">
        <v>137</v>
      </c>
      <c r="E228" s="208" t="s">
        <v>318</v>
      </c>
      <c r="F228" s="209" t="s">
        <v>319</v>
      </c>
      <c r="G228" s="210" t="s">
        <v>165</v>
      </c>
      <c r="H228" s="211">
        <v>2.52</v>
      </c>
      <c r="I228" s="212"/>
      <c r="J228" s="213">
        <f>ROUND(I228*H228,2)</f>
        <v>0</v>
      </c>
      <c r="K228" s="209" t="s">
        <v>141</v>
      </c>
      <c r="L228" s="47"/>
      <c r="M228" s="214" t="s">
        <v>32</v>
      </c>
      <c r="N228" s="215" t="s">
        <v>52</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142</v>
      </c>
      <c r="AT228" s="218" t="s">
        <v>137</v>
      </c>
      <c r="AU228" s="218" t="s">
        <v>21</v>
      </c>
      <c r="AY228" s="19" t="s">
        <v>135</v>
      </c>
      <c r="BE228" s="219">
        <f>IF(N228="základní",J228,0)</f>
        <v>0</v>
      </c>
      <c r="BF228" s="219">
        <f>IF(N228="snížená",J228,0)</f>
        <v>0</v>
      </c>
      <c r="BG228" s="219">
        <f>IF(N228="zákl. přenesená",J228,0)</f>
        <v>0</v>
      </c>
      <c r="BH228" s="219">
        <f>IF(N228="sníž. přenesená",J228,0)</f>
        <v>0</v>
      </c>
      <c r="BI228" s="219">
        <f>IF(N228="nulová",J228,0)</f>
        <v>0</v>
      </c>
      <c r="BJ228" s="19" t="s">
        <v>89</v>
      </c>
      <c r="BK228" s="219">
        <f>ROUND(I228*H228,2)</f>
        <v>0</v>
      </c>
      <c r="BL228" s="19" t="s">
        <v>142</v>
      </c>
      <c r="BM228" s="218" t="s">
        <v>320</v>
      </c>
    </row>
    <row r="229" s="2" customFormat="1">
      <c r="A229" s="41"/>
      <c r="B229" s="42"/>
      <c r="C229" s="43"/>
      <c r="D229" s="220" t="s">
        <v>144</v>
      </c>
      <c r="E229" s="43"/>
      <c r="F229" s="221" t="s">
        <v>321</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19" t="s">
        <v>144</v>
      </c>
      <c r="AU229" s="19" t="s">
        <v>21</v>
      </c>
    </row>
    <row r="230" s="2" customFormat="1">
      <c r="A230" s="41"/>
      <c r="B230" s="42"/>
      <c r="C230" s="43"/>
      <c r="D230" s="225" t="s">
        <v>150</v>
      </c>
      <c r="E230" s="43"/>
      <c r="F230" s="226" t="s">
        <v>322</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19" t="s">
        <v>150</v>
      </c>
      <c r="AU230" s="19" t="s">
        <v>21</v>
      </c>
    </row>
    <row r="231" s="13" customFormat="1">
      <c r="A231" s="13"/>
      <c r="B231" s="227"/>
      <c r="C231" s="228"/>
      <c r="D231" s="225" t="s">
        <v>152</v>
      </c>
      <c r="E231" s="229" t="s">
        <v>32</v>
      </c>
      <c r="F231" s="230" t="s">
        <v>323</v>
      </c>
      <c r="G231" s="228"/>
      <c r="H231" s="231">
        <v>2.52</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152</v>
      </c>
      <c r="AU231" s="237" t="s">
        <v>21</v>
      </c>
      <c r="AV231" s="13" t="s">
        <v>21</v>
      </c>
      <c r="AW231" s="13" t="s">
        <v>40</v>
      </c>
      <c r="AX231" s="13" t="s">
        <v>81</v>
      </c>
      <c r="AY231" s="237" t="s">
        <v>135</v>
      </c>
    </row>
    <row r="232" s="14" customFormat="1">
      <c r="A232" s="14"/>
      <c r="B232" s="238"/>
      <c r="C232" s="239"/>
      <c r="D232" s="225" t="s">
        <v>152</v>
      </c>
      <c r="E232" s="240" t="s">
        <v>32</v>
      </c>
      <c r="F232" s="241" t="s">
        <v>324</v>
      </c>
      <c r="G232" s="239"/>
      <c r="H232" s="240" t="s">
        <v>32</v>
      </c>
      <c r="I232" s="242"/>
      <c r="J232" s="239"/>
      <c r="K232" s="239"/>
      <c r="L232" s="243"/>
      <c r="M232" s="244"/>
      <c r="N232" s="245"/>
      <c r="O232" s="245"/>
      <c r="P232" s="245"/>
      <c r="Q232" s="245"/>
      <c r="R232" s="245"/>
      <c r="S232" s="245"/>
      <c r="T232" s="246"/>
      <c r="U232" s="14"/>
      <c r="V232" s="14"/>
      <c r="W232" s="14"/>
      <c r="X232" s="14"/>
      <c r="Y232" s="14"/>
      <c r="Z232" s="14"/>
      <c r="AA232" s="14"/>
      <c r="AB232" s="14"/>
      <c r="AC232" s="14"/>
      <c r="AD232" s="14"/>
      <c r="AE232" s="14"/>
      <c r="AT232" s="247" t="s">
        <v>152</v>
      </c>
      <c r="AU232" s="247" t="s">
        <v>21</v>
      </c>
      <c r="AV232" s="14" t="s">
        <v>89</v>
      </c>
      <c r="AW232" s="14" t="s">
        <v>40</v>
      </c>
      <c r="AX232" s="14" t="s">
        <v>81</v>
      </c>
      <c r="AY232" s="247" t="s">
        <v>135</v>
      </c>
    </row>
    <row r="233" s="15" customFormat="1">
      <c r="A233" s="15"/>
      <c r="B233" s="248"/>
      <c r="C233" s="249"/>
      <c r="D233" s="225" t="s">
        <v>152</v>
      </c>
      <c r="E233" s="250" t="s">
        <v>32</v>
      </c>
      <c r="F233" s="251" t="s">
        <v>155</v>
      </c>
      <c r="G233" s="249"/>
      <c r="H233" s="252">
        <v>2.52</v>
      </c>
      <c r="I233" s="253"/>
      <c r="J233" s="249"/>
      <c r="K233" s="249"/>
      <c r="L233" s="254"/>
      <c r="M233" s="255"/>
      <c r="N233" s="256"/>
      <c r="O233" s="256"/>
      <c r="P233" s="256"/>
      <c r="Q233" s="256"/>
      <c r="R233" s="256"/>
      <c r="S233" s="256"/>
      <c r="T233" s="257"/>
      <c r="U233" s="15"/>
      <c r="V233" s="15"/>
      <c r="W233" s="15"/>
      <c r="X233" s="15"/>
      <c r="Y233" s="15"/>
      <c r="Z233" s="15"/>
      <c r="AA233" s="15"/>
      <c r="AB233" s="15"/>
      <c r="AC233" s="15"/>
      <c r="AD233" s="15"/>
      <c r="AE233" s="15"/>
      <c r="AT233" s="258" t="s">
        <v>152</v>
      </c>
      <c r="AU233" s="258" t="s">
        <v>21</v>
      </c>
      <c r="AV233" s="15" t="s">
        <v>142</v>
      </c>
      <c r="AW233" s="15" t="s">
        <v>40</v>
      </c>
      <c r="AX233" s="15" t="s">
        <v>89</v>
      </c>
      <c r="AY233" s="258" t="s">
        <v>135</v>
      </c>
    </row>
    <row r="234" s="2" customFormat="1" ht="16.5" customHeight="1">
      <c r="A234" s="41"/>
      <c r="B234" s="42"/>
      <c r="C234" s="207" t="s">
        <v>325</v>
      </c>
      <c r="D234" s="207" t="s">
        <v>137</v>
      </c>
      <c r="E234" s="208" t="s">
        <v>326</v>
      </c>
      <c r="F234" s="209" t="s">
        <v>327</v>
      </c>
      <c r="G234" s="210" t="s">
        <v>140</v>
      </c>
      <c r="H234" s="211">
        <v>3.9500000000000002</v>
      </c>
      <c r="I234" s="212"/>
      <c r="J234" s="213">
        <f>ROUND(I234*H234,2)</f>
        <v>0</v>
      </c>
      <c r="K234" s="209" t="s">
        <v>141</v>
      </c>
      <c r="L234" s="47"/>
      <c r="M234" s="214" t="s">
        <v>32</v>
      </c>
      <c r="N234" s="215" t="s">
        <v>52</v>
      </c>
      <c r="O234" s="87"/>
      <c r="P234" s="216">
        <f>O234*H234</f>
        <v>0</v>
      </c>
      <c r="Q234" s="216">
        <v>0.0014400000000000001</v>
      </c>
      <c r="R234" s="216">
        <f>Q234*H234</f>
        <v>0.0056880000000000003</v>
      </c>
      <c r="S234" s="216">
        <v>0</v>
      </c>
      <c r="T234" s="217">
        <f>S234*H234</f>
        <v>0</v>
      </c>
      <c r="U234" s="41"/>
      <c r="V234" s="41"/>
      <c r="W234" s="41"/>
      <c r="X234" s="41"/>
      <c r="Y234" s="41"/>
      <c r="Z234" s="41"/>
      <c r="AA234" s="41"/>
      <c r="AB234" s="41"/>
      <c r="AC234" s="41"/>
      <c r="AD234" s="41"/>
      <c r="AE234" s="41"/>
      <c r="AR234" s="218" t="s">
        <v>142</v>
      </c>
      <c r="AT234" s="218" t="s">
        <v>137</v>
      </c>
      <c r="AU234" s="218" t="s">
        <v>21</v>
      </c>
      <c r="AY234" s="19" t="s">
        <v>135</v>
      </c>
      <c r="BE234" s="219">
        <f>IF(N234="základní",J234,0)</f>
        <v>0</v>
      </c>
      <c r="BF234" s="219">
        <f>IF(N234="snížená",J234,0)</f>
        <v>0</v>
      </c>
      <c r="BG234" s="219">
        <f>IF(N234="zákl. přenesená",J234,0)</f>
        <v>0</v>
      </c>
      <c r="BH234" s="219">
        <f>IF(N234="sníž. přenesená",J234,0)</f>
        <v>0</v>
      </c>
      <c r="BI234" s="219">
        <f>IF(N234="nulová",J234,0)</f>
        <v>0</v>
      </c>
      <c r="BJ234" s="19" t="s">
        <v>89</v>
      </c>
      <c r="BK234" s="219">
        <f>ROUND(I234*H234,2)</f>
        <v>0</v>
      </c>
      <c r="BL234" s="19" t="s">
        <v>142</v>
      </c>
      <c r="BM234" s="218" t="s">
        <v>328</v>
      </c>
    </row>
    <row r="235" s="2" customFormat="1">
      <c r="A235" s="41"/>
      <c r="B235" s="42"/>
      <c r="C235" s="43"/>
      <c r="D235" s="220" t="s">
        <v>144</v>
      </c>
      <c r="E235" s="43"/>
      <c r="F235" s="221" t="s">
        <v>329</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19" t="s">
        <v>144</v>
      </c>
      <c r="AU235" s="19" t="s">
        <v>21</v>
      </c>
    </row>
    <row r="236" s="2" customFormat="1">
      <c r="A236" s="41"/>
      <c r="B236" s="42"/>
      <c r="C236" s="43"/>
      <c r="D236" s="225" t="s">
        <v>150</v>
      </c>
      <c r="E236" s="43"/>
      <c r="F236" s="226" t="s">
        <v>330</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19" t="s">
        <v>150</v>
      </c>
      <c r="AU236" s="19" t="s">
        <v>21</v>
      </c>
    </row>
    <row r="237" s="13" customFormat="1">
      <c r="A237" s="13"/>
      <c r="B237" s="227"/>
      <c r="C237" s="228"/>
      <c r="D237" s="225" t="s">
        <v>152</v>
      </c>
      <c r="E237" s="229" t="s">
        <v>32</v>
      </c>
      <c r="F237" s="230" t="s">
        <v>331</v>
      </c>
      <c r="G237" s="228"/>
      <c r="H237" s="231">
        <v>3.9500000000000002</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152</v>
      </c>
      <c r="AU237" s="237" t="s">
        <v>21</v>
      </c>
      <c r="AV237" s="13" t="s">
        <v>21</v>
      </c>
      <c r="AW237" s="13" t="s">
        <v>40</v>
      </c>
      <c r="AX237" s="13" t="s">
        <v>81</v>
      </c>
      <c r="AY237" s="237" t="s">
        <v>135</v>
      </c>
    </row>
    <row r="238" s="15" customFormat="1">
      <c r="A238" s="15"/>
      <c r="B238" s="248"/>
      <c r="C238" s="249"/>
      <c r="D238" s="225" t="s">
        <v>152</v>
      </c>
      <c r="E238" s="250" t="s">
        <v>32</v>
      </c>
      <c r="F238" s="251" t="s">
        <v>155</v>
      </c>
      <c r="G238" s="249"/>
      <c r="H238" s="252">
        <v>3.9500000000000002</v>
      </c>
      <c r="I238" s="253"/>
      <c r="J238" s="249"/>
      <c r="K238" s="249"/>
      <c r="L238" s="254"/>
      <c r="M238" s="255"/>
      <c r="N238" s="256"/>
      <c r="O238" s="256"/>
      <c r="P238" s="256"/>
      <c r="Q238" s="256"/>
      <c r="R238" s="256"/>
      <c r="S238" s="256"/>
      <c r="T238" s="257"/>
      <c r="U238" s="15"/>
      <c r="V238" s="15"/>
      <c r="W238" s="15"/>
      <c r="X238" s="15"/>
      <c r="Y238" s="15"/>
      <c r="Z238" s="15"/>
      <c r="AA238" s="15"/>
      <c r="AB238" s="15"/>
      <c r="AC238" s="15"/>
      <c r="AD238" s="15"/>
      <c r="AE238" s="15"/>
      <c r="AT238" s="258" t="s">
        <v>152</v>
      </c>
      <c r="AU238" s="258" t="s">
        <v>21</v>
      </c>
      <c r="AV238" s="15" t="s">
        <v>142</v>
      </c>
      <c r="AW238" s="15" t="s">
        <v>40</v>
      </c>
      <c r="AX238" s="15" t="s">
        <v>89</v>
      </c>
      <c r="AY238" s="258" t="s">
        <v>135</v>
      </c>
    </row>
    <row r="239" s="2" customFormat="1" ht="16.5" customHeight="1">
      <c r="A239" s="41"/>
      <c r="B239" s="42"/>
      <c r="C239" s="207" t="s">
        <v>310</v>
      </c>
      <c r="D239" s="207" t="s">
        <v>137</v>
      </c>
      <c r="E239" s="208" t="s">
        <v>332</v>
      </c>
      <c r="F239" s="209" t="s">
        <v>333</v>
      </c>
      <c r="G239" s="210" t="s">
        <v>140</v>
      </c>
      <c r="H239" s="211">
        <v>3.9500000000000002</v>
      </c>
      <c r="I239" s="212"/>
      <c r="J239" s="213">
        <f>ROUND(I239*H239,2)</f>
        <v>0</v>
      </c>
      <c r="K239" s="209" t="s">
        <v>141</v>
      </c>
      <c r="L239" s="47"/>
      <c r="M239" s="214" t="s">
        <v>32</v>
      </c>
      <c r="N239" s="215" t="s">
        <v>52</v>
      </c>
      <c r="O239" s="87"/>
      <c r="P239" s="216">
        <f>O239*H239</f>
        <v>0</v>
      </c>
      <c r="Q239" s="216">
        <v>4.0000000000000003E-05</v>
      </c>
      <c r="R239" s="216">
        <f>Q239*H239</f>
        <v>0.00015800000000000002</v>
      </c>
      <c r="S239" s="216">
        <v>0</v>
      </c>
      <c r="T239" s="217">
        <f>S239*H239</f>
        <v>0</v>
      </c>
      <c r="U239" s="41"/>
      <c r="V239" s="41"/>
      <c r="W239" s="41"/>
      <c r="X239" s="41"/>
      <c r="Y239" s="41"/>
      <c r="Z239" s="41"/>
      <c r="AA239" s="41"/>
      <c r="AB239" s="41"/>
      <c r="AC239" s="41"/>
      <c r="AD239" s="41"/>
      <c r="AE239" s="41"/>
      <c r="AR239" s="218" t="s">
        <v>142</v>
      </c>
      <c r="AT239" s="218" t="s">
        <v>137</v>
      </c>
      <c r="AU239" s="218" t="s">
        <v>21</v>
      </c>
      <c r="AY239" s="19" t="s">
        <v>135</v>
      </c>
      <c r="BE239" s="219">
        <f>IF(N239="základní",J239,0)</f>
        <v>0</v>
      </c>
      <c r="BF239" s="219">
        <f>IF(N239="snížená",J239,0)</f>
        <v>0</v>
      </c>
      <c r="BG239" s="219">
        <f>IF(N239="zákl. přenesená",J239,0)</f>
        <v>0</v>
      </c>
      <c r="BH239" s="219">
        <f>IF(N239="sníž. přenesená",J239,0)</f>
        <v>0</v>
      </c>
      <c r="BI239" s="219">
        <f>IF(N239="nulová",J239,0)</f>
        <v>0</v>
      </c>
      <c r="BJ239" s="19" t="s">
        <v>89</v>
      </c>
      <c r="BK239" s="219">
        <f>ROUND(I239*H239,2)</f>
        <v>0</v>
      </c>
      <c r="BL239" s="19" t="s">
        <v>142</v>
      </c>
      <c r="BM239" s="218" t="s">
        <v>334</v>
      </c>
    </row>
    <row r="240" s="2" customFormat="1">
      <c r="A240" s="41"/>
      <c r="B240" s="42"/>
      <c r="C240" s="43"/>
      <c r="D240" s="220" t="s">
        <v>144</v>
      </c>
      <c r="E240" s="43"/>
      <c r="F240" s="221" t="s">
        <v>335</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19" t="s">
        <v>144</v>
      </c>
      <c r="AU240" s="19" t="s">
        <v>21</v>
      </c>
    </row>
    <row r="241" s="2" customFormat="1">
      <c r="A241" s="41"/>
      <c r="B241" s="42"/>
      <c r="C241" s="43"/>
      <c r="D241" s="225" t="s">
        <v>150</v>
      </c>
      <c r="E241" s="43"/>
      <c r="F241" s="226" t="s">
        <v>330</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19" t="s">
        <v>150</v>
      </c>
      <c r="AU241" s="19" t="s">
        <v>21</v>
      </c>
    </row>
    <row r="242" s="2" customFormat="1" ht="16.5" customHeight="1">
      <c r="A242" s="41"/>
      <c r="B242" s="42"/>
      <c r="C242" s="207" t="s">
        <v>336</v>
      </c>
      <c r="D242" s="207" t="s">
        <v>137</v>
      </c>
      <c r="E242" s="208" t="s">
        <v>337</v>
      </c>
      <c r="F242" s="209" t="s">
        <v>338</v>
      </c>
      <c r="G242" s="210" t="s">
        <v>174</v>
      </c>
      <c r="H242" s="211">
        <v>0.35299999999999998</v>
      </c>
      <c r="I242" s="212"/>
      <c r="J242" s="213">
        <f>ROUND(I242*H242,2)</f>
        <v>0</v>
      </c>
      <c r="K242" s="209" t="s">
        <v>141</v>
      </c>
      <c r="L242" s="47"/>
      <c r="M242" s="214" t="s">
        <v>32</v>
      </c>
      <c r="N242" s="215" t="s">
        <v>52</v>
      </c>
      <c r="O242" s="87"/>
      <c r="P242" s="216">
        <f>O242*H242</f>
        <v>0</v>
      </c>
      <c r="Q242" s="216">
        <v>1.0383</v>
      </c>
      <c r="R242" s="216">
        <f>Q242*H242</f>
        <v>0.36651989999999995</v>
      </c>
      <c r="S242" s="216">
        <v>0</v>
      </c>
      <c r="T242" s="217">
        <f>S242*H242</f>
        <v>0</v>
      </c>
      <c r="U242" s="41"/>
      <c r="V242" s="41"/>
      <c r="W242" s="41"/>
      <c r="X242" s="41"/>
      <c r="Y242" s="41"/>
      <c r="Z242" s="41"/>
      <c r="AA242" s="41"/>
      <c r="AB242" s="41"/>
      <c r="AC242" s="41"/>
      <c r="AD242" s="41"/>
      <c r="AE242" s="41"/>
      <c r="AR242" s="218" t="s">
        <v>142</v>
      </c>
      <c r="AT242" s="218" t="s">
        <v>137</v>
      </c>
      <c r="AU242" s="218" t="s">
        <v>21</v>
      </c>
      <c r="AY242" s="19" t="s">
        <v>135</v>
      </c>
      <c r="BE242" s="219">
        <f>IF(N242="základní",J242,0)</f>
        <v>0</v>
      </c>
      <c r="BF242" s="219">
        <f>IF(N242="snížená",J242,0)</f>
        <v>0</v>
      </c>
      <c r="BG242" s="219">
        <f>IF(N242="zákl. přenesená",J242,0)</f>
        <v>0</v>
      </c>
      <c r="BH242" s="219">
        <f>IF(N242="sníž. přenesená",J242,0)</f>
        <v>0</v>
      </c>
      <c r="BI242" s="219">
        <f>IF(N242="nulová",J242,0)</f>
        <v>0</v>
      </c>
      <c r="BJ242" s="19" t="s">
        <v>89</v>
      </c>
      <c r="BK242" s="219">
        <f>ROUND(I242*H242,2)</f>
        <v>0</v>
      </c>
      <c r="BL242" s="19" t="s">
        <v>142</v>
      </c>
      <c r="BM242" s="218" t="s">
        <v>339</v>
      </c>
    </row>
    <row r="243" s="2" customFormat="1">
      <c r="A243" s="41"/>
      <c r="B243" s="42"/>
      <c r="C243" s="43"/>
      <c r="D243" s="220" t="s">
        <v>144</v>
      </c>
      <c r="E243" s="43"/>
      <c r="F243" s="221" t="s">
        <v>340</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19" t="s">
        <v>144</v>
      </c>
      <c r="AU243" s="19" t="s">
        <v>21</v>
      </c>
    </row>
    <row r="244" s="2" customFormat="1">
      <c r="A244" s="41"/>
      <c r="B244" s="42"/>
      <c r="C244" s="43"/>
      <c r="D244" s="225" t="s">
        <v>150</v>
      </c>
      <c r="E244" s="43"/>
      <c r="F244" s="226" t="s">
        <v>341</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19" t="s">
        <v>150</v>
      </c>
      <c r="AU244" s="19" t="s">
        <v>21</v>
      </c>
    </row>
    <row r="245" s="13" customFormat="1">
      <c r="A245" s="13"/>
      <c r="B245" s="227"/>
      <c r="C245" s="228"/>
      <c r="D245" s="225" t="s">
        <v>152</v>
      </c>
      <c r="E245" s="229" t="s">
        <v>32</v>
      </c>
      <c r="F245" s="230" t="s">
        <v>342</v>
      </c>
      <c r="G245" s="228"/>
      <c r="H245" s="231">
        <v>0.35299999999999998</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152</v>
      </c>
      <c r="AU245" s="237" t="s">
        <v>21</v>
      </c>
      <c r="AV245" s="13" t="s">
        <v>21</v>
      </c>
      <c r="AW245" s="13" t="s">
        <v>40</v>
      </c>
      <c r="AX245" s="13" t="s">
        <v>81</v>
      </c>
      <c r="AY245" s="237" t="s">
        <v>135</v>
      </c>
    </row>
    <row r="246" s="14" customFormat="1">
      <c r="A246" s="14"/>
      <c r="B246" s="238"/>
      <c r="C246" s="239"/>
      <c r="D246" s="225" t="s">
        <v>152</v>
      </c>
      <c r="E246" s="240" t="s">
        <v>32</v>
      </c>
      <c r="F246" s="241" t="s">
        <v>154</v>
      </c>
      <c r="G246" s="239"/>
      <c r="H246" s="240" t="s">
        <v>32</v>
      </c>
      <c r="I246" s="242"/>
      <c r="J246" s="239"/>
      <c r="K246" s="239"/>
      <c r="L246" s="243"/>
      <c r="M246" s="244"/>
      <c r="N246" s="245"/>
      <c r="O246" s="245"/>
      <c r="P246" s="245"/>
      <c r="Q246" s="245"/>
      <c r="R246" s="245"/>
      <c r="S246" s="245"/>
      <c r="T246" s="246"/>
      <c r="U246" s="14"/>
      <c r="V246" s="14"/>
      <c r="W246" s="14"/>
      <c r="X246" s="14"/>
      <c r="Y246" s="14"/>
      <c r="Z246" s="14"/>
      <c r="AA246" s="14"/>
      <c r="AB246" s="14"/>
      <c r="AC246" s="14"/>
      <c r="AD246" s="14"/>
      <c r="AE246" s="14"/>
      <c r="AT246" s="247" t="s">
        <v>152</v>
      </c>
      <c r="AU246" s="247" t="s">
        <v>21</v>
      </c>
      <c r="AV246" s="14" t="s">
        <v>89</v>
      </c>
      <c r="AW246" s="14" t="s">
        <v>40</v>
      </c>
      <c r="AX246" s="14" t="s">
        <v>81</v>
      </c>
      <c r="AY246" s="247" t="s">
        <v>135</v>
      </c>
    </row>
    <row r="247" s="15" customFormat="1">
      <c r="A247" s="15"/>
      <c r="B247" s="248"/>
      <c r="C247" s="249"/>
      <c r="D247" s="225" t="s">
        <v>152</v>
      </c>
      <c r="E247" s="250" t="s">
        <v>32</v>
      </c>
      <c r="F247" s="251" t="s">
        <v>155</v>
      </c>
      <c r="G247" s="249"/>
      <c r="H247" s="252">
        <v>0.35299999999999998</v>
      </c>
      <c r="I247" s="253"/>
      <c r="J247" s="249"/>
      <c r="K247" s="249"/>
      <c r="L247" s="254"/>
      <c r="M247" s="255"/>
      <c r="N247" s="256"/>
      <c r="O247" s="256"/>
      <c r="P247" s="256"/>
      <c r="Q247" s="256"/>
      <c r="R247" s="256"/>
      <c r="S247" s="256"/>
      <c r="T247" s="257"/>
      <c r="U247" s="15"/>
      <c r="V247" s="15"/>
      <c r="W247" s="15"/>
      <c r="X247" s="15"/>
      <c r="Y247" s="15"/>
      <c r="Z247" s="15"/>
      <c r="AA247" s="15"/>
      <c r="AB247" s="15"/>
      <c r="AC247" s="15"/>
      <c r="AD247" s="15"/>
      <c r="AE247" s="15"/>
      <c r="AT247" s="258" t="s">
        <v>152</v>
      </c>
      <c r="AU247" s="258" t="s">
        <v>21</v>
      </c>
      <c r="AV247" s="15" t="s">
        <v>142</v>
      </c>
      <c r="AW247" s="15" t="s">
        <v>40</v>
      </c>
      <c r="AX247" s="15" t="s">
        <v>89</v>
      </c>
      <c r="AY247" s="258" t="s">
        <v>135</v>
      </c>
    </row>
    <row r="248" s="2" customFormat="1" ht="21.75" customHeight="1">
      <c r="A248" s="41"/>
      <c r="B248" s="42"/>
      <c r="C248" s="207" t="s">
        <v>343</v>
      </c>
      <c r="D248" s="207" t="s">
        <v>137</v>
      </c>
      <c r="E248" s="208" t="s">
        <v>344</v>
      </c>
      <c r="F248" s="209" t="s">
        <v>345</v>
      </c>
      <c r="G248" s="210" t="s">
        <v>346</v>
      </c>
      <c r="H248" s="211">
        <v>24</v>
      </c>
      <c r="I248" s="212"/>
      <c r="J248" s="213">
        <f>ROUND(I248*H248,2)</f>
        <v>0</v>
      </c>
      <c r="K248" s="209" t="s">
        <v>141</v>
      </c>
      <c r="L248" s="47"/>
      <c r="M248" s="214" t="s">
        <v>32</v>
      </c>
      <c r="N248" s="215" t="s">
        <v>52</v>
      </c>
      <c r="O248" s="87"/>
      <c r="P248" s="216">
        <f>O248*H248</f>
        <v>0</v>
      </c>
      <c r="Q248" s="216">
        <v>0.14999999999999999</v>
      </c>
      <c r="R248" s="216">
        <f>Q248*H248</f>
        <v>3.5999999999999996</v>
      </c>
      <c r="S248" s="216">
        <v>0</v>
      </c>
      <c r="T248" s="217">
        <f>S248*H248</f>
        <v>0</v>
      </c>
      <c r="U248" s="41"/>
      <c r="V248" s="41"/>
      <c r="W248" s="41"/>
      <c r="X248" s="41"/>
      <c r="Y248" s="41"/>
      <c r="Z248" s="41"/>
      <c r="AA248" s="41"/>
      <c r="AB248" s="41"/>
      <c r="AC248" s="41"/>
      <c r="AD248" s="41"/>
      <c r="AE248" s="41"/>
      <c r="AR248" s="218" t="s">
        <v>142</v>
      </c>
      <c r="AT248" s="218" t="s">
        <v>137</v>
      </c>
      <c r="AU248" s="218" t="s">
        <v>21</v>
      </c>
      <c r="AY248" s="19" t="s">
        <v>135</v>
      </c>
      <c r="BE248" s="219">
        <f>IF(N248="základní",J248,0)</f>
        <v>0</v>
      </c>
      <c r="BF248" s="219">
        <f>IF(N248="snížená",J248,0)</f>
        <v>0</v>
      </c>
      <c r="BG248" s="219">
        <f>IF(N248="zákl. přenesená",J248,0)</f>
        <v>0</v>
      </c>
      <c r="BH248" s="219">
        <f>IF(N248="sníž. přenesená",J248,0)</f>
        <v>0</v>
      </c>
      <c r="BI248" s="219">
        <f>IF(N248="nulová",J248,0)</f>
        <v>0</v>
      </c>
      <c r="BJ248" s="19" t="s">
        <v>89</v>
      </c>
      <c r="BK248" s="219">
        <f>ROUND(I248*H248,2)</f>
        <v>0</v>
      </c>
      <c r="BL248" s="19" t="s">
        <v>142</v>
      </c>
      <c r="BM248" s="218" t="s">
        <v>347</v>
      </c>
    </row>
    <row r="249" s="2" customFormat="1">
      <c r="A249" s="41"/>
      <c r="B249" s="42"/>
      <c r="C249" s="43"/>
      <c r="D249" s="220" t="s">
        <v>144</v>
      </c>
      <c r="E249" s="43"/>
      <c r="F249" s="221" t="s">
        <v>348</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19" t="s">
        <v>144</v>
      </c>
      <c r="AU249" s="19" t="s">
        <v>21</v>
      </c>
    </row>
    <row r="250" s="2" customFormat="1">
      <c r="A250" s="41"/>
      <c r="B250" s="42"/>
      <c r="C250" s="43"/>
      <c r="D250" s="225" t="s">
        <v>150</v>
      </c>
      <c r="E250" s="43"/>
      <c r="F250" s="226" t="s">
        <v>349</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19" t="s">
        <v>150</v>
      </c>
      <c r="AU250" s="19" t="s">
        <v>21</v>
      </c>
    </row>
    <row r="251" s="13" customFormat="1">
      <c r="A251" s="13"/>
      <c r="B251" s="227"/>
      <c r="C251" s="228"/>
      <c r="D251" s="225" t="s">
        <v>152</v>
      </c>
      <c r="E251" s="229" t="s">
        <v>32</v>
      </c>
      <c r="F251" s="230" t="s">
        <v>290</v>
      </c>
      <c r="G251" s="228"/>
      <c r="H251" s="231">
        <v>24</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152</v>
      </c>
      <c r="AU251" s="237" t="s">
        <v>21</v>
      </c>
      <c r="AV251" s="13" t="s">
        <v>21</v>
      </c>
      <c r="AW251" s="13" t="s">
        <v>40</v>
      </c>
      <c r="AX251" s="13" t="s">
        <v>81</v>
      </c>
      <c r="AY251" s="237" t="s">
        <v>135</v>
      </c>
    </row>
    <row r="252" s="15" customFormat="1">
      <c r="A252" s="15"/>
      <c r="B252" s="248"/>
      <c r="C252" s="249"/>
      <c r="D252" s="225" t="s">
        <v>152</v>
      </c>
      <c r="E252" s="250" t="s">
        <v>32</v>
      </c>
      <c r="F252" s="251" t="s">
        <v>155</v>
      </c>
      <c r="G252" s="249"/>
      <c r="H252" s="252">
        <v>24</v>
      </c>
      <c r="I252" s="253"/>
      <c r="J252" s="249"/>
      <c r="K252" s="249"/>
      <c r="L252" s="254"/>
      <c r="M252" s="255"/>
      <c r="N252" s="256"/>
      <c r="O252" s="256"/>
      <c r="P252" s="256"/>
      <c r="Q252" s="256"/>
      <c r="R252" s="256"/>
      <c r="S252" s="256"/>
      <c r="T252" s="257"/>
      <c r="U252" s="15"/>
      <c r="V252" s="15"/>
      <c r="W252" s="15"/>
      <c r="X252" s="15"/>
      <c r="Y252" s="15"/>
      <c r="Z252" s="15"/>
      <c r="AA252" s="15"/>
      <c r="AB252" s="15"/>
      <c r="AC252" s="15"/>
      <c r="AD252" s="15"/>
      <c r="AE252" s="15"/>
      <c r="AT252" s="258" t="s">
        <v>152</v>
      </c>
      <c r="AU252" s="258" t="s">
        <v>21</v>
      </c>
      <c r="AV252" s="15" t="s">
        <v>142</v>
      </c>
      <c r="AW252" s="15" t="s">
        <v>40</v>
      </c>
      <c r="AX252" s="15" t="s">
        <v>89</v>
      </c>
      <c r="AY252" s="258" t="s">
        <v>135</v>
      </c>
    </row>
    <row r="253" s="2" customFormat="1" ht="16.5" customHeight="1">
      <c r="A253" s="41"/>
      <c r="B253" s="42"/>
      <c r="C253" s="259" t="s">
        <v>350</v>
      </c>
      <c r="D253" s="259" t="s">
        <v>171</v>
      </c>
      <c r="E253" s="260" t="s">
        <v>351</v>
      </c>
      <c r="F253" s="261" t="s">
        <v>352</v>
      </c>
      <c r="G253" s="262" t="s">
        <v>346</v>
      </c>
      <c r="H253" s="263">
        <v>24</v>
      </c>
      <c r="I253" s="264"/>
      <c r="J253" s="265">
        <f>ROUND(I253*H253,2)</f>
        <v>0</v>
      </c>
      <c r="K253" s="261" t="s">
        <v>141</v>
      </c>
      <c r="L253" s="266"/>
      <c r="M253" s="267" t="s">
        <v>32</v>
      </c>
      <c r="N253" s="268" t="s">
        <v>52</v>
      </c>
      <c r="O253" s="87"/>
      <c r="P253" s="216">
        <f>O253*H253</f>
        <v>0</v>
      </c>
      <c r="Q253" s="216">
        <v>1.1200000000000001</v>
      </c>
      <c r="R253" s="216">
        <f>Q253*H253</f>
        <v>26.880000000000003</v>
      </c>
      <c r="S253" s="216">
        <v>0</v>
      </c>
      <c r="T253" s="217">
        <f>S253*H253</f>
        <v>0</v>
      </c>
      <c r="U253" s="41"/>
      <c r="V253" s="41"/>
      <c r="W253" s="41"/>
      <c r="X253" s="41"/>
      <c r="Y253" s="41"/>
      <c r="Z253" s="41"/>
      <c r="AA253" s="41"/>
      <c r="AB253" s="41"/>
      <c r="AC253" s="41"/>
      <c r="AD253" s="41"/>
      <c r="AE253" s="41"/>
      <c r="AR253" s="218" t="s">
        <v>175</v>
      </c>
      <c r="AT253" s="218" t="s">
        <v>171</v>
      </c>
      <c r="AU253" s="218" t="s">
        <v>21</v>
      </c>
      <c r="AY253" s="19" t="s">
        <v>135</v>
      </c>
      <c r="BE253" s="219">
        <f>IF(N253="základní",J253,0)</f>
        <v>0</v>
      </c>
      <c r="BF253" s="219">
        <f>IF(N253="snížená",J253,0)</f>
        <v>0</v>
      </c>
      <c r="BG253" s="219">
        <f>IF(N253="zákl. přenesená",J253,0)</f>
        <v>0</v>
      </c>
      <c r="BH253" s="219">
        <f>IF(N253="sníž. přenesená",J253,0)</f>
        <v>0</v>
      </c>
      <c r="BI253" s="219">
        <f>IF(N253="nulová",J253,0)</f>
        <v>0</v>
      </c>
      <c r="BJ253" s="19" t="s">
        <v>89</v>
      </c>
      <c r="BK253" s="219">
        <f>ROUND(I253*H253,2)</f>
        <v>0</v>
      </c>
      <c r="BL253" s="19" t="s">
        <v>142</v>
      </c>
      <c r="BM253" s="218" t="s">
        <v>353</v>
      </c>
    </row>
    <row r="254" s="2" customFormat="1" ht="24.15" customHeight="1">
      <c r="A254" s="41"/>
      <c r="B254" s="42"/>
      <c r="C254" s="207" t="s">
        <v>354</v>
      </c>
      <c r="D254" s="207" t="s">
        <v>137</v>
      </c>
      <c r="E254" s="208" t="s">
        <v>355</v>
      </c>
      <c r="F254" s="209" t="s">
        <v>356</v>
      </c>
      <c r="G254" s="210" t="s">
        <v>346</v>
      </c>
      <c r="H254" s="211">
        <v>24</v>
      </c>
      <c r="I254" s="212"/>
      <c r="J254" s="213">
        <f>ROUND(I254*H254,2)</f>
        <v>0</v>
      </c>
      <c r="K254" s="209" t="s">
        <v>141</v>
      </c>
      <c r="L254" s="47"/>
      <c r="M254" s="214" t="s">
        <v>32</v>
      </c>
      <c r="N254" s="215" t="s">
        <v>52</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142</v>
      </c>
      <c r="AT254" s="218" t="s">
        <v>137</v>
      </c>
      <c r="AU254" s="218" t="s">
        <v>21</v>
      </c>
      <c r="AY254" s="19" t="s">
        <v>135</v>
      </c>
      <c r="BE254" s="219">
        <f>IF(N254="základní",J254,0)</f>
        <v>0</v>
      </c>
      <c r="BF254" s="219">
        <f>IF(N254="snížená",J254,0)</f>
        <v>0</v>
      </c>
      <c r="BG254" s="219">
        <f>IF(N254="zákl. přenesená",J254,0)</f>
        <v>0</v>
      </c>
      <c r="BH254" s="219">
        <f>IF(N254="sníž. přenesená",J254,0)</f>
        <v>0</v>
      </c>
      <c r="BI254" s="219">
        <f>IF(N254="nulová",J254,0)</f>
        <v>0</v>
      </c>
      <c r="BJ254" s="19" t="s">
        <v>89</v>
      </c>
      <c r="BK254" s="219">
        <f>ROUND(I254*H254,2)</f>
        <v>0</v>
      </c>
      <c r="BL254" s="19" t="s">
        <v>142</v>
      </c>
      <c r="BM254" s="218" t="s">
        <v>357</v>
      </c>
    </row>
    <row r="255" s="2" customFormat="1">
      <c r="A255" s="41"/>
      <c r="B255" s="42"/>
      <c r="C255" s="43"/>
      <c r="D255" s="220" t="s">
        <v>144</v>
      </c>
      <c r="E255" s="43"/>
      <c r="F255" s="221" t="s">
        <v>358</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19" t="s">
        <v>144</v>
      </c>
      <c r="AU255" s="19" t="s">
        <v>21</v>
      </c>
    </row>
    <row r="256" s="2" customFormat="1">
      <c r="A256" s="41"/>
      <c r="B256" s="42"/>
      <c r="C256" s="43"/>
      <c r="D256" s="225" t="s">
        <v>150</v>
      </c>
      <c r="E256" s="43"/>
      <c r="F256" s="226" t="s">
        <v>349</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19" t="s">
        <v>150</v>
      </c>
      <c r="AU256" s="19" t="s">
        <v>21</v>
      </c>
    </row>
    <row r="257" s="2" customFormat="1" ht="16.5" customHeight="1">
      <c r="A257" s="41"/>
      <c r="B257" s="42"/>
      <c r="C257" s="207" t="s">
        <v>359</v>
      </c>
      <c r="D257" s="207" t="s">
        <v>137</v>
      </c>
      <c r="E257" s="208" t="s">
        <v>360</v>
      </c>
      <c r="F257" s="209" t="s">
        <v>361</v>
      </c>
      <c r="G257" s="210" t="s">
        <v>165</v>
      </c>
      <c r="H257" s="211">
        <v>24.434999999999999</v>
      </c>
      <c r="I257" s="212"/>
      <c r="J257" s="213">
        <f>ROUND(I257*H257,2)</f>
        <v>0</v>
      </c>
      <c r="K257" s="209" t="s">
        <v>141</v>
      </c>
      <c r="L257" s="47"/>
      <c r="M257" s="214" t="s">
        <v>32</v>
      </c>
      <c r="N257" s="215" t="s">
        <v>52</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142</v>
      </c>
      <c r="AT257" s="218" t="s">
        <v>137</v>
      </c>
      <c r="AU257" s="218" t="s">
        <v>21</v>
      </c>
      <c r="AY257" s="19" t="s">
        <v>135</v>
      </c>
      <c r="BE257" s="219">
        <f>IF(N257="základní",J257,0)</f>
        <v>0</v>
      </c>
      <c r="BF257" s="219">
        <f>IF(N257="snížená",J257,0)</f>
        <v>0</v>
      </c>
      <c r="BG257" s="219">
        <f>IF(N257="zákl. přenesená",J257,0)</f>
        <v>0</v>
      </c>
      <c r="BH257" s="219">
        <f>IF(N257="sníž. přenesená",J257,0)</f>
        <v>0</v>
      </c>
      <c r="BI257" s="219">
        <f>IF(N257="nulová",J257,0)</f>
        <v>0</v>
      </c>
      <c r="BJ257" s="19" t="s">
        <v>89</v>
      </c>
      <c r="BK257" s="219">
        <f>ROUND(I257*H257,2)</f>
        <v>0</v>
      </c>
      <c r="BL257" s="19" t="s">
        <v>142</v>
      </c>
      <c r="BM257" s="218" t="s">
        <v>362</v>
      </c>
    </row>
    <row r="258" s="2" customFormat="1">
      <c r="A258" s="41"/>
      <c r="B258" s="42"/>
      <c r="C258" s="43"/>
      <c r="D258" s="220" t="s">
        <v>144</v>
      </c>
      <c r="E258" s="43"/>
      <c r="F258" s="221" t="s">
        <v>363</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19" t="s">
        <v>144</v>
      </c>
      <c r="AU258" s="19" t="s">
        <v>21</v>
      </c>
    </row>
    <row r="259" s="2" customFormat="1">
      <c r="A259" s="41"/>
      <c r="B259" s="42"/>
      <c r="C259" s="43"/>
      <c r="D259" s="225" t="s">
        <v>150</v>
      </c>
      <c r="E259" s="43"/>
      <c r="F259" s="226" t="s">
        <v>364</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19" t="s">
        <v>150</v>
      </c>
      <c r="AU259" s="19" t="s">
        <v>21</v>
      </c>
    </row>
    <row r="260" s="13" customFormat="1">
      <c r="A260" s="13"/>
      <c r="B260" s="227"/>
      <c r="C260" s="228"/>
      <c r="D260" s="225" t="s">
        <v>152</v>
      </c>
      <c r="E260" s="229" t="s">
        <v>32</v>
      </c>
      <c r="F260" s="230" t="s">
        <v>196</v>
      </c>
      <c r="G260" s="228"/>
      <c r="H260" s="231">
        <v>24.434999999999999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152</v>
      </c>
      <c r="AU260" s="237" t="s">
        <v>21</v>
      </c>
      <c r="AV260" s="13" t="s">
        <v>21</v>
      </c>
      <c r="AW260" s="13" t="s">
        <v>40</v>
      </c>
      <c r="AX260" s="13" t="s">
        <v>81</v>
      </c>
      <c r="AY260" s="237" t="s">
        <v>135</v>
      </c>
    </row>
    <row r="261" s="14" customFormat="1">
      <c r="A261" s="14"/>
      <c r="B261" s="238"/>
      <c r="C261" s="239"/>
      <c r="D261" s="225" t="s">
        <v>152</v>
      </c>
      <c r="E261" s="240" t="s">
        <v>32</v>
      </c>
      <c r="F261" s="241" t="s">
        <v>154</v>
      </c>
      <c r="G261" s="239"/>
      <c r="H261" s="240" t="s">
        <v>32</v>
      </c>
      <c r="I261" s="242"/>
      <c r="J261" s="239"/>
      <c r="K261" s="239"/>
      <c r="L261" s="243"/>
      <c r="M261" s="244"/>
      <c r="N261" s="245"/>
      <c r="O261" s="245"/>
      <c r="P261" s="245"/>
      <c r="Q261" s="245"/>
      <c r="R261" s="245"/>
      <c r="S261" s="245"/>
      <c r="T261" s="246"/>
      <c r="U261" s="14"/>
      <c r="V261" s="14"/>
      <c r="W261" s="14"/>
      <c r="X261" s="14"/>
      <c r="Y261" s="14"/>
      <c r="Z261" s="14"/>
      <c r="AA261" s="14"/>
      <c r="AB261" s="14"/>
      <c r="AC261" s="14"/>
      <c r="AD261" s="14"/>
      <c r="AE261" s="14"/>
      <c r="AT261" s="247" t="s">
        <v>152</v>
      </c>
      <c r="AU261" s="247" t="s">
        <v>21</v>
      </c>
      <c r="AV261" s="14" t="s">
        <v>89</v>
      </c>
      <c r="AW261" s="14" t="s">
        <v>40</v>
      </c>
      <c r="AX261" s="14" t="s">
        <v>81</v>
      </c>
      <c r="AY261" s="247" t="s">
        <v>135</v>
      </c>
    </row>
    <row r="262" s="15" customFormat="1">
      <c r="A262" s="15"/>
      <c r="B262" s="248"/>
      <c r="C262" s="249"/>
      <c r="D262" s="225" t="s">
        <v>152</v>
      </c>
      <c r="E262" s="250" t="s">
        <v>32</v>
      </c>
      <c r="F262" s="251" t="s">
        <v>155</v>
      </c>
      <c r="G262" s="249"/>
      <c r="H262" s="252">
        <v>24.434999999999999</v>
      </c>
      <c r="I262" s="253"/>
      <c r="J262" s="249"/>
      <c r="K262" s="249"/>
      <c r="L262" s="254"/>
      <c r="M262" s="255"/>
      <c r="N262" s="256"/>
      <c r="O262" s="256"/>
      <c r="P262" s="256"/>
      <c r="Q262" s="256"/>
      <c r="R262" s="256"/>
      <c r="S262" s="256"/>
      <c r="T262" s="257"/>
      <c r="U262" s="15"/>
      <c r="V262" s="15"/>
      <c r="W262" s="15"/>
      <c r="X262" s="15"/>
      <c r="Y262" s="15"/>
      <c r="Z262" s="15"/>
      <c r="AA262" s="15"/>
      <c r="AB262" s="15"/>
      <c r="AC262" s="15"/>
      <c r="AD262" s="15"/>
      <c r="AE262" s="15"/>
      <c r="AT262" s="258" t="s">
        <v>152</v>
      </c>
      <c r="AU262" s="258" t="s">
        <v>21</v>
      </c>
      <c r="AV262" s="15" t="s">
        <v>142</v>
      </c>
      <c r="AW262" s="15" t="s">
        <v>40</v>
      </c>
      <c r="AX262" s="15" t="s">
        <v>89</v>
      </c>
      <c r="AY262" s="258" t="s">
        <v>135</v>
      </c>
    </row>
    <row r="263" s="12" customFormat="1" ht="22.8" customHeight="1">
      <c r="A263" s="12"/>
      <c r="B263" s="191"/>
      <c r="C263" s="192"/>
      <c r="D263" s="193" t="s">
        <v>80</v>
      </c>
      <c r="E263" s="205" t="s">
        <v>156</v>
      </c>
      <c r="F263" s="205" t="s">
        <v>365</v>
      </c>
      <c r="G263" s="192"/>
      <c r="H263" s="192"/>
      <c r="I263" s="195"/>
      <c r="J263" s="206">
        <f>BK263</f>
        <v>0</v>
      </c>
      <c r="K263" s="192"/>
      <c r="L263" s="197"/>
      <c r="M263" s="198"/>
      <c r="N263" s="199"/>
      <c r="O263" s="199"/>
      <c r="P263" s="200">
        <f>SUM(P264:P349)</f>
        <v>0</v>
      </c>
      <c r="Q263" s="199"/>
      <c r="R263" s="200">
        <f>SUM(R264:R349)</f>
        <v>16.697084060000002</v>
      </c>
      <c r="S263" s="199"/>
      <c r="T263" s="201">
        <f>SUM(T264:T349)</f>
        <v>21.703199999999999</v>
      </c>
      <c r="U263" s="12"/>
      <c r="V263" s="12"/>
      <c r="W263" s="12"/>
      <c r="X263" s="12"/>
      <c r="Y263" s="12"/>
      <c r="Z263" s="12"/>
      <c r="AA263" s="12"/>
      <c r="AB263" s="12"/>
      <c r="AC263" s="12"/>
      <c r="AD263" s="12"/>
      <c r="AE263" s="12"/>
      <c r="AR263" s="202" t="s">
        <v>89</v>
      </c>
      <c r="AT263" s="203" t="s">
        <v>80</v>
      </c>
      <c r="AU263" s="203" t="s">
        <v>89</v>
      </c>
      <c r="AY263" s="202" t="s">
        <v>135</v>
      </c>
      <c r="BK263" s="204">
        <f>SUM(BK264:BK349)</f>
        <v>0</v>
      </c>
    </row>
    <row r="264" s="2" customFormat="1" ht="16.5" customHeight="1">
      <c r="A264" s="41"/>
      <c r="B264" s="42"/>
      <c r="C264" s="207" t="s">
        <v>366</v>
      </c>
      <c r="D264" s="207" t="s">
        <v>137</v>
      </c>
      <c r="E264" s="208" t="s">
        <v>367</v>
      </c>
      <c r="F264" s="209" t="s">
        <v>368</v>
      </c>
      <c r="G264" s="210" t="s">
        <v>346</v>
      </c>
      <c r="H264" s="211">
        <v>42</v>
      </c>
      <c r="I264" s="212"/>
      <c r="J264" s="213">
        <f>ROUND(I264*H264,2)</f>
        <v>0</v>
      </c>
      <c r="K264" s="209" t="s">
        <v>141</v>
      </c>
      <c r="L264" s="47"/>
      <c r="M264" s="214" t="s">
        <v>32</v>
      </c>
      <c r="N264" s="215" t="s">
        <v>52</v>
      </c>
      <c r="O264" s="87"/>
      <c r="P264" s="216">
        <f>O264*H264</f>
        <v>0</v>
      </c>
      <c r="Q264" s="216">
        <v>0.0011900000000000001</v>
      </c>
      <c r="R264" s="216">
        <f>Q264*H264</f>
        <v>0.049980000000000004</v>
      </c>
      <c r="S264" s="216">
        <v>0</v>
      </c>
      <c r="T264" s="217">
        <f>S264*H264</f>
        <v>0</v>
      </c>
      <c r="U264" s="41"/>
      <c r="V264" s="41"/>
      <c r="W264" s="41"/>
      <c r="X264" s="41"/>
      <c r="Y264" s="41"/>
      <c r="Z264" s="41"/>
      <c r="AA264" s="41"/>
      <c r="AB264" s="41"/>
      <c r="AC264" s="41"/>
      <c r="AD264" s="41"/>
      <c r="AE264" s="41"/>
      <c r="AR264" s="218" t="s">
        <v>142</v>
      </c>
      <c r="AT264" s="218" t="s">
        <v>137</v>
      </c>
      <c r="AU264" s="218" t="s">
        <v>21</v>
      </c>
      <c r="AY264" s="19" t="s">
        <v>135</v>
      </c>
      <c r="BE264" s="219">
        <f>IF(N264="základní",J264,0)</f>
        <v>0</v>
      </c>
      <c r="BF264" s="219">
        <f>IF(N264="snížená",J264,0)</f>
        <v>0</v>
      </c>
      <c r="BG264" s="219">
        <f>IF(N264="zákl. přenesená",J264,0)</f>
        <v>0</v>
      </c>
      <c r="BH264" s="219">
        <f>IF(N264="sníž. přenesená",J264,0)</f>
        <v>0</v>
      </c>
      <c r="BI264" s="219">
        <f>IF(N264="nulová",J264,0)</f>
        <v>0</v>
      </c>
      <c r="BJ264" s="19" t="s">
        <v>89</v>
      </c>
      <c r="BK264" s="219">
        <f>ROUND(I264*H264,2)</f>
        <v>0</v>
      </c>
      <c r="BL264" s="19" t="s">
        <v>142</v>
      </c>
      <c r="BM264" s="218" t="s">
        <v>369</v>
      </c>
    </row>
    <row r="265" s="2" customFormat="1">
      <c r="A265" s="41"/>
      <c r="B265" s="42"/>
      <c r="C265" s="43"/>
      <c r="D265" s="220" t="s">
        <v>144</v>
      </c>
      <c r="E265" s="43"/>
      <c r="F265" s="221" t="s">
        <v>370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19" t="s">
        <v>144</v>
      </c>
      <c r="AU265" s="19" t="s">
        <v>21</v>
      </c>
    </row>
    <row r="266" s="2" customFormat="1">
      <c r="A266" s="41"/>
      <c r="B266" s="42"/>
      <c r="C266" s="43"/>
      <c r="D266" s="225" t="s">
        <v>150</v>
      </c>
      <c r="E266" s="43"/>
      <c r="F266" s="226" t="s">
        <v>371</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19" t="s">
        <v>150</v>
      </c>
      <c r="AU266" s="19" t="s">
        <v>21</v>
      </c>
    </row>
    <row r="267" s="13" customFormat="1">
      <c r="A267" s="13"/>
      <c r="B267" s="227"/>
      <c r="C267" s="228"/>
      <c r="D267" s="225" t="s">
        <v>152</v>
      </c>
      <c r="E267" s="229" t="s">
        <v>32</v>
      </c>
      <c r="F267" s="230" t="s">
        <v>29</v>
      </c>
      <c r="G267" s="228"/>
      <c r="H267" s="231">
        <v>42</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152</v>
      </c>
      <c r="AU267" s="237" t="s">
        <v>21</v>
      </c>
      <c r="AV267" s="13" t="s">
        <v>21</v>
      </c>
      <c r="AW267" s="13" t="s">
        <v>40</v>
      </c>
      <c r="AX267" s="13" t="s">
        <v>81</v>
      </c>
      <c r="AY267" s="237" t="s">
        <v>135</v>
      </c>
    </row>
    <row r="268" s="14" customFormat="1">
      <c r="A268" s="14"/>
      <c r="B268" s="238"/>
      <c r="C268" s="239"/>
      <c r="D268" s="225" t="s">
        <v>152</v>
      </c>
      <c r="E268" s="240" t="s">
        <v>32</v>
      </c>
      <c r="F268" s="241" t="s">
        <v>154</v>
      </c>
      <c r="G268" s="239"/>
      <c r="H268" s="240" t="s">
        <v>32</v>
      </c>
      <c r="I268" s="242"/>
      <c r="J268" s="239"/>
      <c r="K268" s="239"/>
      <c r="L268" s="243"/>
      <c r="M268" s="244"/>
      <c r="N268" s="245"/>
      <c r="O268" s="245"/>
      <c r="P268" s="245"/>
      <c r="Q268" s="245"/>
      <c r="R268" s="245"/>
      <c r="S268" s="245"/>
      <c r="T268" s="246"/>
      <c r="U268" s="14"/>
      <c r="V268" s="14"/>
      <c r="W268" s="14"/>
      <c r="X268" s="14"/>
      <c r="Y268" s="14"/>
      <c r="Z268" s="14"/>
      <c r="AA268" s="14"/>
      <c r="AB268" s="14"/>
      <c r="AC268" s="14"/>
      <c r="AD268" s="14"/>
      <c r="AE268" s="14"/>
      <c r="AT268" s="247" t="s">
        <v>152</v>
      </c>
      <c r="AU268" s="247" t="s">
        <v>21</v>
      </c>
      <c r="AV268" s="14" t="s">
        <v>89</v>
      </c>
      <c r="AW268" s="14" t="s">
        <v>40</v>
      </c>
      <c r="AX268" s="14" t="s">
        <v>81</v>
      </c>
      <c r="AY268" s="247" t="s">
        <v>135</v>
      </c>
    </row>
    <row r="269" s="15" customFormat="1">
      <c r="A269" s="15"/>
      <c r="B269" s="248"/>
      <c r="C269" s="249"/>
      <c r="D269" s="225" t="s">
        <v>152</v>
      </c>
      <c r="E269" s="250" t="s">
        <v>32</v>
      </c>
      <c r="F269" s="251" t="s">
        <v>155</v>
      </c>
      <c r="G269" s="249"/>
      <c r="H269" s="252">
        <v>42</v>
      </c>
      <c r="I269" s="253"/>
      <c r="J269" s="249"/>
      <c r="K269" s="249"/>
      <c r="L269" s="254"/>
      <c r="M269" s="255"/>
      <c r="N269" s="256"/>
      <c r="O269" s="256"/>
      <c r="P269" s="256"/>
      <c r="Q269" s="256"/>
      <c r="R269" s="256"/>
      <c r="S269" s="256"/>
      <c r="T269" s="257"/>
      <c r="U269" s="15"/>
      <c r="V269" s="15"/>
      <c r="W269" s="15"/>
      <c r="X269" s="15"/>
      <c r="Y269" s="15"/>
      <c r="Z269" s="15"/>
      <c r="AA269" s="15"/>
      <c r="AB269" s="15"/>
      <c r="AC269" s="15"/>
      <c r="AD269" s="15"/>
      <c r="AE269" s="15"/>
      <c r="AT269" s="258" t="s">
        <v>152</v>
      </c>
      <c r="AU269" s="258" t="s">
        <v>21</v>
      </c>
      <c r="AV269" s="15" t="s">
        <v>142</v>
      </c>
      <c r="AW269" s="15" t="s">
        <v>40</v>
      </c>
      <c r="AX269" s="15" t="s">
        <v>89</v>
      </c>
      <c r="AY269" s="258" t="s">
        <v>135</v>
      </c>
    </row>
    <row r="270" s="2" customFormat="1" ht="16.5" customHeight="1">
      <c r="A270" s="41"/>
      <c r="B270" s="42"/>
      <c r="C270" s="259" t="s">
        <v>372</v>
      </c>
      <c r="D270" s="259" t="s">
        <v>171</v>
      </c>
      <c r="E270" s="260" t="s">
        <v>373</v>
      </c>
      <c r="F270" s="261" t="s">
        <v>374</v>
      </c>
      <c r="G270" s="262" t="s">
        <v>346</v>
      </c>
      <c r="H270" s="263">
        <v>42</v>
      </c>
      <c r="I270" s="264"/>
      <c r="J270" s="265">
        <f>ROUND(I270*H270,2)</f>
        <v>0</v>
      </c>
      <c r="K270" s="261" t="s">
        <v>32</v>
      </c>
      <c r="L270" s="266"/>
      <c r="M270" s="267" t="s">
        <v>32</v>
      </c>
      <c r="N270" s="268" t="s">
        <v>52</v>
      </c>
      <c r="O270" s="87"/>
      <c r="P270" s="216">
        <f>O270*H270</f>
        <v>0</v>
      </c>
      <c r="Q270" s="216">
        <v>2.0000000000000002E-05</v>
      </c>
      <c r="R270" s="216">
        <f>Q270*H270</f>
        <v>0.00084000000000000003</v>
      </c>
      <c r="S270" s="216">
        <v>0</v>
      </c>
      <c r="T270" s="217">
        <f>S270*H270</f>
        <v>0</v>
      </c>
      <c r="U270" s="41"/>
      <c r="V270" s="41"/>
      <c r="W270" s="41"/>
      <c r="X270" s="41"/>
      <c r="Y270" s="41"/>
      <c r="Z270" s="41"/>
      <c r="AA270" s="41"/>
      <c r="AB270" s="41"/>
      <c r="AC270" s="41"/>
      <c r="AD270" s="41"/>
      <c r="AE270" s="41"/>
      <c r="AR270" s="218" t="s">
        <v>175</v>
      </c>
      <c r="AT270" s="218" t="s">
        <v>171</v>
      </c>
      <c r="AU270" s="218" t="s">
        <v>21</v>
      </c>
      <c r="AY270" s="19" t="s">
        <v>135</v>
      </c>
      <c r="BE270" s="219">
        <f>IF(N270="základní",J270,0)</f>
        <v>0</v>
      </c>
      <c r="BF270" s="219">
        <f>IF(N270="snížená",J270,0)</f>
        <v>0</v>
      </c>
      <c r="BG270" s="219">
        <f>IF(N270="zákl. přenesená",J270,0)</f>
        <v>0</v>
      </c>
      <c r="BH270" s="219">
        <f>IF(N270="sníž. přenesená",J270,0)</f>
        <v>0</v>
      </c>
      <c r="BI270" s="219">
        <f>IF(N270="nulová",J270,0)</f>
        <v>0</v>
      </c>
      <c r="BJ270" s="19" t="s">
        <v>89</v>
      </c>
      <c r="BK270" s="219">
        <f>ROUND(I270*H270,2)</f>
        <v>0</v>
      </c>
      <c r="BL270" s="19" t="s">
        <v>142</v>
      </c>
      <c r="BM270" s="218" t="s">
        <v>375</v>
      </c>
    </row>
    <row r="271" s="2" customFormat="1" ht="16.5" customHeight="1">
      <c r="A271" s="41"/>
      <c r="B271" s="42"/>
      <c r="C271" s="207" t="s">
        <v>376</v>
      </c>
      <c r="D271" s="207" t="s">
        <v>137</v>
      </c>
      <c r="E271" s="208" t="s">
        <v>377</v>
      </c>
      <c r="F271" s="209" t="s">
        <v>378</v>
      </c>
      <c r="G271" s="210" t="s">
        <v>165</v>
      </c>
      <c r="H271" s="211">
        <v>10.946</v>
      </c>
      <c r="I271" s="212"/>
      <c r="J271" s="213">
        <f>ROUND(I271*H271,2)</f>
        <v>0</v>
      </c>
      <c r="K271" s="209" t="s">
        <v>141</v>
      </c>
      <c r="L271" s="47"/>
      <c r="M271" s="214" t="s">
        <v>32</v>
      </c>
      <c r="N271" s="215" t="s">
        <v>52</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142</v>
      </c>
      <c r="AT271" s="218" t="s">
        <v>137</v>
      </c>
      <c r="AU271" s="218" t="s">
        <v>21</v>
      </c>
      <c r="AY271" s="19" t="s">
        <v>135</v>
      </c>
      <c r="BE271" s="219">
        <f>IF(N271="základní",J271,0)</f>
        <v>0</v>
      </c>
      <c r="BF271" s="219">
        <f>IF(N271="snížená",J271,0)</f>
        <v>0</v>
      </c>
      <c r="BG271" s="219">
        <f>IF(N271="zákl. přenesená",J271,0)</f>
        <v>0</v>
      </c>
      <c r="BH271" s="219">
        <f>IF(N271="sníž. přenesená",J271,0)</f>
        <v>0</v>
      </c>
      <c r="BI271" s="219">
        <f>IF(N271="nulová",J271,0)</f>
        <v>0</v>
      </c>
      <c r="BJ271" s="19" t="s">
        <v>89</v>
      </c>
      <c r="BK271" s="219">
        <f>ROUND(I271*H271,2)</f>
        <v>0</v>
      </c>
      <c r="BL271" s="19" t="s">
        <v>142</v>
      </c>
      <c r="BM271" s="218" t="s">
        <v>379</v>
      </c>
    </row>
    <row r="272" s="2" customFormat="1">
      <c r="A272" s="41"/>
      <c r="B272" s="42"/>
      <c r="C272" s="43"/>
      <c r="D272" s="220" t="s">
        <v>144</v>
      </c>
      <c r="E272" s="43"/>
      <c r="F272" s="221" t="s">
        <v>380</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19" t="s">
        <v>144</v>
      </c>
      <c r="AU272" s="19" t="s">
        <v>21</v>
      </c>
    </row>
    <row r="273" s="2" customFormat="1">
      <c r="A273" s="41"/>
      <c r="B273" s="42"/>
      <c r="C273" s="43"/>
      <c r="D273" s="225" t="s">
        <v>150</v>
      </c>
      <c r="E273" s="43"/>
      <c r="F273" s="226" t="s">
        <v>381</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19" t="s">
        <v>150</v>
      </c>
      <c r="AU273" s="19" t="s">
        <v>21</v>
      </c>
    </row>
    <row r="274" s="13" customFormat="1">
      <c r="A274" s="13"/>
      <c r="B274" s="227"/>
      <c r="C274" s="228"/>
      <c r="D274" s="225" t="s">
        <v>152</v>
      </c>
      <c r="E274" s="229" t="s">
        <v>32</v>
      </c>
      <c r="F274" s="230" t="s">
        <v>382</v>
      </c>
      <c r="G274" s="228"/>
      <c r="H274" s="231">
        <v>10.946</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152</v>
      </c>
      <c r="AU274" s="237" t="s">
        <v>21</v>
      </c>
      <c r="AV274" s="13" t="s">
        <v>21</v>
      </c>
      <c r="AW274" s="13" t="s">
        <v>40</v>
      </c>
      <c r="AX274" s="13" t="s">
        <v>81</v>
      </c>
      <c r="AY274" s="237" t="s">
        <v>135</v>
      </c>
    </row>
    <row r="275" s="14" customFormat="1">
      <c r="A275" s="14"/>
      <c r="B275" s="238"/>
      <c r="C275" s="239"/>
      <c r="D275" s="225" t="s">
        <v>152</v>
      </c>
      <c r="E275" s="240" t="s">
        <v>32</v>
      </c>
      <c r="F275" s="241" t="s">
        <v>154</v>
      </c>
      <c r="G275" s="239"/>
      <c r="H275" s="240" t="s">
        <v>32</v>
      </c>
      <c r="I275" s="242"/>
      <c r="J275" s="239"/>
      <c r="K275" s="239"/>
      <c r="L275" s="243"/>
      <c r="M275" s="244"/>
      <c r="N275" s="245"/>
      <c r="O275" s="245"/>
      <c r="P275" s="245"/>
      <c r="Q275" s="245"/>
      <c r="R275" s="245"/>
      <c r="S275" s="245"/>
      <c r="T275" s="246"/>
      <c r="U275" s="14"/>
      <c r="V275" s="14"/>
      <c r="W275" s="14"/>
      <c r="X275" s="14"/>
      <c r="Y275" s="14"/>
      <c r="Z275" s="14"/>
      <c r="AA275" s="14"/>
      <c r="AB275" s="14"/>
      <c r="AC275" s="14"/>
      <c r="AD275" s="14"/>
      <c r="AE275" s="14"/>
      <c r="AT275" s="247" t="s">
        <v>152</v>
      </c>
      <c r="AU275" s="247" t="s">
        <v>21</v>
      </c>
      <c r="AV275" s="14" t="s">
        <v>89</v>
      </c>
      <c r="AW275" s="14" t="s">
        <v>40</v>
      </c>
      <c r="AX275" s="14" t="s">
        <v>81</v>
      </c>
      <c r="AY275" s="247" t="s">
        <v>135</v>
      </c>
    </row>
    <row r="276" s="15" customFormat="1">
      <c r="A276" s="15"/>
      <c r="B276" s="248"/>
      <c r="C276" s="249"/>
      <c r="D276" s="225" t="s">
        <v>152</v>
      </c>
      <c r="E276" s="250" t="s">
        <v>32</v>
      </c>
      <c r="F276" s="251" t="s">
        <v>155</v>
      </c>
      <c r="G276" s="249"/>
      <c r="H276" s="252">
        <v>10.946</v>
      </c>
      <c r="I276" s="253"/>
      <c r="J276" s="249"/>
      <c r="K276" s="249"/>
      <c r="L276" s="254"/>
      <c r="M276" s="255"/>
      <c r="N276" s="256"/>
      <c r="O276" s="256"/>
      <c r="P276" s="256"/>
      <c r="Q276" s="256"/>
      <c r="R276" s="256"/>
      <c r="S276" s="256"/>
      <c r="T276" s="257"/>
      <c r="U276" s="15"/>
      <c r="V276" s="15"/>
      <c r="W276" s="15"/>
      <c r="X276" s="15"/>
      <c r="Y276" s="15"/>
      <c r="Z276" s="15"/>
      <c r="AA276" s="15"/>
      <c r="AB276" s="15"/>
      <c r="AC276" s="15"/>
      <c r="AD276" s="15"/>
      <c r="AE276" s="15"/>
      <c r="AT276" s="258" t="s">
        <v>152</v>
      </c>
      <c r="AU276" s="258" t="s">
        <v>21</v>
      </c>
      <c r="AV276" s="15" t="s">
        <v>142</v>
      </c>
      <c r="AW276" s="15" t="s">
        <v>40</v>
      </c>
      <c r="AX276" s="15" t="s">
        <v>89</v>
      </c>
      <c r="AY276" s="258" t="s">
        <v>135</v>
      </c>
    </row>
    <row r="277" s="2" customFormat="1" ht="16.5" customHeight="1">
      <c r="A277" s="41"/>
      <c r="B277" s="42"/>
      <c r="C277" s="207" t="s">
        <v>383</v>
      </c>
      <c r="D277" s="207" t="s">
        <v>137</v>
      </c>
      <c r="E277" s="208" t="s">
        <v>384</v>
      </c>
      <c r="F277" s="209" t="s">
        <v>385</v>
      </c>
      <c r="G277" s="210" t="s">
        <v>140</v>
      </c>
      <c r="H277" s="211">
        <v>69.052999999999997</v>
      </c>
      <c r="I277" s="212"/>
      <c r="J277" s="213">
        <f>ROUND(I277*H277,2)</f>
        <v>0</v>
      </c>
      <c r="K277" s="209" t="s">
        <v>141</v>
      </c>
      <c r="L277" s="47"/>
      <c r="M277" s="214" t="s">
        <v>32</v>
      </c>
      <c r="N277" s="215" t="s">
        <v>52</v>
      </c>
      <c r="O277" s="87"/>
      <c r="P277" s="216">
        <f>O277*H277</f>
        <v>0</v>
      </c>
      <c r="Q277" s="216">
        <v>0.041739999999999999</v>
      </c>
      <c r="R277" s="216">
        <f>Q277*H277</f>
        <v>2.8822722199999999</v>
      </c>
      <c r="S277" s="216">
        <v>0</v>
      </c>
      <c r="T277" s="217">
        <f>S277*H277</f>
        <v>0</v>
      </c>
      <c r="U277" s="41"/>
      <c r="V277" s="41"/>
      <c r="W277" s="41"/>
      <c r="X277" s="41"/>
      <c r="Y277" s="41"/>
      <c r="Z277" s="41"/>
      <c r="AA277" s="41"/>
      <c r="AB277" s="41"/>
      <c r="AC277" s="41"/>
      <c r="AD277" s="41"/>
      <c r="AE277" s="41"/>
      <c r="AR277" s="218" t="s">
        <v>142</v>
      </c>
      <c r="AT277" s="218" t="s">
        <v>137</v>
      </c>
      <c r="AU277" s="218" t="s">
        <v>21</v>
      </c>
      <c r="AY277" s="19" t="s">
        <v>135</v>
      </c>
      <c r="BE277" s="219">
        <f>IF(N277="základní",J277,0)</f>
        <v>0</v>
      </c>
      <c r="BF277" s="219">
        <f>IF(N277="snížená",J277,0)</f>
        <v>0</v>
      </c>
      <c r="BG277" s="219">
        <f>IF(N277="zákl. přenesená",J277,0)</f>
        <v>0</v>
      </c>
      <c r="BH277" s="219">
        <f>IF(N277="sníž. přenesená",J277,0)</f>
        <v>0</v>
      </c>
      <c r="BI277" s="219">
        <f>IF(N277="nulová",J277,0)</f>
        <v>0</v>
      </c>
      <c r="BJ277" s="19" t="s">
        <v>89</v>
      </c>
      <c r="BK277" s="219">
        <f>ROUND(I277*H277,2)</f>
        <v>0</v>
      </c>
      <c r="BL277" s="19" t="s">
        <v>142</v>
      </c>
      <c r="BM277" s="218" t="s">
        <v>386</v>
      </c>
    </row>
    <row r="278" s="2" customFormat="1">
      <c r="A278" s="41"/>
      <c r="B278" s="42"/>
      <c r="C278" s="43"/>
      <c r="D278" s="220" t="s">
        <v>144</v>
      </c>
      <c r="E278" s="43"/>
      <c r="F278" s="221" t="s">
        <v>387</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19" t="s">
        <v>144</v>
      </c>
      <c r="AU278" s="19" t="s">
        <v>21</v>
      </c>
    </row>
    <row r="279" s="2" customFormat="1">
      <c r="A279" s="41"/>
      <c r="B279" s="42"/>
      <c r="C279" s="43"/>
      <c r="D279" s="225" t="s">
        <v>150</v>
      </c>
      <c r="E279" s="43"/>
      <c r="F279" s="226" t="s">
        <v>388</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19" t="s">
        <v>150</v>
      </c>
      <c r="AU279" s="19" t="s">
        <v>21</v>
      </c>
    </row>
    <row r="280" s="13" customFormat="1">
      <c r="A280" s="13"/>
      <c r="B280" s="227"/>
      <c r="C280" s="228"/>
      <c r="D280" s="225" t="s">
        <v>152</v>
      </c>
      <c r="E280" s="229" t="s">
        <v>32</v>
      </c>
      <c r="F280" s="230" t="s">
        <v>389</v>
      </c>
      <c r="G280" s="228"/>
      <c r="H280" s="231">
        <v>69.052999999999997</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152</v>
      </c>
      <c r="AU280" s="237" t="s">
        <v>21</v>
      </c>
      <c r="AV280" s="13" t="s">
        <v>21</v>
      </c>
      <c r="AW280" s="13" t="s">
        <v>40</v>
      </c>
      <c r="AX280" s="13" t="s">
        <v>81</v>
      </c>
      <c r="AY280" s="237" t="s">
        <v>135</v>
      </c>
    </row>
    <row r="281" s="14" customFormat="1">
      <c r="A281" s="14"/>
      <c r="B281" s="238"/>
      <c r="C281" s="239"/>
      <c r="D281" s="225" t="s">
        <v>152</v>
      </c>
      <c r="E281" s="240" t="s">
        <v>32</v>
      </c>
      <c r="F281" s="241" t="s">
        <v>390</v>
      </c>
      <c r="G281" s="239"/>
      <c r="H281" s="240" t="s">
        <v>32</v>
      </c>
      <c r="I281" s="242"/>
      <c r="J281" s="239"/>
      <c r="K281" s="239"/>
      <c r="L281" s="243"/>
      <c r="M281" s="244"/>
      <c r="N281" s="245"/>
      <c r="O281" s="245"/>
      <c r="P281" s="245"/>
      <c r="Q281" s="245"/>
      <c r="R281" s="245"/>
      <c r="S281" s="245"/>
      <c r="T281" s="246"/>
      <c r="U281" s="14"/>
      <c r="V281" s="14"/>
      <c r="W281" s="14"/>
      <c r="X281" s="14"/>
      <c r="Y281" s="14"/>
      <c r="Z281" s="14"/>
      <c r="AA281" s="14"/>
      <c r="AB281" s="14"/>
      <c r="AC281" s="14"/>
      <c r="AD281" s="14"/>
      <c r="AE281" s="14"/>
      <c r="AT281" s="247" t="s">
        <v>152</v>
      </c>
      <c r="AU281" s="247" t="s">
        <v>21</v>
      </c>
      <c r="AV281" s="14" t="s">
        <v>89</v>
      </c>
      <c r="AW281" s="14" t="s">
        <v>40</v>
      </c>
      <c r="AX281" s="14" t="s">
        <v>81</v>
      </c>
      <c r="AY281" s="247" t="s">
        <v>135</v>
      </c>
    </row>
    <row r="282" s="15" customFormat="1">
      <c r="A282" s="15"/>
      <c r="B282" s="248"/>
      <c r="C282" s="249"/>
      <c r="D282" s="225" t="s">
        <v>152</v>
      </c>
      <c r="E282" s="250" t="s">
        <v>32</v>
      </c>
      <c r="F282" s="251" t="s">
        <v>155</v>
      </c>
      <c r="G282" s="249"/>
      <c r="H282" s="252">
        <v>69.052999999999997</v>
      </c>
      <c r="I282" s="253"/>
      <c r="J282" s="249"/>
      <c r="K282" s="249"/>
      <c r="L282" s="254"/>
      <c r="M282" s="255"/>
      <c r="N282" s="256"/>
      <c r="O282" s="256"/>
      <c r="P282" s="256"/>
      <c r="Q282" s="256"/>
      <c r="R282" s="256"/>
      <c r="S282" s="256"/>
      <c r="T282" s="257"/>
      <c r="U282" s="15"/>
      <c r="V282" s="15"/>
      <c r="W282" s="15"/>
      <c r="X282" s="15"/>
      <c r="Y282" s="15"/>
      <c r="Z282" s="15"/>
      <c r="AA282" s="15"/>
      <c r="AB282" s="15"/>
      <c r="AC282" s="15"/>
      <c r="AD282" s="15"/>
      <c r="AE282" s="15"/>
      <c r="AT282" s="258" t="s">
        <v>152</v>
      </c>
      <c r="AU282" s="258" t="s">
        <v>21</v>
      </c>
      <c r="AV282" s="15" t="s">
        <v>142</v>
      </c>
      <c r="AW282" s="15" t="s">
        <v>40</v>
      </c>
      <c r="AX282" s="15" t="s">
        <v>89</v>
      </c>
      <c r="AY282" s="258" t="s">
        <v>135</v>
      </c>
    </row>
    <row r="283" s="2" customFormat="1" ht="16.5" customHeight="1">
      <c r="A283" s="41"/>
      <c r="B283" s="42"/>
      <c r="C283" s="207" t="s">
        <v>391</v>
      </c>
      <c r="D283" s="207" t="s">
        <v>137</v>
      </c>
      <c r="E283" s="208" t="s">
        <v>392</v>
      </c>
      <c r="F283" s="209" t="s">
        <v>393</v>
      </c>
      <c r="G283" s="210" t="s">
        <v>140</v>
      </c>
      <c r="H283" s="211">
        <v>69.049999999999997</v>
      </c>
      <c r="I283" s="212"/>
      <c r="J283" s="213">
        <f>ROUND(I283*H283,2)</f>
        <v>0</v>
      </c>
      <c r="K283" s="209" t="s">
        <v>141</v>
      </c>
      <c r="L283" s="47"/>
      <c r="M283" s="214" t="s">
        <v>32</v>
      </c>
      <c r="N283" s="215" t="s">
        <v>52</v>
      </c>
      <c r="O283" s="87"/>
      <c r="P283" s="216">
        <f>O283*H283</f>
        <v>0</v>
      </c>
      <c r="Q283" s="216">
        <v>2.0000000000000002E-05</v>
      </c>
      <c r="R283" s="216">
        <f>Q283*H283</f>
        <v>0.0013810000000000001</v>
      </c>
      <c r="S283" s="216">
        <v>0</v>
      </c>
      <c r="T283" s="217">
        <f>S283*H283</f>
        <v>0</v>
      </c>
      <c r="U283" s="41"/>
      <c r="V283" s="41"/>
      <c r="W283" s="41"/>
      <c r="X283" s="41"/>
      <c r="Y283" s="41"/>
      <c r="Z283" s="41"/>
      <c r="AA283" s="41"/>
      <c r="AB283" s="41"/>
      <c r="AC283" s="41"/>
      <c r="AD283" s="41"/>
      <c r="AE283" s="41"/>
      <c r="AR283" s="218" t="s">
        <v>142</v>
      </c>
      <c r="AT283" s="218" t="s">
        <v>137</v>
      </c>
      <c r="AU283" s="218" t="s">
        <v>21</v>
      </c>
      <c r="AY283" s="19" t="s">
        <v>135</v>
      </c>
      <c r="BE283" s="219">
        <f>IF(N283="základní",J283,0)</f>
        <v>0</v>
      </c>
      <c r="BF283" s="219">
        <f>IF(N283="snížená",J283,0)</f>
        <v>0</v>
      </c>
      <c r="BG283" s="219">
        <f>IF(N283="zákl. přenesená",J283,0)</f>
        <v>0</v>
      </c>
      <c r="BH283" s="219">
        <f>IF(N283="sníž. přenesená",J283,0)</f>
        <v>0</v>
      </c>
      <c r="BI283" s="219">
        <f>IF(N283="nulová",J283,0)</f>
        <v>0</v>
      </c>
      <c r="BJ283" s="19" t="s">
        <v>89</v>
      </c>
      <c r="BK283" s="219">
        <f>ROUND(I283*H283,2)</f>
        <v>0</v>
      </c>
      <c r="BL283" s="19" t="s">
        <v>142</v>
      </c>
      <c r="BM283" s="218" t="s">
        <v>394</v>
      </c>
    </row>
    <row r="284" s="2" customFormat="1">
      <c r="A284" s="41"/>
      <c r="B284" s="42"/>
      <c r="C284" s="43"/>
      <c r="D284" s="220" t="s">
        <v>144</v>
      </c>
      <c r="E284" s="43"/>
      <c r="F284" s="221" t="s">
        <v>395</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19" t="s">
        <v>144</v>
      </c>
      <c r="AU284" s="19" t="s">
        <v>21</v>
      </c>
    </row>
    <row r="285" s="2" customFormat="1">
      <c r="A285" s="41"/>
      <c r="B285" s="42"/>
      <c r="C285" s="43"/>
      <c r="D285" s="225" t="s">
        <v>150</v>
      </c>
      <c r="E285" s="43"/>
      <c r="F285" s="226" t="s">
        <v>388</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19" t="s">
        <v>150</v>
      </c>
      <c r="AU285" s="19" t="s">
        <v>21</v>
      </c>
    </row>
    <row r="286" s="2" customFormat="1" ht="16.5" customHeight="1">
      <c r="A286" s="41"/>
      <c r="B286" s="42"/>
      <c r="C286" s="207" t="s">
        <v>396</v>
      </c>
      <c r="D286" s="207" t="s">
        <v>137</v>
      </c>
      <c r="E286" s="208" t="s">
        <v>397</v>
      </c>
      <c r="F286" s="209" t="s">
        <v>398</v>
      </c>
      <c r="G286" s="210" t="s">
        <v>174</v>
      </c>
      <c r="H286" s="211">
        <v>1.8600000000000001</v>
      </c>
      <c r="I286" s="212"/>
      <c r="J286" s="213">
        <f>ROUND(I286*H286,2)</f>
        <v>0</v>
      </c>
      <c r="K286" s="209" t="s">
        <v>141</v>
      </c>
      <c r="L286" s="47"/>
      <c r="M286" s="214" t="s">
        <v>32</v>
      </c>
      <c r="N286" s="215" t="s">
        <v>52</v>
      </c>
      <c r="O286" s="87"/>
      <c r="P286" s="216">
        <f>O286*H286</f>
        <v>0</v>
      </c>
      <c r="Q286" s="216">
        <v>1.04877</v>
      </c>
      <c r="R286" s="216">
        <f>Q286*H286</f>
        <v>1.9507122000000001</v>
      </c>
      <c r="S286" s="216">
        <v>0</v>
      </c>
      <c r="T286" s="217">
        <f>S286*H286</f>
        <v>0</v>
      </c>
      <c r="U286" s="41"/>
      <c r="V286" s="41"/>
      <c r="W286" s="41"/>
      <c r="X286" s="41"/>
      <c r="Y286" s="41"/>
      <c r="Z286" s="41"/>
      <c r="AA286" s="41"/>
      <c r="AB286" s="41"/>
      <c r="AC286" s="41"/>
      <c r="AD286" s="41"/>
      <c r="AE286" s="41"/>
      <c r="AR286" s="218" t="s">
        <v>142</v>
      </c>
      <c r="AT286" s="218" t="s">
        <v>137</v>
      </c>
      <c r="AU286" s="218" t="s">
        <v>21</v>
      </c>
      <c r="AY286" s="19" t="s">
        <v>135</v>
      </c>
      <c r="BE286" s="219">
        <f>IF(N286="základní",J286,0)</f>
        <v>0</v>
      </c>
      <c r="BF286" s="219">
        <f>IF(N286="snížená",J286,0)</f>
        <v>0</v>
      </c>
      <c r="BG286" s="219">
        <f>IF(N286="zákl. přenesená",J286,0)</f>
        <v>0</v>
      </c>
      <c r="BH286" s="219">
        <f>IF(N286="sníž. přenesená",J286,0)</f>
        <v>0</v>
      </c>
      <c r="BI286" s="219">
        <f>IF(N286="nulová",J286,0)</f>
        <v>0</v>
      </c>
      <c r="BJ286" s="19" t="s">
        <v>89</v>
      </c>
      <c r="BK286" s="219">
        <f>ROUND(I286*H286,2)</f>
        <v>0</v>
      </c>
      <c r="BL286" s="19" t="s">
        <v>142</v>
      </c>
      <c r="BM286" s="218" t="s">
        <v>399</v>
      </c>
    </row>
    <row r="287" s="2" customFormat="1">
      <c r="A287" s="41"/>
      <c r="B287" s="42"/>
      <c r="C287" s="43"/>
      <c r="D287" s="220" t="s">
        <v>144</v>
      </c>
      <c r="E287" s="43"/>
      <c r="F287" s="221" t="s">
        <v>400</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19" t="s">
        <v>144</v>
      </c>
      <c r="AU287" s="19" t="s">
        <v>21</v>
      </c>
    </row>
    <row r="288" s="2" customFormat="1">
      <c r="A288" s="41"/>
      <c r="B288" s="42"/>
      <c r="C288" s="43"/>
      <c r="D288" s="225" t="s">
        <v>150</v>
      </c>
      <c r="E288" s="43"/>
      <c r="F288" s="226" t="s">
        <v>401</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19" t="s">
        <v>150</v>
      </c>
      <c r="AU288" s="19" t="s">
        <v>21</v>
      </c>
    </row>
    <row r="289" s="13" customFormat="1">
      <c r="A289" s="13"/>
      <c r="B289" s="227"/>
      <c r="C289" s="228"/>
      <c r="D289" s="225" t="s">
        <v>152</v>
      </c>
      <c r="E289" s="229" t="s">
        <v>32</v>
      </c>
      <c r="F289" s="230" t="s">
        <v>402</v>
      </c>
      <c r="G289" s="228"/>
      <c r="H289" s="231">
        <v>1.8600000000000001</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152</v>
      </c>
      <c r="AU289" s="237" t="s">
        <v>21</v>
      </c>
      <c r="AV289" s="13" t="s">
        <v>21</v>
      </c>
      <c r="AW289" s="13" t="s">
        <v>40</v>
      </c>
      <c r="AX289" s="13" t="s">
        <v>81</v>
      </c>
      <c r="AY289" s="237" t="s">
        <v>135</v>
      </c>
    </row>
    <row r="290" s="14" customFormat="1">
      <c r="A290" s="14"/>
      <c r="B290" s="238"/>
      <c r="C290" s="239"/>
      <c r="D290" s="225" t="s">
        <v>152</v>
      </c>
      <c r="E290" s="240" t="s">
        <v>32</v>
      </c>
      <c r="F290" s="241" t="s">
        <v>154</v>
      </c>
      <c r="G290" s="239"/>
      <c r="H290" s="240" t="s">
        <v>32</v>
      </c>
      <c r="I290" s="242"/>
      <c r="J290" s="239"/>
      <c r="K290" s="239"/>
      <c r="L290" s="243"/>
      <c r="M290" s="244"/>
      <c r="N290" s="245"/>
      <c r="O290" s="245"/>
      <c r="P290" s="245"/>
      <c r="Q290" s="245"/>
      <c r="R290" s="245"/>
      <c r="S290" s="245"/>
      <c r="T290" s="246"/>
      <c r="U290" s="14"/>
      <c r="V290" s="14"/>
      <c r="W290" s="14"/>
      <c r="X290" s="14"/>
      <c r="Y290" s="14"/>
      <c r="Z290" s="14"/>
      <c r="AA290" s="14"/>
      <c r="AB290" s="14"/>
      <c r="AC290" s="14"/>
      <c r="AD290" s="14"/>
      <c r="AE290" s="14"/>
      <c r="AT290" s="247" t="s">
        <v>152</v>
      </c>
      <c r="AU290" s="247" t="s">
        <v>21</v>
      </c>
      <c r="AV290" s="14" t="s">
        <v>89</v>
      </c>
      <c r="AW290" s="14" t="s">
        <v>40</v>
      </c>
      <c r="AX290" s="14" t="s">
        <v>81</v>
      </c>
      <c r="AY290" s="247" t="s">
        <v>135</v>
      </c>
    </row>
    <row r="291" s="15" customFormat="1">
      <c r="A291" s="15"/>
      <c r="B291" s="248"/>
      <c r="C291" s="249"/>
      <c r="D291" s="225" t="s">
        <v>152</v>
      </c>
      <c r="E291" s="250" t="s">
        <v>32</v>
      </c>
      <c r="F291" s="251" t="s">
        <v>155</v>
      </c>
      <c r="G291" s="249"/>
      <c r="H291" s="252">
        <v>1.8600000000000001</v>
      </c>
      <c r="I291" s="253"/>
      <c r="J291" s="249"/>
      <c r="K291" s="249"/>
      <c r="L291" s="254"/>
      <c r="M291" s="255"/>
      <c r="N291" s="256"/>
      <c r="O291" s="256"/>
      <c r="P291" s="256"/>
      <c r="Q291" s="256"/>
      <c r="R291" s="256"/>
      <c r="S291" s="256"/>
      <c r="T291" s="257"/>
      <c r="U291" s="15"/>
      <c r="V291" s="15"/>
      <c r="W291" s="15"/>
      <c r="X291" s="15"/>
      <c r="Y291" s="15"/>
      <c r="Z291" s="15"/>
      <c r="AA291" s="15"/>
      <c r="AB291" s="15"/>
      <c r="AC291" s="15"/>
      <c r="AD291" s="15"/>
      <c r="AE291" s="15"/>
      <c r="AT291" s="258" t="s">
        <v>152</v>
      </c>
      <c r="AU291" s="258" t="s">
        <v>21</v>
      </c>
      <c r="AV291" s="15" t="s">
        <v>142</v>
      </c>
      <c r="AW291" s="15" t="s">
        <v>40</v>
      </c>
      <c r="AX291" s="15" t="s">
        <v>89</v>
      </c>
      <c r="AY291" s="258" t="s">
        <v>135</v>
      </c>
    </row>
    <row r="292" s="2" customFormat="1" ht="16.5" customHeight="1">
      <c r="A292" s="41"/>
      <c r="B292" s="42"/>
      <c r="C292" s="207" t="s">
        <v>29</v>
      </c>
      <c r="D292" s="207" t="s">
        <v>137</v>
      </c>
      <c r="E292" s="208" t="s">
        <v>403</v>
      </c>
      <c r="F292" s="209" t="s">
        <v>404</v>
      </c>
      <c r="G292" s="210" t="s">
        <v>306</v>
      </c>
      <c r="H292" s="211">
        <v>6</v>
      </c>
      <c r="I292" s="212"/>
      <c r="J292" s="213">
        <f>ROUND(I292*H292,2)</f>
        <v>0</v>
      </c>
      <c r="K292" s="209" t="s">
        <v>141</v>
      </c>
      <c r="L292" s="47"/>
      <c r="M292" s="214" t="s">
        <v>32</v>
      </c>
      <c r="N292" s="215" t="s">
        <v>52</v>
      </c>
      <c r="O292" s="87"/>
      <c r="P292" s="216">
        <f>O292*H292</f>
        <v>0</v>
      </c>
      <c r="Q292" s="216">
        <v>0.00019000000000000001</v>
      </c>
      <c r="R292" s="216">
        <f>Q292*H292</f>
        <v>0.00114</v>
      </c>
      <c r="S292" s="216">
        <v>0</v>
      </c>
      <c r="T292" s="217">
        <f>S292*H292</f>
        <v>0</v>
      </c>
      <c r="U292" s="41"/>
      <c r="V292" s="41"/>
      <c r="W292" s="41"/>
      <c r="X292" s="41"/>
      <c r="Y292" s="41"/>
      <c r="Z292" s="41"/>
      <c r="AA292" s="41"/>
      <c r="AB292" s="41"/>
      <c r="AC292" s="41"/>
      <c r="AD292" s="41"/>
      <c r="AE292" s="41"/>
      <c r="AR292" s="218" t="s">
        <v>142</v>
      </c>
      <c r="AT292" s="218" t="s">
        <v>137</v>
      </c>
      <c r="AU292" s="218" t="s">
        <v>21</v>
      </c>
      <c r="AY292" s="19" t="s">
        <v>135</v>
      </c>
      <c r="BE292" s="219">
        <f>IF(N292="základní",J292,0)</f>
        <v>0</v>
      </c>
      <c r="BF292" s="219">
        <f>IF(N292="snížená",J292,0)</f>
        <v>0</v>
      </c>
      <c r="BG292" s="219">
        <f>IF(N292="zákl. přenesená",J292,0)</f>
        <v>0</v>
      </c>
      <c r="BH292" s="219">
        <f>IF(N292="sníž. přenesená",J292,0)</f>
        <v>0</v>
      </c>
      <c r="BI292" s="219">
        <f>IF(N292="nulová",J292,0)</f>
        <v>0</v>
      </c>
      <c r="BJ292" s="19" t="s">
        <v>89</v>
      </c>
      <c r="BK292" s="219">
        <f>ROUND(I292*H292,2)</f>
        <v>0</v>
      </c>
      <c r="BL292" s="19" t="s">
        <v>142</v>
      </c>
      <c r="BM292" s="218" t="s">
        <v>405</v>
      </c>
    </row>
    <row r="293" s="2" customFormat="1">
      <c r="A293" s="41"/>
      <c r="B293" s="42"/>
      <c r="C293" s="43"/>
      <c r="D293" s="220" t="s">
        <v>144</v>
      </c>
      <c r="E293" s="43"/>
      <c r="F293" s="221" t="s">
        <v>406</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19" t="s">
        <v>144</v>
      </c>
      <c r="AU293" s="19" t="s">
        <v>21</v>
      </c>
    </row>
    <row r="294" s="2" customFormat="1">
      <c r="A294" s="41"/>
      <c r="B294" s="42"/>
      <c r="C294" s="43"/>
      <c r="D294" s="225" t="s">
        <v>150</v>
      </c>
      <c r="E294" s="43"/>
      <c r="F294" s="226" t="s">
        <v>407</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19" t="s">
        <v>150</v>
      </c>
      <c r="AU294" s="19" t="s">
        <v>21</v>
      </c>
    </row>
    <row r="295" s="13" customFormat="1">
      <c r="A295" s="13"/>
      <c r="B295" s="227"/>
      <c r="C295" s="228"/>
      <c r="D295" s="225" t="s">
        <v>152</v>
      </c>
      <c r="E295" s="229" t="s">
        <v>32</v>
      </c>
      <c r="F295" s="230" t="s">
        <v>408</v>
      </c>
      <c r="G295" s="228"/>
      <c r="H295" s="231">
        <v>6</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152</v>
      </c>
      <c r="AU295" s="237" t="s">
        <v>21</v>
      </c>
      <c r="AV295" s="13" t="s">
        <v>21</v>
      </c>
      <c r="AW295" s="13" t="s">
        <v>40</v>
      </c>
      <c r="AX295" s="13" t="s">
        <v>81</v>
      </c>
      <c r="AY295" s="237" t="s">
        <v>135</v>
      </c>
    </row>
    <row r="296" s="14" customFormat="1">
      <c r="A296" s="14"/>
      <c r="B296" s="238"/>
      <c r="C296" s="239"/>
      <c r="D296" s="225" t="s">
        <v>152</v>
      </c>
      <c r="E296" s="240" t="s">
        <v>32</v>
      </c>
      <c r="F296" s="241" t="s">
        <v>154</v>
      </c>
      <c r="G296" s="239"/>
      <c r="H296" s="240" t="s">
        <v>32</v>
      </c>
      <c r="I296" s="242"/>
      <c r="J296" s="239"/>
      <c r="K296" s="239"/>
      <c r="L296" s="243"/>
      <c r="M296" s="244"/>
      <c r="N296" s="245"/>
      <c r="O296" s="245"/>
      <c r="P296" s="245"/>
      <c r="Q296" s="245"/>
      <c r="R296" s="245"/>
      <c r="S296" s="245"/>
      <c r="T296" s="246"/>
      <c r="U296" s="14"/>
      <c r="V296" s="14"/>
      <c r="W296" s="14"/>
      <c r="X296" s="14"/>
      <c r="Y296" s="14"/>
      <c r="Z296" s="14"/>
      <c r="AA296" s="14"/>
      <c r="AB296" s="14"/>
      <c r="AC296" s="14"/>
      <c r="AD296" s="14"/>
      <c r="AE296" s="14"/>
      <c r="AT296" s="247" t="s">
        <v>152</v>
      </c>
      <c r="AU296" s="247" t="s">
        <v>21</v>
      </c>
      <c r="AV296" s="14" t="s">
        <v>89</v>
      </c>
      <c r="AW296" s="14" t="s">
        <v>40</v>
      </c>
      <c r="AX296" s="14" t="s">
        <v>81</v>
      </c>
      <c r="AY296" s="247" t="s">
        <v>135</v>
      </c>
    </row>
    <row r="297" s="15" customFormat="1">
      <c r="A297" s="15"/>
      <c r="B297" s="248"/>
      <c r="C297" s="249"/>
      <c r="D297" s="225" t="s">
        <v>152</v>
      </c>
      <c r="E297" s="250" t="s">
        <v>32</v>
      </c>
      <c r="F297" s="251" t="s">
        <v>155</v>
      </c>
      <c r="G297" s="249"/>
      <c r="H297" s="252">
        <v>6</v>
      </c>
      <c r="I297" s="253"/>
      <c r="J297" s="249"/>
      <c r="K297" s="249"/>
      <c r="L297" s="254"/>
      <c r="M297" s="255"/>
      <c r="N297" s="256"/>
      <c r="O297" s="256"/>
      <c r="P297" s="256"/>
      <c r="Q297" s="256"/>
      <c r="R297" s="256"/>
      <c r="S297" s="256"/>
      <c r="T297" s="257"/>
      <c r="U297" s="15"/>
      <c r="V297" s="15"/>
      <c r="W297" s="15"/>
      <c r="X297" s="15"/>
      <c r="Y297" s="15"/>
      <c r="Z297" s="15"/>
      <c r="AA297" s="15"/>
      <c r="AB297" s="15"/>
      <c r="AC297" s="15"/>
      <c r="AD297" s="15"/>
      <c r="AE297" s="15"/>
      <c r="AT297" s="258" t="s">
        <v>152</v>
      </c>
      <c r="AU297" s="258" t="s">
        <v>21</v>
      </c>
      <c r="AV297" s="15" t="s">
        <v>142</v>
      </c>
      <c r="AW297" s="15" t="s">
        <v>40</v>
      </c>
      <c r="AX297" s="15" t="s">
        <v>89</v>
      </c>
      <c r="AY297" s="258" t="s">
        <v>135</v>
      </c>
    </row>
    <row r="298" s="2" customFormat="1" ht="16.5" customHeight="1">
      <c r="A298" s="41"/>
      <c r="B298" s="42"/>
      <c r="C298" s="207" t="s">
        <v>409</v>
      </c>
      <c r="D298" s="207" t="s">
        <v>137</v>
      </c>
      <c r="E298" s="208" t="s">
        <v>410</v>
      </c>
      <c r="F298" s="209" t="s">
        <v>411</v>
      </c>
      <c r="G298" s="210" t="s">
        <v>165</v>
      </c>
      <c r="H298" s="211">
        <v>57.790999999999997</v>
      </c>
      <c r="I298" s="212"/>
      <c r="J298" s="213">
        <f>ROUND(I298*H298,2)</f>
        <v>0</v>
      </c>
      <c r="K298" s="209" t="s">
        <v>141</v>
      </c>
      <c r="L298" s="47"/>
      <c r="M298" s="214" t="s">
        <v>32</v>
      </c>
      <c r="N298" s="215" t="s">
        <v>52</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142</v>
      </c>
      <c r="AT298" s="218" t="s">
        <v>137</v>
      </c>
      <c r="AU298" s="218" t="s">
        <v>21</v>
      </c>
      <c r="AY298" s="19" t="s">
        <v>135</v>
      </c>
      <c r="BE298" s="219">
        <f>IF(N298="základní",J298,0)</f>
        <v>0</v>
      </c>
      <c r="BF298" s="219">
        <f>IF(N298="snížená",J298,0)</f>
        <v>0</v>
      </c>
      <c r="BG298" s="219">
        <f>IF(N298="zákl. přenesená",J298,0)</f>
        <v>0</v>
      </c>
      <c r="BH298" s="219">
        <f>IF(N298="sníž. přenesená",J298,0)</f>
        <v>0</v>
      </c>
      <c r="BI298" s="219">
        <f>IF(N298="nulová",J298,0)</f>
        <v>0</v>
      </c>
      <c r="BJ298" s="19" t="s">
        <v>89</v>
      </c>
      <c r="BK298" s="219">
        <f>ROUND(I298*H298,2)</f>
        <v>0</v>
      </c>
      <c r="BL298" s="19" t="s">
        <v>142</v>
      </c>
      <c r="BM298" s="218" t="s">
        <v>412</v>
      </c>
    </row>
    <row r="299" s="2" customFormat="1">
      <c r="A299" s="41"/>
      <c r="B299" s="42"/>
      <c r="C299" s="43"/>
      <c r="D299" s="220" t="s">
        <v>144</v>
      </c>
      <c r="E299" s="43"/>
      <c r="F299" s="221" t="s">
        <v>413</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19" t="s">
        <v>144</v>
      </c>
      <c r="AU299" s="19" t="s">
        <v>21</v>
      </c>
    </row>
    <row r="300" s="2" customFormat="1">
      <c r="A300" s="41"/>
      <c r="B300" s="42"/>
      <c r="C300" s="43"/>
      <c r="D300" s="225" t="s">
        <v>150</v>
      </c>
      <c r="E300" s="43"/>
      <c r="F300" s="226" t="s">
        <v>414</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19" t="s">
        <v>150</v>
      </c>
      <c r="AU300" s="19" t="s">
        <v>21</v>
      </c>
    </row>
    <row r="301" s="13" customFormat="1">
      <c r="A301" s="13"/>
      <c r="B301" s="227"/>
      <c r="C301" s="228"/>
      <c r="D301" s="225" t="s">
        <v>152</v>
      </c>
      <c r="E301" s="229" t="s">
        <v>32</v>
      </c>
      <c r="F301" s="230" t="s">
        <v>415</v>
      </c>
      <c r="G301" s="228"/>
      <c r="H301" s="231">
        <v>46.668999999999997</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152</v>
      </c>
      <c r="AU301" s="237" t="s">
        <v>21</v>
      </c>
      <c r="AV301" s="13" t="s">
        <v>21</v>
      </c>
      <c r="AW301" s="13" t="s">
        <v>40</v>
      </c>
      <c r="AX301" s="13" t="s">
        <v>81</v>
      </c>
      <c r="AY301" s="237" t="s">
        <v>135</v>
      </c>
    </row>
    <row r="302" s="13" customFormat="1">
      <c r="A302" s="13"/>
      <c r="B302" s="227"/>
      <c r="C302" s="228"/>
      <c r="D302" s="225" t="s">
        <v>152</v>
      </c>
      <c r="E302" s="229" t="s">
        <v>32</v>
      </c>
      <c r="F302" s="230" t="s">
        <v>416</v>
      </c>
      <c r="G302" s="228"/>
      <c r="H302" s="231">
        <v>11.122</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152</v>
      </c>
      <c r="AU302" s="237" t="s">
        <v>21</v>
      </c>
      <c r="AV302" s="13" t="s">
        <v>21</v>
      </c>
      <c r="AW302" s="13" t="s">
        <v>40</v>
      </c>
      <c r="AX302" s="13" t="s">
        <v>81</v>
      </c>
      <c r="AY302" s="237" t="s">
        <v>135</v>
      </c>
    </row>
    <row r="303" s="14" customFormat="1">
      <c r="A303" s="14"/>
      <c r="B303" s="238"/>
      <c r="C303" s="239"/>
      <c r="D303" s="225" t="s">
        <v>152</v>
      </c>
      <c r="E303" s="240" t="s">
        <v>32</v>
      </c>
      <c r="F303" s="241" t="s">
        <v>154</v>
      </c>
      <c r="G303" s="239"/>
      <c r="H303" s="240" t="s">
        <v>32</v>
      </c>
      <c r="I303" s="242"/>
      <c r="J303" s="239"/>
      <c r="K303" s="239"/>
      <c r="L303" s="243"/>
      <c r="M303" s="244"/>
      <c r="N303" s="245"/>
      <c r="O303" s="245"/>
      <c r="P303" s="245"/>
      <c r="Q303" s="245"/>
      <c r="R303" s="245"/>
      <c r="S303" s="245"/>
      <c r="T303" s="246"/>
      <c r="U303" s="14"/>
      <c r="V303" s="14"/>
      <c r="W303" s="14"/>
      <c r="X303" s="14"/>
      <c r="Y303" s="14"/>
      <c r="Z303" s="14"/>
      <c r="AA303" s="14"/>
      <c r="AB303" s="14"/>
      <c r="AC303" s="14"/>
      <c r="AD303" s="14"/>
      <c r="AE303" s="14"/>
      <c r="AT303" s="247" t="s">
        <v>152</v>
      </c>
      <c r="AU303" s="247" t="s">
        <v>21</v>
      </c>
      <c r="AV303" s="14" t="s">
        <v>89</v>
      </c>
      <c r="AW303" s="14" t="s">
        <v>40</v>
      </c>
      <c r="AX303" s="14" t="s">
        <v>81</v>
      </c>
      <c r="AY303" s="247" t="s">
        <v>135</v>
      </c>
    </row>
    <row r="304" s="15" customFormat="1">
      <c r="A304" s="15"/>
      <c r="B304" s="248"/>
      <c r="C304" s="249"/>
      <c r="D304" s="225" t="s">
        <v>152</v>
      </c>
      <c r="E304" s="250" t="s">
        <v>32</v>
      </c>
      <c r="F304" s="251" t="s">
        <v>155</v>
      </c>
      <c r="G304" s="249"/>
      <c r="H304" s="252">
        <v>57.790999999999997</v>
      </c>
      <c r="I304" s="253"/>
      <c r="J304" s="249"/>
      <c r="K304" s="249"/>
      <c r="L304" s="254"/>
      <c r="M304" s="255"/>
      <c r="N304" s="256"/>
      <c r="O304" s="256"/>
      <c r="P304" s="256"/>
      <c r="Q304" s="256"/>
      <c r="R304" s="256"/>
      <c r="S304" s="256"/>
      <c r="T304" s="257"/>
      <c r="U304" s="15"/>
      <c r="V304" s="15"/>
      <c r="W304" s="15"/>
      <c r="X304" s="15"/>
      <c r="Y304" s="15"/>
      <c r="Z304" s="15"/>
      <c r="AA304" s="15"/>
      <c r="AB304" s="15"/>
      <c r="AC304" s="15"/>
      <c r="AD304" s="15"/>
      <c r="AE304" s="15"/>
      <c r="AT304" s="258" t="s">
        <v>152</v>
      </c>
      <c r="AU304" s="258" t="s">
        <v>21</v>
      </c>
      <c r="AV304" s="15" t="s">
        <v>142</v>
      </c>
      <c r="AW304" s="15" t="s">
        <v>40</v>
      </c>
      <c r="AX304" s="15" t="s">
        <v>89</v>
      </c>
      <c r="AY304" s="258" t="s">
        <v>135</v>
      </c>
    </row>
    <row r="305" s="2" customFormat="1" ht="16.5" customHeight="1">
      <c r="A305" s="41"/>
      <c r="B305" s="42"/>
      <c r="C305" s="207" t="s">
        <v>417</v>
      </c>
      <c r="D305" s="207" t="s">
        <v>137</v>
      </c>
      <c r="E305" s="208" t="s">
        <v>418</v>
      </c>
      <c r="F305" s="209" t="s">
        <v>419</v>
      </c>
      <c r="G305" s="210" t="s">
        <v>165</v>
      </c>
      <c r="H305" s="211">
        <v>5.0179999999999998</v>
      </c>
      <c r="I305" s="212"/>
      <c r="J305" s="213">
        <f>ROUND(I305*H305,2)</f>
        <v>0</v>
      </c>
      <c r="K305" s="209" t="s">
        <v>141</v>
      </c>
      <c r="L305" s="47"/>
      <c r="M305" s="214" t="s">
        <v>32</v>
      </c>
      <c r="N305" s="215" t="s">
        <v>52</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142</v>
      </c>
      <c r="AT305" s="218" t="s">
        <v>137</v>
      </c>
      <c r="AU305" s="218" t="s">
        <v>21</v>
      </c>
      <c r="AY305" s="19" t="s">
        <v>135</v>
      </c>
      <c r="BE305" s="219">
        <f>IF(N305="základní",J305,0)</f>
        <v>0</v>
      </c>
      <c r="BF305" s="219">
        <f>IF(N305="snížená",J305,0)</f>
        <v>0</v>
      </c>
      <c r="BG305" s="219">
        <f>IF(N305="zákl. přenesená",J305,0)</f>
        <v>0</v>
      </c>
      <c r="BH305" s="219">
        <f>IF(N305="sníž. přenesená",J305,0)</f>
        <v>0</v>
      </c>
      <c r="BI305" s="219">
        <f>IF(N305="nulová",J305,0)</f>
        <v>0</v>
      </c>
      <c r="BJ305" s="19" t="s">
        <v>89</v>
      </c>
      <c r="BK305" s="219">
        <f>ROUND(I305*H305,2)</f>
        <v>0</v>
      </c>
      <c r="BL305" s="19" t="s">
        <v>142</v>
      </c>
      <c r="BM305" s="218" t="s">
        <v>420</v>
      </c>
    </row>
    <row r="306" s="2" customFormat="1">
      <c r="A306" s="41"/>
      <c r="B306" s="42"/>
      <c r="C306" s="43"/>
      <c r="D306" s="220" t="s">
        <v>144</v>
      </c>
      <c r="E306" s="43"/>
      <c r="F306" s="221" t="s">
        <v>421</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19" t="s">
        <v>144</v>
      </c>
      <c r="AU306" s="19" t="s">
        <v>21</v>
      </c>
    </row>
    <row r="307" s="2" customFormat="1">
      <c r="A307" s="41"/>
      <c r="B307" s="42"/>
      <c r="C307" s="43"/>
      <c r="D307" s="225" t="s">
        <v>150</v>
      </c>
      <c r="E307" s="43"/>
      <c r="F307" s="226" t="s">
        <v>422</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19" t="s">
        <v>150</v>
      </c>
      <c r="AU307" s="19" t="s">
        <v>21</v>
      </c>
    </row>
    <row r="308" s="13" customFormat="1">
      <c r="A308" s="13"/>
      <c r="B308" s="227"/>
      <c r="C308" s="228"/>
      <c r="D308" s="225" t="s">
        <v>152</v>
      </c>
      <c r="E308" s="229" t="s">
        <v>32</v>
      </c>
      <c r="F308" s="230" t="s">
        <v>423</v>
      </c>
      <c r="G308" s="228"/>
      <c r="H308" s="231">
        <v>5.0179999999999998</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152</v>
      </c>
      <c r="AU308" s="237" t="s">
        <v>21</v>
      </c>
      <c r="AV308" s="13" t="s">
        <v>21</v>
      </c>
      <c r="AW308" s="13" t="s">
        <v>40</v>
      </c>
      <c r="AX308" s="13" t="s">
        <v>81</v>
      </c>
      <c r="AY308" s="237" t="s">
        <v>135</v>
      </c>
    </row>
    <row r="309" s="14" customFormat="1">
      <c r="A309" s="14"/>
      <c r="B309" s="238"/>
      <c r="C309" s="239"/>
      <c r="D309" s="225" t="s">
        <v>152</v>
      </c>
      <c r="E309" s="240" t="s">
        <v>32</v>
      </c>
      <c r="F309" s="241" t="s">
        <v>424</v>
      </c>
      <c r="G309" s="239"/>
      <c r="H309" s="240" t="s">
        <v>32</v>
      </c>
      <c r="I309" s="242"/>
      <c r="J309" s="239"/>
      <c r="K309" s="239"/>
      <c r="L309" s="243"/>
      <c r="M309" s="244"/>
      <c r="N309" s="245"/>
      <c r="O309" s="245"/>
      <c r="P309" s="245"/>
      <c r="Q309" s="245"/>
      <c r="R309" s="245"/>
      <c r="S309" s="245"/>
      <c r="T309" s="246"/>
      <c r="U309" s="14"/>
      <c r="V309" s="14"/>
      <c r="W309" s="14"/>
      <c r="X309" s="14"/>
      <c r="Y309" s="14"/>
      <c r="Z309" s="14"/>
      <c r="AA309" s="14"/>
      <c r="AB309" s="14"/>
      <c r="AC309" s="14"/>
      <c r="AD309" s="14"/>
      <c r="AE309" s="14"/>
      <c r="AT309" s="247" t="s">
        <v>152</v>
      </c>
      <c r="AU309" s="247" t="s">
        <v>21</v>
      </c>
      <c r="AV309" s="14" t="s">
        <v>89</v>
      </c>
      <c r="AW309" s="14" t="s">
        <v>40</v>
      </c>
      <c r="AX309" s="14" t="s">
        <v>81</v>
      </c>
      <c r="AY309" s="247" t="s">
        <v>135</v>
      </c>
    </row>
    <row r="310" s="15" customFormat="1">
      <c r="A310" s="15"/>
      <c r="B310" s="248"/>
      <c r="C310" s="249"/>
      <c r="D310" s="225" t="s">
        <v>152</v>
      </c>
      <c r="E310" s="250" t="s">
        <v>32</v>
      </c>
      <c r="F310" s="251" t="s">
        <v>155</v>
      </c>
      <c r="G310" s="249"/>
      <c r="H310" s="252">
        <v>5.0179999999999998</v>
      </c>
      <c r="I310" s="253"/>
      <c r="J310" s="249"/>
      <c r="K310" s="249"/>
      <c r="L310" s="254"/>
      <c r="M310" s="255"/>
      <c r="N310" s="256"/>
      <c r="O310" s="256"/>
      <c r="P310" s="256"/>
      <c r="Q310" s="256"/>
      <c r="R310" s="256"/>
      <c r="S310" s="256"/>
      <c r="T310" s="257"/>
      <c r="U310" s="15"/>
      <c r="V310" s="15"/>
      <c r="W310" s="15"/>
      <c r="X310" s="15"/>
      <c r="Y310" s="15"/>
      <c r="Z310" s="15"/>
      <c r="AA310" s="15"/>
      <c r="AB310" s="15"/>
      <c r="AC310" s="15"/>
      <c r="AD310" s="15"/>
      <c r="AE310" s="15"/>
      <c r="AT310" s="258" t="s">
        <v>152</v>
      </c>
      <c r="AU310" s="258" t="s">
        <v>21</v>
      </c>
      <c r="AV310" s="15" t="s">
        <v>142</v>
      </c>
      <c r="AW310" s="15" t="s">
        <v>40</v>
      </c>
      <c r="AX310" s="15" t="s">
        <v>89</v>
      </c>
      <c r="AY310" s="258" t="s">
        <v>135</v>
      </c>
    </row>
    <row r="311" s="2" customFormat="1" ht="16.5" customHeight="1">
      <c r="A311" s="41"/>
      <c r="B311" s="42"/>
      <c r="C311" s="207" t="s">
        <v>425</v>
      </c>
      <c r="D311" s="207" t="s">
        <v>137</v>
      </c>
      <c r="E311" s="208" t="s">
        <v>426</v>
      </c>
      <c r="F311" s="209" t="s">
        <v>427</v>
      </c>
      <c r="G311" s="210" t="s">
        <v>165</v>
      </c>
      <c r="H311" s="211">
        <v>0.54000000000000004</v>
      </c>
      <c r="I311" s="212"/>
      <c r="J311" s="213">
        <f>ROUND(I311*H311,2)</f>
        <v>0</v>
      </c>
      <c r="K311" s="209" t="s">
        <v>141</v>
      </c>
      <c r="L311" s="47"/>
      <c r="M311" s="214" t="s">
        <v>32</v>
      </c>
      <c r="N311" s="215" t="s">
        <v>52</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142</v>
      </c>
      <c r="AT311" s="218" t="s">
        <v>137</v>
      </c>
      <c r="AU311" s="218" t="s">
        <v>21</v>
      </c>
      <c r="AY311" s="19" t="s">
        <v>135</v>
      </c>
      <c r="BE311" s="219">
        <f>IF(N311="základní",J311,0)</f>
        <v>0</v>
      </c>
      <c r="BF311" s="219">
        <f>IF(N311="snížená",J311,0)</f>
        <v>0</v>
      </c>
      <c r="BG311" s="219">
        <f>IF(N311="zákl. přenesená",J311,0)</f>
        <v>0</v>
      </c>
      <c r="BH311" s="219">
        <f>IF(N311="sníž. přenesená",J311,0)</f>
        <v>0</v>
      </c>
      <c r="BI311" s="219">
        <f>IF(N311="nulová",J311,0)</f>
        <v>0</v>
      </c>
      <c r="BJ311" s="19" t="s">
        <v>89</v>
      </c>
      <c r="BK311" s="219">
        <f>ROUND(I311*H311,2)</f>
        <v>0</v>
      </c>
      <c r="BL311" s="19" t="s">
        <v>142</v>
      </c>
      <c r="BM311" s="218" t="s">
        <v>428</v>
      </c>
    </row>
    <row r="312" s="2" customFormat="1">
      <c r="A312" s="41"/>
      <c r="B312" s="42"/>
      <c r="C312" s="43"/>
      <c r="D312" s="220" t="s">
        <v>144</v>
      </c>
      <c r="E312" s="43"/>
      <c r="F312" s="221" t="s">
        <v>429</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19" t="s">
        <v>144</v>
      </c>
      <c r="AU312" s="19" t="s">
        <v>21</v>
      </c>
    </row>
    <row r="313" s="2" customFormat="1">
      <c r="A313" s="41"/>
      <c r="B313" s="42"/>
      <c r="C313" s="43"/>
      <c r="D313" s="225" t="s">
        <v>150</v>
      </c>
      <c r="E313" s="43"/>
      <c r="F313" s="226" t="s">
        <v>430</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19" t="s">
        <v>150</v>
      </c>
      <c r="AU313" s="19" t="s">
        <v>21</v>
      </c>
    </row>
    <row r="314" s="13" customFormat="1">
      <c r="A314" s="13"/>
      <c r="B314" s="227"/>
      <c r="C314" s="228"/>
      <c r="D314" s="225" t="s">
        <v>152</v>
      </c>
      <c r="E314" s="229" t="s">
        <v>32</v>
      </c>
      <c r="F314" s="230" t="s">
        <v>431</v>
      </c>
      <c r="G314" s="228"/>
      <c r="H314" s="231">
        <v>0.54000000000000004</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152</v>
      </c>
      <c r="AU314" s="237" t="s">
        <v>21</v>
      </c>
      <c r="AV314" s="13" t="s">
        <v>21</v>
      </c>
      <c r="AW314" s="13" t="s">
        <v>40</v>
      </c>
      <c r="AX314" s="13" t="s">
        <v>81</v>
      </c>
      <c r="AY314" s="237" t="s">
        <v>135</v>
      </c>
    </row>
    <row r="315" s="14" customFormat="1">
      <c r="A315" s="14"/>
      <c r="B315" s="238"/>
      <c r="C315" s="239"/>
      <c r="D315" s="225" t="s">
        <v>152</v>
      </c>
      <c r="E315" s="240" t="s">
        <v>32</v>
      </c>
      <c r="F315" s="241" t="s">
        <v>154</v>
      </c>
      <c r="G315" s="239"/>
      <c r="H315" s="240" t="s">
        <v>32</v>
      </c>
      <c r="I315" s="242"/>
      <c r="J315" s="239"/>
      <c r="K315" s="239"/>
      <c r="L315" s="243"/>
      <c r="M315" s="244"/>
      <c r="N315" s="245"/>
      <c r="O315" s="245"/>
      <c r="P315" s="245"/>
      <c r="Q315" s="245"/>
      <c r="R315" s="245"/>
      <c r="S315" s="245"/>
      <c r="T315" s="246"/>
      <c r="U315" s="14"/>
      <c r="V315" s="14"/>
      <c r="W315" s="14"/>
      <c r="X315" s="14"/>
      <c r="Y315" s="14"/>
      <c r="Z315" s="14"/>
      <c r="AA315" s="14"/>
      <c r="AB315" s="14"/>
      <c r="AC315" s="14"/>
      <c r="AD315" s="14"/>
      <c r="AE315" s="14"/>
      <c r="AT315" s="247" t="s">
        <v>152</v>
      </c>
      <c r="AU315" s="247" t="s">
        <v>21</v>
      </c>
      <c r="AV315" s="14" t="s">
        <v>89</v>
      </c>
      <c r="AW315" s="14" t="s">
        <v>40</v>
      </c>
      <c r="AX315" s="14" t="s">
        <v>81</v>
      </c>
      <c r="AY315" s="247" t="s">
        <v>135</v>
      </c>
    </row>
    <row r="316" s="15" customFormat="1">
      <c r="A316" s="15"/>
      <c r="B316" s="248"/>
      <c r="C316" s="249"/>
      <c r="D316" s="225" t="s">
        <v>152</v>
      </c>
      <c r="E316" s="250" t="s">
        <v>32</v>
      </c>
      <c r="F316" s="251" t="s">
        <v>155</v>
      </c>
      <c r="G316" s="249"/>
      <c r="H316" s="252">
        <v>0.54000000000000004</v>
      </c>
      <c r="I316" s="253"/>
      <c r="J316" s="249"/>
      <c r="K316" s="249"/>
      <c r="L316" s="254"/>
      <c r="M316" s="255"/>
      <c r="N316" s="256"/>
      <c r="O316" s="256"/>
      <c r="P316" s="256"/>
      <c r="Q316" s="256"/>
      <c r="R316" s="256"/>
      <c r="S316" s="256"/>
      <c r="T316" s="257"/>
      <c r="U316" s="15"/>
      <c r="V316" s="15"/>
      <c r="W316" s="15"/>
      <c r="X316" s="15"/>
      <c r="Y316" s="15"/>
      <c r="Z316" s="15"/>
      <c r="AA316" s="15"/>
      <c r="AB316" s="15"/>
      <c r="AC316" s="15"/>
      <c r="AD316" s="15"/>
      <c r="AE316" s="15"/>
      <c r="AT316" s="258" t="s">
        <v>152</v>
      </c>
      <c r="AU316" s="258" t="s">
        <v>21</v>
      </c>
      <c r="AV316" s="15" t="s">
        <v>142</v>
      </c>
      <c r="AW316" s="15" t="s">
        <v>40</v>
      </c>
      <c r="AX316" s="15" t="s">
        <v>89</v>
      </c>
      <c r="AY316" s="258" t="s">
        <v>135</v>
      </c>
    </row>
    <row r="317" s="2" customFormat="1" ht="21.75" customHeight="1">
      <c r="A317" s="41"/>
      <c r="B317" s="42"/>
      <c r="C317" s="207" t="s">
        <v>432</v>
      </c>
      <c r="D317" s="207" t="s">
        <v>137</v>
      </c>
      <c r="E317" s="208" t="s">
        <v>433</v>
      </c>
      <c r="F317" s="209" t="s">
        <v>434</v>
      </c>
      <c r="G317" s="210" t="s">
        <v>140</v>
      </c>
      <c r="H317" s="211">
        <v>106.301</v>
      </c>
      <c r="I317" s="212"/>
      <c r="J317" s="213">
        <f>ROUND(I317*H317,2)</f>
        <v>0</v>
      </c>
      <c r="K317" s="209" t="s">
        <v>141</v>
      </c>
      <c r="L317" s="47"/>
      <c r="M317" s="214" t="s">
        <v>32</v>
      </c>
      <c r="N317" s="215" t="s">
        <v>52</v>
      </c>
      <c r="O317" s="87"/>
      <c r="P317" s="216">
        <f>O317*H317</f>
        <v>0</v>
      </c>
      <c r="Q317" s="216">
        <v>0.00182</v>
      </c>
      <c r="R317" s="216">
        <f>Q317*H317</f>
        <v>0.19346782000000001</v>
      </c>
      <c r="S317" s="216">
        <v>0</v>
      </c>
      <c r="T317" s="217">
        <f>S317*H317</f>
        <v>0</v>
      </c>
      <c r="U317" s="41"/>
      <c r="V317" s="41"/>
      <c r="W317" s="41"/>
      <c r="X317" s="41"/>
      <c r="Y317" s="41"/>
      <c r="Z317" s="41"/>
      <c r="AA317" s="41"/>
      <c r="AB317" s="41"/>
      <c r="AC317" s="41"/>
      <c r="AD317" s="41"/>
      <c r="AE317" s="41"/>
      <c r="AR317" s="218" t="s">
        <v>142</v>
      </c>
      <c r="AT317" s="218" t="s">
        <v>137</v>
      </c>
      <c r="AU317" s="218" t="s">
        <v>21</v>
      </c>
      <c r="AY317" s="19" t="s">
        <v>135</v>
      </c>
      <c r="BE317" s="219">
        <f>IF(N317="základní",J317,0)</f>
        <v>0</v>
      </c>
      <c r="BF317" s="219">
        <f>IF(N317="snížená",J317,0)</f>
        <v>0</v>
      </c>
      <c r="BG317" s="219">
        <f>IF(N317="zákl. přenesená",J317,0)</f>
        <v>0</v>
      </c>
      <c r="BH317" s="219">
        <f>IF(N317="sníž. přenesená",J317,0)</f>
        <v>0</v>
      </c>
      <c r="BI317" s="219">
        <f>IF(N317="nulová",J317,0)</f>
        <v>0</v>
      </c>
      <c r="BJ317" s="19" t="s">
        <v>89</v>
      </c>
      <c r="BK317" s="219">
        <f>ROUND(I317*H317,2)</f>
        <v>0</v>
      </c>
      <c r="BL317" s="19" t="s">
        <v>142</v>
      </c>
      <c r="BM317" s="218" t="s">
        <v>435</v>
      </c>
    </row>
    <row r="318" s="2" customFormat="1">
      <c r="A318" s="41"/>
      <c r="B318" s="42"/>
      <c r="C318" s="43"/>
      <c r="D318" s="220" t="s">
        <v>144</v>
      </c>
      <c r="E318" s="43"/>
      <c r="F318" s="221" t="s">
        <v>436</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19" t="s">
        <v>144</v>
      </c>
      <c r="AU318" s="19" t="s">
        <v>21</v>
      </c>
    </row>
    <row r="319" s="2" customFormat="1">
      <c r="A319" s="41"/>
      <c r="B319" s="42"/>
      <c r="C319" s="43"/>
      <c r="D319" s="225" t="s">
        <v>150</v>
      </c>
      <c r="E319" s="43"/>
      <c r="F319" s="226" t="s">
        <v>437</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19" t="s">
        <v>150</v>
      </c>
      <c r="AU319" s="19" t="s">
        <v>21</v>
      </c>
    </row>
    <row r="320" s="13" customFormat="1">
      <c r="A320" s="13"/>
      <c r="B320" s="227"/>
      <c r="C320" s="228"/>
      <c r="D320" s="225" t="s">
        <v>152</v>
      </c>
      <c r="E320" s="229" t="s">
        <v>32</v>
      </c>
      <c r="F320" s="230" t="s">
        <v>438</v>
      </c>
      <c r="G320" s="228"/>
      <c r="H320" s="231">
        <v>106.301</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152</v>
      </c>
      <c r="AU320" s="237" t="s">
        <v>21</v>
      </c>
      <c r="AV320" s="13" t="s">
        <v>21</v>
      </c>
      <c r="AW320" s="13" t="s">
        <v>40</v>
      </c>
      <c r="AX320" s="13" t="s">
        <v>81</v>
      </c>
      <c r="AY320" s="237" t="s">
        <v>135</v>
      </c>
    </row>
    <row r="321" s="14" customFormat="1">
      <c r="A321" s="14"/>
      <c r="B321" s="238"/>
      <c r="C321" s="239"/>
      <c r="D321" s="225" t="s">
        <v>152</v>
      </c>
      <c r="E321" s="240" t="s">
        <v>32</v>
      </c>
      <c r="F321" s="241" t="s">
        <v>154</v>
      </c>
      <c r="G321" s="239"/>
      <c r="H321" s="240" t="s">
        <v>32</v>
      </c>
      <c r="I321" s="242"/>
      <c r="J321" s="239"/>
      <c r="K321" s="239"/>
      <c r="L321" s="243"/>
      <c r="M321" s="244"/>
      <c r="N321" s="245"/>
      <c r="O321" s="245"/>
      <c r="P321" s="245"/>
      <c r="Q321" s="245"/>
      <c r="R321" s="245"/>
      <c r="S321" s="245"/>
      <c r="T321" s="246"/>
      <c r="U321" s="14"/>
      <c r="V321" s="14"/>
      <c r="W321" s="14"/>
      <c r="X321" s="14"/>
      <c r="Y321" s="14"/>
      <c r="Z321" s="14"/>
      <c r="AA321" s="14"/>
      <c r="AB321" s="14"/>
      <c r="AC321" s="14"/>
      <c r="AD321" s="14"/>
      <c r="AE321" s="14"/>
      <c r="AT321" s="247" t="s">
        <v>152</v>
      </c>
      <c r="AU321" s="247" t="s">
        <v>21</v>
      </c>
      <c r="AV321" s="14" t="s">
        <v>89</v>
      </c>
      <c r="AW321" s="14" t="s">
        <v>40</v>
      </c>
      <c r="AX321" s="14" t="s">
        <v>81</v>
      </c>
      <c r="AY321" s="247" t="s">
        <v>135</v>
      </c>
    </row>
    <row r="322" s="15" customFormat="1">
      <c r="A322" s="15"/>
      <c r="B322" s="248"/>
      <c r="C322" s="249"/>
      <c r="D322" s="225" t="s">
        <v>152</v>
      </c>
      <c r="E322" s="250" t="s">
        <v>32</v>
      </c>
      <c r="F322" s="251" t="s">
        <v>155</v>
      </c>
      <c r="G322" s="249"/>
      <c r="H322" s="252">
        <v>106.301</v>
      </c>
      <c r="I322" s="253"/>
      <c r="J322" s="249"/>
      <c r="K322" s="249"/>
      <c r="L322" s="254"/>
      <c r="M322" s="255"/>
      <c r="N322" s="256"/>
      <c r="O322" s="256"/>
      <c r="P322" s="256"/>
      <c r="Q322" s="256"/>
      <c r="R322" s="256"/>
      <c r="S322" s="256"/>
      <c r="T322" s="257"/>
      <c r="U322" s="15"/>
      <c r="V322" s="15"/>
      <c r="W322" s="15"/>
      <c r="X322" s="15"/>
      <c r="Y322" s="15"/>
      <c r="Z322" s="15"/>
      <c r="AA322" s="15"/>
      <c r="AB322" s="15"/>
      <c r="AC322" s="15"/>
      <c r="AD322" s="15"/>
      <c r="AE322" s="15"/>
      <c r="AT322" s="258" t="s">
        <v>152</v>
      </c>
      <c r="AU322" s="258" t="s">
        <v>21</v>
      </c>
      <c r="AV322" s="15" t="s">
        <v>142</v>
      </c>
      <c r="AW322" s="15" t="s">
        <v>40</v>
      </c>
      <c r="AX322" s="15" t="s">
        <v>89</v>
      </c>
      <c r="AY322" s="258" t="s">
        <v>135</v>
      </c>
    </row>
    <row r="323" s="2" customFormat="1" ht="16.5" customHeight="1">
      <c r="A323" s="41"/>
      <c r="B323" s="42"/>
      <c r="C323" s="207" t="s">
        <v>439</v>
      </c>
      <c r="D323" s="207" t="s">
        <v>137</v>
      </c>
      <c r="E323" s="208" t="s">
        <v>440</v>
      </c>
      <c r="F323" s="209" t="s">
        <v>441</v>
      </c>
      <c r="G323" s="210" t="s">
        <v>140</v>
      </c>
      <c r="H323" s="211">
        <v>106.301</v>
      </c>
      <c r="I323" s="212"/>
      <c r="J323" s="213">
        <f>ROUND(I323*H323,2)</f>
        <v>0</v>
      </c>
      <c r="K323" s="209" t="s">
        <v>141</v>
      </c>
      <c r="L323" s="47"/>
      <c r="M323" s="214" t="s">
        <v>32</v>
      </c>
      <c r="N323" s="215" t="s">
        <v>52</v>
      </c>
      <c r="O323" s="87"/>
      <c r="P323" s="216">
        <f>O323*H323</f>
        <v>0</v>
      </c>
      <c r="Q323" s="216">
        <v>4.0000000000000003E-05</v>
      </c>
      <c r="R323" s="216">
        <f>Q323*H323</f>
        <v>0.0042520400000000003</v>
      </c>
      <c r="S323" s="216">
        <v>0</v>
      </c>
      <c r="T323" s="217">
        <f>S323*H323</f>
        <v>0</v>
      </c>
      <c r="U323" s="41"/>
      <c r="V323" s="41"/>
      <c r="W323" s="41"/>
      <c r="X323" s="41"/>
      <c r="Y323" s="41"/>
      <c r="Z323" s="41"/>
      <c r="AA323" s="41"/>
      <c r="AB323" s="41"/>
      <c r="AC323" s="41"/>
      <c r="AD323" s="41"/>
      <c r="AE323" s="41"/>
      <c r="AR323" s="218" t="s">
        <v>142</v>
      </c>
      <c r="AT323" s="218" t="s">
        <v>137</v>
      </c>
      <c r="AU323" s="218" t="s">
        <v>21</v>
      </c>
      <c r="AY323" s="19" t="s">
        <v>135</v>
      </c>
      <c r="BE323" s="219">
        <f>IF(N323="základní",J323,0)</f>
        <v>0</v>
      </c>
      <c r="BF323" s="219">
        <f>IF(N323="snížená",J323,0)</f>
        <v>0</v>
      </c>
      <c r="BG323" s="219">
        <f>IF(N323="zákl. přenesená",J323,0)</f>
        <v>0</v>
      </c>
      <c r="BH323" s="219">
        <f>IF(N323="sníž. přenesená",J323,0)</f>
        <v>0</v>
      </c>
      <c r="BI323" s="219">
        <f>IF(N323="nulová",J323,0)</f>
        <v>0</v>
      </c>
      <c r="BJ323" s="19" t="s">
        <v>89</v>
      </c>
      <c r="BK323" s="219">
        <f>ROUND(I323*H323,2)</f>
        <v>0</v>
      </c>
      <c r="BL323" s="19" t="s">
        <v>142</v>
      </c>
      <c r="BM323" s="218" t="s">
        <v>442</v>
      </c>
    </row>
    <row r="324" s="2" customFormat="1">
      <c r="A324" s="41"/>
      <c r="B324" s="42"/>
      <c r="C324" s="43"/>
      <c r="D324" s="220" t="s">
        <v>144</v>
      </c>
      <c r="E324" s="43"/>
      <c r="F324" s="221" t="s">
        <v>443</v>
      </c>
      <c r="G324" s="43"/>
      <c r="H324" s="43"/>
      <c r="I324" s="222"/>
      <c r="J324" s="43"/>
      <c r="K324" s="43"/>
      <c r="L324" s="47"/>
      <c r="M324" s="223"/>
      <c r="N324" s="224"/>
      <c r="O324" s="87"/>
      <c r="P324" s="87"/>
      <c r="Q324" s="87"/>
      <c r="R324" s="87"/>
      <c r="S324" s="87"/>
      <c r="T324" s="88"/>
      <c r="U324" s="41"/>
      <c r="V324" s="41"/>
      <c r="W324" s="41"/>
      <c r="X324" s="41"/>
      <c r="Y324" s="41"/>
      <c r="Z324" s="41"/>
      <c r="AA324" s="41"/>
      <c r="AB324" s="41"/>
      <c r="AC324" s="41"/>
      <c r="AD324" s="41"/>
      <c r="AE324" s="41"/>
      <c r="AT324" s="19" t="s">
        <v>144</v>
      </c>
      <c r="AU324" s="19" t="s">
        <v>21</v>
      </c>
    </row>
    <row r="325" s="2" customFormat="1">
      <c r="A325" s="41"/>
      <c r="B325" s="42"/>
      <c r="C325" s="43"/>
      <c r="D325" s="225" t="s">
        <v>150</v>
      </c>
      <c r="E325" s="43"/>
      <c r="F325" s="226" t="s">
        <v>437</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19" t="s">
        <v>150</v>
      </c>
      <c r="AU325" s="19" t="s">
        <v>21</v>
      </c>
    </row>
    <row r="326" s="2" customFormat="1" ht="16.5" customHeight="1">
      <c r="A326" s="41"/>
      <c r="B326" s="42"/>
      <c r="C326" s="207" t="s">
        <v>444</v>
      </c>
      <c r="D326" s="207" t="s">
        <v>137</v>
      </c>
      <c r="E326" s="208" t="s">
        <v>445</v>
      </c>
      <c r="F326" s="209" t="s">
        <v>446</v>
      </c>
      <c r="G326" s="210" t="s">
        <v>140</v>
      </c>
      <c r="H326" s="211">
        <v>33.456000000000003</v>
      </c>
      <c r="I326" s="212"/>
      <c r="J326" s="213">
        <f>ROUND(I326*H326,2)</f>
        <v>0</v>
      </c>
      <c r="K326" s="209" t="s">
        <v>141</v>
      </c>
      <c r="L326" s="47"/>
      <c r="M326" s="214" t="s">
        <v>32</v>
      </c>
      <c r="N326" s="215" t="s">
        <v>52</v>
      </c>
      <c r="O326" s="87"/>
      <c r="P326" s="216">
        <f>O326*H326</f>
        <v>0</v>
      </c>
      <c r="Q326" s="216">
        <v>0.0037399999999999998</v>
      </c>
      <c r="R326" s="216">
        <f>Q326*H326</f>
        <v>0.12512544</v>
      </c>
      <c r="S326" s="216">
        <v>0</v>
      </c>
      <c r="T326" s="217">
        <f>S326*H326</f>
        <v>0</v>
      </c>
      <c r="U326" s="41"/>
      <c r="V326" s="41"/>
      <c r="W326" s="41"/>
      <c r="X326" s="41"/>
      <c r="Y326" s="41"/>
      <c r="Z326" s="41"/>
      <c r="AA326" s="41"/>
      <c r="AB326" s="41"/>
      <c r="AC326" s="41"/>
      <c r="AD326" s="41"/>
      <c r="AE326" s="41"/>
      <c r="AR326" s="218" t="s">
        <v>142</v>
      </c>
      <c r="AT326" s="218" t="s">
        <v>137</v>
      </c>
      <c r="AU326" s="218" t="s">
        <v>21</v>
      </c>
      <c r="AY326" s="19" t="s">
        <v>135</v>
      </c>
      <c r="BE326" s="219">
        <f>IF(N326="základní",J326,0)</f>
        <v>0</v>
      </c>
      <c r="BF326" s="219">
        <f>IF(N326="snížená",J326,0)</f>
        <v>0</v>
      </c>
      <c r="BG326" s="219">
        <f>IF(N326="zákl. přenesená",J326,0)</f>
        <v>0</v>
      </c>
      <c r="BH326" s="219">
        <f>IF(N326="sníž. přenesená",J326,0)</f>
        <v>0</v>
      </c>
      <c r="BI326" s="219">
        <f>IF(N326="nulová",J326,0)</f>
        <v>0</v>
      </c>
      <c r="BJ326" s="19" t="s">
        <v>89</v>
      </c>
      <c r="BK326" s="219">
        <f>ROUND(I326*H326,2)</f>
        <v>0</v>
      </c>
      <c r="BL326" s="19" t="s">
        <v>142</v>
      </c>
      <c r="BM326" s="218" t="s">
        <v>447</v>
      </c>
    </row>
    <row r="327" s="2" customFormat="1">
      <c r="A327" s="41"/>
      <c r="B327" s="42"/>
      <c r="C327" s="43"/>
      <c r="D327" s="220" t="s">
        <v>144</v>
      </c>
      <c r="E327" s="43"/>
      <c r="F327" s="221" t="s">
        <v>448</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19" t="s">
        <v>144</v>
      </c>
      <c r="AU327" s="19" t="s">
        <v>21</v>
      </c>
    </row>
    <row r="328" s="2" customFormat="1">
      <c r="A328" s="41"/>
      <c r="B328" s="42"/>
      <c r="C328" s="43"/>
      <c r="D328" s="225" t="s">
        <v>150</v>
      </c>
      <c r="E328" s="43"/>
      <c r="F328" s="226" t="s">
        <v>449</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19" t="s">
        <v>150</v>
      </c>
      <c r="AU328" s="19" t="s">
        <v>21</v>
      </c>
    </row>
    <row r="329" s="13" customFormat="1">
      <c r="A329" s="13"/>
      <c r="B329" s="227"/>
      <c r="C329" s="228"/>
      <c r="D329" s="225" t="s">
        <v>152</v>
      </c>
      <c r="E329" s="229" t="s">
        <v>32</v>
      </c>
      <c r="F329" s="230" t="s">
        <v>450</v>
      </c>
      <c r="G329" s="228"/>
      <c r="H329" s="231">
        <v>33.456000000000003</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152</v>
      </c>
      <c r="AU329" s="237" t="s">
        <v>21</v>
      </c>
      <c r="AV329" s="13" t="s">
        <v>21</v>
      </c>
      <c r="AW329" s="13" t="s">
        <v>40</v>
      </c>
      <c r="AX329" s="13" t="s">
        <v>81</v>
      </c>
      <c r="AY329" s="237" t="s">
        <v>135</v>
      </c>
    </row>
    <row r="330" s="14" customFormat="1">
      <c r="A330" s="14"/>
      <c r="B330" s="238"/>
      <c r="C330" s="239"/>
      <c r="D330" s="225" t="s">
        <v>152</v>
      </c>
      <c r="E330" s="240" t="s">
        <v>32</v>
      </c>
      <c r="F330" s="241" t="s">
        <v>154</v>
      </c>
      <c r="G330" s="239"/>
      <c r="H330" s="240" t="s">
        <v>32</v>
      </c>
      <c r="I330" s="242"/>
      <c r="J330" s="239"/>
      <c r="K330" s="239"/>
      <c r="L330" s="243"/>
      <c r="M330" s="244"/>
      <c r="N330" s="245"/>
      <c r="O330" s="245"/>
      <c r="P330" s="245"/>
      <c r="Q330" s="245"/>
      <c r="R330" s="245"/>
      <c r="S330" s="245"/>
      <c r="T330" s="246"/>
      <c r="U330" s="14"/>
      <c r="V330" s="14"/>
      <c r="W330" s="14"/>
      <c r="X330" s="14"/>
      <c r="Y330" s="14"/>
      <c r="Z330" s="14"/>
      <c r="AA330" s="14"/>
      <c r="AB330" s="14"/>
      <c r="AC330" s="14"/>
      <c r="AD330" s="14"/>
      <c r="AE330" s="14"/>
      <c r="AT330" s="247" t="s">
        <v>152</v>
      </c>
      <c r="AU330" s="247" t="s">
        <v>21</v>
      </c>
      <c r="AV330" s="14" t="s">
        <v>89</v>
      </c>
      <c r="AW330" s="14" t="s">
        <v>40</v>
      </c>
      <c r="AX330" s="14" t="s">
        <v>81</v>
      </c>
      <c r="AY330" s="247" t="s">
        <v>135</v>
      </c>
    </row>
    <row r="331" s="15" customFormat="1">
      <c r="A331" s="15"/>
      <c r="B331" s="248"/>
      <c r="C331" s="249"/>
      <c r="D331" s="225" t="s">
        <v>152</v>
      </c>
      <c r="E331" s="250" t="s">
        <v>32</v>
      </c>
      <c r="F331" s="251" t="s">
        <v>155</v>
      </c>
      <c r="G331" s="249"/>
      <c r="H331" s="252">
        <v>33.456000000000003</v>
      </c>
      <c r="I331" s="253"/>
      <c r="J331" s="249"/>
      <c r="K331" s="249"/>
      <c r="L331" s="254"/>
      <c r="M331" s="255"/>
      <c r="N331" s="256"/>
      <c r="O331" s="256"/>
      <c r="P331" s="256"/>
      <c r="Q331" s="256"/>
      <c r="R331" s="256"/>
      <c r="S331" s="256"/>
      <c r="T331" s="257"/>
      <c r="U331" s="15"/>
      <c r="V331" s="15"/>
      <c r="W331" s="15"/>
      <c r="X331" s="15"/>
      <c r="Y331" s="15"/>
      <c r="Z331" s="15"/>
      <c r="AA331" s="15"/>
      <c r="AB331" s="15"/>
      <c r="AC331" s="15"/>
      <c r="AD331" s="15"/>
      <c r="AE331" s="15"/>
      <c r="AT331" s="258" t="s">
        <v>152</v>
      </c>
      <c r="AU331" s="258" t="s">
        <v>21</v>
      </c>
      <c r="AV331" s="15" t="s">
        <v>142</v>
      </c>
      <c r="AW331" s="15" t="s">
        <v>40</v>
      </c>
      <c r="AX331" s="15" t="s">
        <v>89</v>
      </c>
      <c r="AY331" s="258" t="s">
        <v>135</v>
      </c>
    </row>
    <row r="332" s="2" customFormat="1" ht="16.5" customHeight="1">
      <c r="A332" s="41"/>
      <c r="B332" s="42"/>
      <c r="C332" s="207" t="s">
        <v>451</v>
      </c>
      <c r="D332" s="207" t="s">
        <v>137</v>
      </c>
      <c r="E332" s="208" t="s">
        <v>452</v>
      </c>
      <c r="F332" s="209" t="s">
        <v>453</v>
      </c>
      <c r="G332" s="210" t="s">
        <v>140</v>
      </c>
      <c r="H332" s="211">
        <v>33.456000000000003</v>
      </c>
      <c r="I332" s="212"/>
      <c r="J332" s="213">
        <f>ROUND(I332*H332,2)</f>
        <v>0</v>
      </c>
      <c r="K332" s="209" t="s">
        <v>141</v>
      </c>
      <c r="L332" s="47"/>
      <c r="M332" s="214" t="s">
        <v>32</v>
      </c>
      <c r="N332" s="215" t="s">
        <v>52</v>
      </c>
      <c r="O332" s="87"/>
      <c r="P332" s="216">
        <f>O332*H332</f>
        <v>0</v>
      </c>
      <c r="Q332" s="216">
        <v>4.0000000000000003E-05</v>
      </c>
      <c r="R332" s="216">
        <f>Q332*H332</f>
        <v>0.0013382400000000003</v>
      </c>
      <c r="S332" s="216">
        <v>0</v>
      </c>
      <c r="T332" s="217">
        <f>S332*H332</f>
        <v>0</v>
      </c>
      <c r="U332" s="41"/>
      <c r="V332" s="41"/>
      <c r="W332" s="41"/>
      <c r="X332" s="41"/>
      <c r="Y332" s="41"/>
      <c r="Z332" s="41"/>
      <c r="AA332" s="41"/>
      <c r="AB332" s="41"/>
      <c r="AC332" s="41"/>
      <c r="AD332" s="41"/>
      <c r="AE332" s="41"/>
      <c r="AR332" s="218" t="s">
        <v>142</v>
      </c>
      <c r="AT332" s="218" t="s">
        <v>137</v>
      </c>
      <c r="AU332" s="218" t="s">
        <v>21</v>
      </c>
      <c r="AY332" s="19" t="s">
        <v>135</v>
      </c>
      <c r="BE332" s="219">
        <f>IF(N332="základní",J332,0)</f>
        <v>0</v>
      </c>
      <c r="BF332" s="219">
        <f>IF(N332="snížená",J332,0)</f>
        <v>0</v>
      </c>
      <c r="BG332" s="219">
        <f>IF(N332="zákl. přenesená",J332,0)</f>
        <v>0</v>
      </c>
      <c r="BH332" s="219">
        <f>IF(N332="sníž. přenesená",J332,0)</f>
        <v>0</v>
      </c>
      <c r="BI332" s="219">
        <f>IF(N332="nulová",J332,0)</f>
        <v>0</v>
      </c>
      <c r="BJ332" s="19" t="s">
        <v>89</v>
      </c>
      <c r="BK332" s="219">
        <f>ROUND(I332*H332,2)</f>
        <v>0</v>
      </c>
      <c r="BL332" s="19" t="s">
        <v>142</v>
      </c>
      <c r="BM332" s="218" t="s">
        <v>454</v>
      </c>
    </row>
    <row r="333" s="2" customFormat="1">
      <c r="A333" s="41"/>
      <c r="B333" s="42"/>
      <c r="C333" s="43"/>
      <c r="D333" s="220" t="s">
        <v>144</v>
      </c>
      <c r="E333" s="43"/>
      <c r="F333" s="221" t="s">
        <v>455</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19" t="s">
        <v>144</v>
      </c>
      <c r="AU333" s="19" t="s">
        <v>21</v>
      </c>
    </row>
    <row r="334" s="2" customFormat="1">
      <c r="A334" s="41"/>
      <c r="B334" s="42"/>
      <c r="C334" s="43"/>
      <c r="D334" s="225" t="s">
        <v>150</v>
      </c>
      <c r="E334" s="43"/>
      <c r="F334" s="226" t="s">
        <v>449</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19" t="s">
        <v>150</v>
      </c>
      <c r="AU334" s="19" t="s">
        <v>21</v>
      </c>
    </row>
    <row r="335" s="2" customFormat="1" ht="24.15" customHeight="1">
      <c r="A335" s="41"/>
      <c r="B335" s="42"/>
      <c r="C335" s="207" t="s">
        <v>456</v>
      </c>
      <c r="D335" s="207" t="s">
        <v>137</v>
      </c>
      <c r="E335" s="208" t="s">
        <v>457</v>
      </c>
      <c r="F335" s="209" t="s">
        <v>458</v>
      </c>
      <c r="G335" s="210" t="s">
        <v>174</v>
      </c>
      <c r="H335" s="211">
        <v>9.8200000000000003</v>
      </c>
      <c r="I335" s="212"/>
      <c r="J335" s="213">
        <f>ROUND(I335*H335,2)</f>
        <v>0</v>
      </c>
      <c r="K335" s="209" t="s">
        <v>141</v>
      </c>
      <c r="L335" s="47"/>
      <c r="M335" s="214" t="s">
        <v>32</v>
      </c>
      <c r="N335" s="215" t="s">
        <v>52</v>
      </c>
      <c r="O335" s="87"/>
      <c r="P335" s="216">
        <f>O335*H335</f>
        <v>0</v>
      </c>
      <c r="Q335" s="216">
        <v>1.07653</v>
      </c>
      <c r="R335" s="216">
        <f>Q335*H335</f>
        <v>10.5715246</v>
      </c>
      <c r="S335" s="216">
        <v>0</v>
      </c>
      <c r="T335" s="217">
        <f>S335*H335</f>
        <v>0</v>
      </c>
      <c r="U335" s="41"/>
      <c r="V335" s="41"/>
      <c r="W335" s="41"/>
      <c r="X335" s="41"/>
      <c r="Y335" s="41"/>
      <c r="Z335" s="41"/>
      <c r="AA335" s="41"/>
      <c r="AB335" s="41"/>
      <c r="AC335" s="41"/>
      <c r="AD335" s="41"/>
      <c r="AE335" s="41"/>
      <c r="AR335" s="218" t="s">
        <v>142</v>
      </c>
      <c r="AT335" s="218" t="s">
        <v>137</v>
      </c>
      <c r="AU335" s="218" t="s">
        <v>21</v>
      </c>
      <c r="AY335" s="19" t="s">
        <v>135</v>
      </c>
      <c r="BE335" s="219">
        <f>IF(N335="základní",J335,0)</f>
        <v>0</v>
      </c>
      <c r="BF335" s="219">
        <f>IF(N335="snížená",J335,0)</f>
        <v>0</v>
      </c>
      <c r="BG335" s="219">
        <f>IF(N335="zákl. přenesená",J335,0)</f>
        <v>0</v>
      </c>
      <c r="BH335" s="219">
        <f>IF(N335="sníž. přenesená",J335,0)</f>
        <v>0</v>
      </c>
      <c r="BI335" s="219">
        <f>IF(N335="nulová",J335,0)</f>
        <v>0</v>
      </c>
      <c r="BJ335" s="19" t="s">
        <v>89</v>
      </c>
      <c r="BK335" s="219">
        <f>ROUND(I335*H335,2)</f>
        <v>0</v>
      </c>
      <c r="BL335" s="19" t="s">
        <v>142</v>
      </c>
      <c r="BM335" s="218" t="s">
        <v>459</v>
      </c>
    </row>
    <row r="336" s="2" customFormat="1">
      <c r="A336" s="41"/>
      <c r="B336" s="42"/>
      <c r="C336" s="43"/>
      <c r="D336" s="220" t="s">
        <v>144</v>
      </c>
      <c r="E336" s="43"/>
      <c r="F336" s="221" t="s">
        <v>460</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19" t="s">
        <v>144</v>
      </c>
      <c r="AU336" s="19" t="s">
        <v>21</v>
      </c>
    </row>
    <row r="337" s="2" customFormat="1">
      <c r="A337" s="41"/>
      <c r="B337" s="42"/>
      <c r="C337" s="43"/>
      <c r="D337" s="225" t="s">
        <v>150</v>
      </c>
      <c r="E337" s="43"/>
      <c r="F337" s="226" t="s">
        <v>461</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19" t="s">
        <v>150</v>
      </c>
      <c r="AU337" s="19" t="s">
        <v>21</v>
      </c>
    </row>
    <row r="338" s="13" customFormat="1">
      <c r="A338" s="13"/>
      <c r="B338" s="227"/>
      <c r="C338" s="228"/>
      <c r="D338" s="225" t="s">
        <v>152</v>
      </c>
      <c r="E338" s="229" t="s">
        <v>32</v>
      </c>
      <c r="F338" s="230" t="s">
        <v>462</v>
      </c>
      <c r="G338" s="228"/>
      <c r="H338" s="231">
        <v>9.8200000000000003</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152</v>
      </c>
      <c r="AU338" s="237" t="s">
        <v>21</v>
      </c>
      <c r="AV338" s="13" t="s">
        <v>21</v>
      </c>
      <c r="AW338" s="13" t="s">
        <v>40</v>
      </c>
      <c r="AX338" s="13" t="s">
        <v>81</v>
      </c>
      <c r="AY338" s="237" t="s">
        <v>135</v>
      </c>
    </row>
    <row r="339" s="14" customFormat="1">
      <c r="A339" s="14"/>
      <c r="B339" s="238"/>
      <c r="C339" s="239"/>
      <c r="D339" s="225" t="s">
        <v>152</v>
      </c>
      <c r="E339" s="240" t="s">
        <v>32</v>
      </c>
      <c r="F339" s="241" t="s">
        <v>154</v>
      </c>
      <c r="G339" s="239"/>
      <c r="H339" s="240" t="s">
        <v>32</v>
      </c>
      <c r="I339" s="242"/>
      <c r="J339" s="239"/>
      <c r="K339" s="239"/>
      <c r="L339" s="243"/>
      <c r="M339" s="244"/>
      <c r="N339" s="245"/>
      <c r="O339" s="245"/>
      <c r="P339" s="245"/>
      <c r="Q339" s="245"/>
      <c r="R339" s="245"/>
      <c r="S339" s="245"/>
      <c r="T339" s="246"/>
      <c r="U339" s="14"/>
      <c r="V339" s="14"/>
      <c r="W339" s="14"/>
      <c r="X339" s="14"/>
      <c r="Y339" s="14"/>
      <c r="Z339" s="14"/>
      <c r="AA339" s="14"/>
      <c r="AB339" s="14"/>
      <c r="AC339" s="14"/>
      <c r="AD339" s="14"/>
      <c r="AE339" s="14"/>
      <c r="AT339" s="247" t="s">
        <v>152</v>
      </c>
      <c r="AU339" s="247" t="s">
        <v>21</v>
      </c>
      <c r="AV339" s="14" t="s">
        <v>89</v>
      </c>
      <c r="AW339" s="14" t="s">
        <v>40</v>
      </c>
      <c r="AX339" s="14" t="s">
        <v>81</v>
      </c>
      <c r="AY339" s="247" t="s">
        <v>135</v>
      </c>
    </row>
    <row r="340" s="15" customFormat="1">
      <c r="A340" s="15"/>
      <c r="B340" s="248"/>
      <c r="C340" s="249"/>
      <c r="D340" s="225" t="s">
        <v>152</v>
      </c>
      <c r="E340" s="250" t="s">
        <v>32</v>
      </c>
      <c r="F340" s="251" t="s">
        <v>155</v>
      </c>
      <c r="G340" s="249"/>
      <c r="H340" s="252">
        <v>9.8200000000000003</v>
      </c>
      <c r="I340" s="253"/>
      <c r="J340" s="249"/>
      <c r="K340" s="249"/>
      <c r="L340" s="254"/>
      <c r="M340" s="255"/>
      <c r="N340" s="256"/>
      <c r="O340" s="256"/>
      <c r="P340" s="256"/>
      <c r="Q340" s="256"/>
      <c r="R340" s="256"/>
      <c r="S340" s="256"/>
      <c r="T340" s="257"/>
      <c r="U340" s="15"/>
      <c r="V340" s="15"/>
      <c r="W340" s="15"/>
      <c r="X340" s="15"/>
      <c r="Y340" s="15"/>
      <c r="Z340" s="15"/>
      <c r="AA340" s="15"/>
      <c r="AB340" s="15"/>
      <c r="AC340" s="15"/>
      <c r="AD340" s="15"/>
      <c r="AE340" s="15"/>
      <c r="AT340" s="258" t="s">
        <v>152</v>
      </c>
      <c r="AU340" s="258" t="s">
        <v>21</v>
      </c>
      <c r="AV340" s="15" t="s">
        <v>142</v>
      </c>
      <c r="AW340" s="15" t="s">
        <v>40</v>
      </c>
      <c r="AX340" s="15" t="s">
        <v>89</v>
      </c>
      <c r="AY340" s="258" t="s">
        <v>135</v>
      </c>
    </row>
    <row r="341" s="2" customFormat="1" ht="24.15" customHeight="1">
      <c r="A341" s="41"/>
      <c r="B341" s="42"/>
      <c r="C341" s="207" t="s">
        <v>463</v>
      </c>
      <c r="D341" s="207" t="s">
        <v>137</v>
      </c>
      <c r="E341" s="208" t="s">
        <v>457</v>
      </c>
      <c r="F341" s="209" t="s">
        <v>458</v>
      </c>
      <c r="G341" s="210" t="s">
        <v>174</v>
      </c>
      <c r="H341" s="211">
        <v>0.84999999999999998</v>
      </c>
      <c r="I341" s="212"/>
      <c r="J341" s="213">
        <f>ROUND(I341*H341,2)</f>
        <v>0</v>
      </c>
      <c r="K341" s="209" t="s">
        <v>141</v>
      </c>
      <c r="L341" s="47"/>
      <c r="M341" s="214" t="s">
        <v>32</v>
      </c>
      <c r="N341" s="215" t="s">
        <v>52</v>
      </c>
      <c r="O341" s="87"/>
      <c r="P341" s="216">
        <f>O341*H341</f>
        <v>0</v>
      </c>
      <c r="Q341" s="216">
        <v>1.07653</v>
      </c>
      <c r="R341" s="216">
        <f>Q341*H341</f>
        <v>0.91505049999999999</v>
      </c>
      <c r="S341" s="216">
        <v>0</v>
      </c>
      <c r="T341" s="217">
        <f>S341*H341</f>
        <v>0</v>
      </c>
      <c r="U341" s="41"/>
      <c r="V341" s="41"/>
      <c r="W341" s="41"/>
      <c r="X341" s="41"/>
      <c r="Y341" s="41"/>
      <c r="Z341" s="41"/>
      <c r="AA341" s="41"/>
      <c r="AB341" s="41"/>
      <c r="AC341" s="41"/>
      <c r="AD341" s="41"/>
      <c r="AE341" s="41"/>
      <c r="AR341" s="218" t="s">
        <v>142</v>
      </c>
      <c r="AT341" s="218" t="s">
        <v>137</v>
      </c>
      <c r="AU341" s="218" t="s">
        <v>21</v>
      </c>
      <c r="AY341" s="19" t="s">
        <v>135</v>
      </c>
      <c r="BE341" s="219">
        <f>IF(N341="základní",J341,0)</f>
        <v>0</v>
      </c>
      <c r="BF341" s="219">
        <f>IF(N341="snížená",J341,0)</f>
        <v>0</v>
      </c>
      <c r="BG341" s="219">
        <f>IF(N341="zákl. přenesená",J341,0)</f>
        <v>0</v>
      </c>
      <c r="BH341" s="219">
        <f>IF(N341="sníž. přenesená",J341,0)</f>
        <v>0</v>
      </c>
      <c r="BI341" s="219">
        <f>IF(N341="nulová",J341,0)</f>
        <v>0</v>
      </c>
      <c r="BJ341" s="19" t="s">
        <v>89</v>
      </c>
      <c r="BK341" s="219">
        <f>ROUND(I341*H341,2)</f>
        <v>0</v>
      </c>
      <c r="BL341" s="19" t="s">
        <v>142</v>
      </c>
      <c r="BM341" s="218" t="s">
        <v>464</v>
      </c>
    </row>
    <row r="342" s="2" customFormat="1">
      <c r="A342" s="41"/>
      <c r="B342" s="42"/>
      <c r="C342" s="43"/>
      <c r="D342" s="220" t="s">
        <v>144</v>
      </c>
      <c r="E342" s="43"/>
      <c r="F342" s="221" t="s">
        <v>460</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19" t="s">
        <v>144</v>
      </c>
      <c r="AU342" s="19" t="s">
        <v>21</v>
      </c>
    </row>
    <row r="343" s="2" customFormat="1">
      <c r="A343" s="41"/>
      <c r="B343" s="42"/>
      <c r="C343" s="43"/>
      <c r="D343" s="225" t="s">
        <v>150</v>
      </c>
      <c r="E343" s="43"/>
      <c r="F343" s="226" t="s">
        <v>461</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19" t="s">
        <v>150</v>
      </c>
      <c r="AU343" s="19" t="s">
        <v>21</v>
      </c>
    </row>
    <row r="344" s="13" customFormat="1">
      <c r="A344" s="13"/>
      <c r="B344" s="227"/>
      <c r="C344" s="228"/>
      <c r="D344" s="225" t="s">
        <v>152</v>
      </c>
      <c r="E344" s="229" t="s">
        <v>32</v>
      </c>
      <c r="F344" s="230" t="s">
        <v>465</v>
      </c>
      <c r="G344" s="228"/>
      <c r="H344" s="231">
        <v>0.84999999999999998</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152</v>
      </c>
      <c r="AU344" s="237" t="s">
        <v>21</v>
      </c>
      <c r="AV344" s="13" t="s">
        <v>21</v>
      </c>
      <c r="AW344" s="13" t="s">
        <v>40</v>
      </c>
      <c r="AX344" s="13" t="s">
        <v>81</v>
      </c>
      <c r="AY344" s="237" t="s">
        <v>135</v>
      </c>
    </row>
    <row r="345" s="14" customFormat="1">
      <c r="A345" s="14"/>
      <c r="B345" s="238"/>
      <c r="C345" s="239"/>
      <c r="D345" s="225" t="s">
        <v>152</v>
      </c>
      <c r="E345" s="240" t="s">
        <v>32</v>
      </c>
      <c r="F345" s="241" t="s">
        <v>154</v>
      </c>
      <c r="G345" s="239"/>
      <c r="H345" s="240" t="s">
        <v>32</v>
      </c>
      <c r="I345" s="242"/>
      <c r="J345" s="239"/>
      <c r="K345" s="239"/>
      <c r="L345" s="243"/>
      <c r="M345" s="244"/>
      <c r="N345" s="245"/>
      <c r="O345" s="245"/>
      <c r="P345" s="245"/>
      <c r="Q345" s="245"/>
      <c r="R345" s="245"/>
      <c r="S345" s="245"/>
      <c r="T345" s="246"/>
      <c r="U345" s="14"/>
      <c r="V345" s="14"/>
      <c r="W345" s="14"/>
      <c r="X345" s="14"/>
      <c r="Y345" s="14"/>
      <c r="Z345" s="14"/>
      <c r="AA345" s="14"/>
      <c r="AB345" s="14"/>
      <c r="AC345" s="14"/>
      <c r="AD345" s="14"/>
      <c r="AE345" s="14"/>
      <c r="AT345" s="247" t="s">
        <v>152</v>
      </c>
      <c r="AU345" s="247" t="s">
        <v>21</v>
      </c>
      <c r="AV345" s="14" t="s">
        <v>89</v>
      </c>
      <c r="AW345" s="14" t="s">
        <v>40</v>
      </c>
      <c r="AX345" s="14" t="s">
        <v>81</v>
      </c>
      <c r="AY345" s="247" t="s">
        <v>135</v>
      </c>
    </row>
    <row r="346" s="15" customFormat="1">
      <c r="A346" s="15"/>
      <c r="B346" s="248"/>
      <c r="C346" s="249"/>
      <c r="D346" s="225" t="s">
        <v>152</v>
      </c>
      <c r="E346" s="250" t="s">
        <v>32</v>
      </c>
      <c r="F346" s="251" t="s">
        <v>155</v>
      </c>
      <c r="G346" s="249"/>
      <c r="H346" s="252">
        <v>0.84999999999999998</v>
      </c>
      <c r="I346" s="253"/>
      <c r="J346" s="249"/>
      <c r="K346" s="249"/>
      <c r="L346" s="254"/>
      <c r="M346" s="255"/>
      <c r="N346" s="256"/>
      <c r="O346" s="256"/>
      <c r="P346" s="256"/>
      <c r="Q346" s="256"/>
      <c r="R346" s="256"/>
      <c r="S346" s="256"/>
      <c r="T346" s="257"/>
      <c r="U346" s="15"/>
      <c r="V346" s="15"/>
      <c r="W346" s="15"/>
      <c r="X346" s="15"/>
      <c r="Y346" s="15"/>
      <c r="Z346" s="15"/>
      <c r="AA346" s="15"/>
      <c r="AB346" s="15"/>
      <c r="AC346" s="15"/>
      <c r="AD346" s="15"/>
      <c r="AE346" s="15"/>
      <c r="AT346" s="258" t="s">
        <v>152</v>
      </c>
      <c r="AU346" s="258" t="s">
        <v>21</v>
      </c>
      <c r="AV346" s="15" t="s">
        <v>142</v>
      </c>
      <c r="AW346" s="15" t="s">
        <v>40</v>
      </c>
      <c r="AX346" s="15" t="s">
        <v>89</v>
      </c>
      <c r="AY346" s="258" t="s">
        <v>135</v>
      </c>
    </row>
    <row r="347" s="2" customFormat="1" ht="16.5" customHeight="1">
      <c r="A347" s="41"/>
      <c r="B347" s="42"/>
      <c r="C347" s="207" t="s">
        <v>466</v>
      </c>
      <c r="D347" s="207" t="s">
        <v>137</v>
      </c>
      <c r="E347" s="208" t="s">
        <v>467</v>
      </c>
      <c r="F347" s="209" t="s">
        <v>468</v>
      </c>
      <c r="G347" s="210" t="s">
        <v>165</v>
      </c>
      <c r="H347" s="211">
        <v>9.0429999999999993</v>
      </c>
      <c r="I347" s="212"/>
      <c r="J347" s="213">
        <f>ROUND(I347*H347,2)</f>
        <v>0</v>
      </c>
      <c r="K347" s="209" t="s">
        <v>32</v>
      </c>
      <c r="L347" s="47"/>
      <c r="M347" s="214" t="s">
        <v>32</v>
      </c>
      <c r="N347" s="215" t="s">
        <v>52</v>
      </c>
      <c r="O347" s="87"/>
      <c r="P347" s="216">
        <f>O347*H347</f>
        <v>0</v>
      </c>
      <c r="Q347" s="216">
        <v>0</v>
      </c>
      <c r="R347" s="216">
        <f>Q347*H347</f>
        <v>0</v>
      </c>
      <c r="S347" s="216">
        <v>2.3999999999999999</v>
      </c>
      <c r="T347" s="217">
        <f>S347*H347</f>
        <v>21.703199999999999</v>
      </c>
      <c r="U347" s="41"/>
      <c r="V347" s="41"/>
      <c r="W347" s="41"/>
      <c r="X347" s="41"/>
      <c r="Y347" s="41"/>
      <c r="Z347" s="41"/>
      <c r="AA347" s="41"/>
      <c r="AB347" s="41"/>
      <c r="AC347" s="41"/>
      <c r="AD347" s="41"/>
      <c r="AE347" s="41"/>
      <c r="AR347" s="218" t="s">
        <v>142</v>
      </c>
      <c r="AT347" s="218" t="s">
        <v>137</v>
      </c>
      <c r="AU347" s="218" t="s">
        <v>21</v>
      </c>
      <c r="AY347" s="19" t="s">
        <v>135</v>
      </c>
      <c r="BE347" s="219">
        <f>IF(N347="základní",J347,0)</f>
        <v>0</v>
      </c>
      <c r="BF347" s="219">
        <f>IF(N347="snížená",J347,0)</f>
        <v>0</v>
      </c>
      <c r="BG347" s="219">
        <f>IF(N347="zákl. přenesená",J347,0)</f>
        <v>0</v>
      </c>
      <c r="BH347" s="219">
        <f>IF(N347="sníž. přenesená",J347,0)</f>
        <v>0</v>
      </c>
      <c r="BI347" s="219">
        <f>IF(N347="nulová",J347,0)</f>
        <v>0</v>
      </c>
      <c r="BJ347" s="19" t="s">
        <v>89</v>
      </c>
      <c r="BK347" s="219">
        <f>ROUND(I347*H347,2)</f>
        <v>0</v>
      </c>
      <c r="BL347" s="19" t="s">
        <v>142</v>
      </c>
      <c r="BM347" s="218" t="s">
        <v>469</v>
      </c>
    </row>
    <row r="348" s="13" customFormat="1">
      <c r="A348" s="13"/>
      <c r="B348" s="227"/>
      <c r="C348" s="228"/>
      <c r="D348" s="225" t="s">
        <v>152</v>
      </c>
      <c r="E348" s="229" t="s">
        <v>32</v>
      </c>
      <c r="F348" s="230" t="s">
        <v>470</v>
      </c>
      <c r="G348" s="228"/>
      <c r="H348" s="231">
        <v>9.0429999999999993</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152</v>
      </c>
      <c r="AU348" s="237" t="s">
        <v>21</v>
      </c>
      <c r="AV348" s="13" t="s">
        <v>21</v>
      </c>
      <c r="AW348" s="13" t="s">
        <v>40</v>
      </c>
      <c r="AX348" s="13" t="s">
        <v>81</v>
      </c>
      <c r="AY348" s="237" t="s">
        <v>135</v>
      </c>
    </row>
    <row r="349" s="15" customFormat="1">
      <c r="A349" s="15"/>
      <c r="B349" s="248"/>
      <c r="C349" s="249"/>
      <c r="D349" s="225" t="s">
        <v>152</v>
      </c>
      <c r="E349" s="250" t="s">
        <v>32</v>
      </c>
      <c r="F349" s="251" t="s">
        <v>155</v>
      </c>
      <c r="G349" s="249"/>
      <c r="H349" s="252">
        <v>9.0429999999999993</v>
      </c>
      <c r="I349" s="253"/>
      <c r="J349" s="249"/>
      <c r="K349" s="249"/>
      <c r="L349" s="254"/>
      <c r="M349" s="255"/>
      <c r="N349" s="256"/>
      <c r="O349" s="256"/>
      <c r="P349" s="256"/>
      <c r="Q349" s="256"/>
      <c r="R349" s="256"/>
      <c r="S349" s="256"/>
      <c r="T349" s="257"/>
      <c r="U349" s="15"/>
      <c r="V349" s="15"/>
      <c r="W349" s="15"/>
      <c r="X349" s="15"/>
      <c r="Y349" s="15"/>
      <c r="Z349" s="15"/>
      <c r="AA349" s="15"/>
      <c r="AB349" s="15"/>
      <c r="AC349" s="15"/>
      <c r="AD349" s="15"/>
      <c r="AE349" s="15"/>
      <c r="AT349" s="258" t="s">
        <v>152</v>
      </c>
      <c r="AU349" s="258" t="s">
        <v>21</v>
      </c>
      <c r="AV349" s="15" t="s">
        <v>142</v>
      </c>
      <c r="AW349" s="15" t="s">
        <v>40</v>
      </c>
      <c r="AX349" s="15" t="s">
        <v>89</v>
      </c>
      <c r="AY349" s="258" t="s">
        <v>135</v>
      </c>
    </row>
    <row r="350" s="12" customFormat="1" ht="22.8" customHeight="1">
      <c r="A350" s="12"/>
      <c r="B350" s="191"/>
      <c r="C350" s="192"/>
      <c r="D350" s="193" t="s">
        <v>80</v>
      </c>
      <c r="E350" s="205" t="s">
        <v>142</v>
      </c>
      <c r="F350" s="205" t="s">
        <v>471</v>
      </c>
      <c r="G350" s="192"/>
      <c r="H350" s="192"/>
      <c r="I350" s="195"/>
      <c r="J350" s="206">
        <f>BK350</f>
        <v>0</v>
      </c>
      <c r="K350" s="192"/>
      <c r="L350" s="197"/>
      <c r="M350" s="198"/>
      <c r="N350" s="199"/>
      <c r="O350" s="199"/>
      <c r="P350" s="200">
        <f>SUM(P351:P536)</f>
        <v>0</v>
      </c>
      <c r="Q350" s="199"/>
      <c r="R350" s="200">
        <f>SUM(R351:R536)</f>
        <v>193.84141371999999</v>
      </c>
      <c r="S350" s="199"/>
      <c r="T350" s="201">
        <f>SUM(T351:T536)</f>
        <v>0</v>
      </c>
      <c r="U350" s="12"/>
      <c r="V350" s="12"/>
      <c r="W350" s="12"/>
      <c r="X350" s="12"/>
      <c r="Y350" s="12"/>
      <c r="Z350" s="12"/>
      <c r="AA350" s="12"/>
      <c r="AB350" s="12"/>
      <c r="AC350" s="12"/>
      <c r="AD350" s="12"/>
      <c r="AE350" s="12"/>
      <c r="AR350" s="202" t="s">
        <v>89</v>
      </c>
      <c r="AT350" s="203" t="s">
        <v>80</v>
      </c>
      <c r="AU350" s="203" t="s">
        <v>89</v>
      </c>
      <c r="AY350" s="202" t="s">
        <v>135</v>
      </c>
      <c r="BK350" s="204">
        <f>SUM(BK351:BK536)</f>
        <v>0</v>
      </c>
    </row>
    <row r="351" s="2" customFormat="1" ht="16.5" customHeight="1">
      <c r="A351" s="41"/>
      <c r="B351" s="42"/>
      <c r="C351" s="207" t="s">
        <v>472</v>
      </c>
      <c r="D351" s="207" t="s">
        <v>137</v>
      </c>
      <c r="E351" s="208" t="s">
        <v>473</v>
      </c>
      <c r="F351" s="209" t="s">
        <v>474</v>
      </c>
      <c r="G351" s="210" t="s">
        <v>165</v>
      </c>
      <c r="H351" s="211">
        <v>51.118000000000002</v>
      </c>
      <c r="I351" s="212"/>
      <c r="J351" s="213">
        <f>ROUND(I351*H351,2)</f>
        <v>0</v>
      </c>
      <c r="K351" s="209" t="s">
        <v>141</v>
      </c>
      <c r="L351" s="47"/>
      <c r="M351" s="214" t="s">
        <v>32</v>
      </c>
      <c r="N351" s="215" t="s">
        <v>52</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142</v>
      </c>
      <c r="AT351" s="218" t="s">
        <v>137</v>
      </c>
      <c r="AU351" s="218" t="s">
        <v>21</v>
      </c>
      <c r="AY351" s="19" t="s">
        <v>135</v>
      </c>
      <c r="BE351" s="219">
        <f>IF(N351="základní",J351,0)</f>
        <v>0</v>
      </c>
      <c r="BF351" s="219">
        <f>IF(N351="snížená",J351,0)</f>
        <v>0</v>
      </c>
      <c r="BG351" s="219">
        <f>IF(N351="zákl. přenesená",J351,0)</f>
        <v>0</v>
      </c>
      <c r="BH351" s="219">
        <f>IF(N351="sníž. přenesená",J351,0)</f>
        <v>0</v>
      </c>
      <c r="BI351" s="219">
        <f>IF(N351="nulová",J351,0)</f>
        <v>0</v>
      </c>
      <c r="BJ351" s="19" t="s">
        <v>89</v>
      </c>
      <c r="BK351" s="219">
        <f>ROUND(I351*H351,2)</f>
        <v>0</v>
      </c>
      <c r="BL351" s="19" t="s">
        <v>142</v>
      </c>
      <c r="BM351" s="218" t="s">
        <v>475</v>
      </c>
    </row>
    <row r="352" s="2" customFormat="1">
      <c r="A352" s="41"/>
      <c r="B352" s="42"/>
      <c r="C352" s="43"/>
      <c r="D352" s="220" t="s">
        <v>144</v>
      </c>
      <c r="E352" s="43"/>
      <c r="F352" s="221" t="s">
        <v>476</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19" t="s">
        <v>144</v>
      </c>
      <c r="AU352" s="19" t="s">
        <v>21</v>
      </c>
    </row>
    <row r="353" s="2" customFormat="1">
      <c r="A353" s="41"/>
      <c r="B353" s="42"/>
      <c r="C353" s="43"/>
      <c r="D353" s="225" t="s">
        <v>150</v>
      </c>
      <c r="E353" s="43"/>
      <c r="F353" s="226" t="s">
        <v>477</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19" t="s">
        <v>150</v>
      </c>
      <c r="AU353" s="19" t="s">
        <v>21</v>
      </c>
    </row>
    <row r="354" s="13" customFormat="1">
      <c r="A354" s="13"/>
      <c r="B354" s="227"/>
      <c r="C354" s="228"/>
      <c r="D354" s="225" t="s">
        <v>152</v>
      </c>
      <c r="E354" s="229" t="s">
        <v>32</v>
      </c>
      <c r="F354" s="230" t="s">
        <v>478</v>
      </c>
      <c r="G354" s="228"/>
      <c r="H354" s="231">
        <v>51.118000000000002</v>
      </c>
      <c r="I354" s="232"/>
      <c r="J354" s="228"/>
      <c r="K354" s="228"/>
      <c r="L354" s="233"/>
      <c r="M354" s="234"/>
      <c r="N354" s="235"/>
      <c r="O354" s="235"/>
      <c r="P354" s="235"/>
      <c r="Q354" s="235"/>
      <c r="R354" s="235"/>
      <c r="S354" s="235"/>
      <c r="T354" s="236"/>
      <c r="U354" s="13"/>
      <c r="V354" s="13"/>
      <c r="W354" s="13"/>
      <c r="X354" s="13"/>
      <c r="Y354" s="13"/>
      <c r="Z354" s="13"/>
      <c r="AA354" s="13"/>
      <c r="AB354" s="13"/>
      <c r="AC354" s="13"/>
      <c r="AD354" s="13"/>
      <c r="AE354" s="13"/>
      <c r="AT354" s="237" t="s">
        <v>152</v>
      </c>
      <c r="AU354" s="237" t="s">
        <v>21</v>
      </c>
      <c r="AV354" s="13" t="s">
        <v>21</v>
      </c>
      <c r="AW354" s="13" t="s">
        <v>40</v>
      </c>
      <c r="AX354" s="13" t="s">
        <v>81</v>
      </c>
      <c r="AY354" s="237" t="s">
        <v>135</v>
      </c>
    </row>
    <row r="355" s="14" customFormat="1">
      <c r="A355" s="14"/>
      <c r="B355" s="238"/>
      <c r="C355" s="239"/>
      <c r="D355" s="225" t="s">
        <v>152</v>
      </c>
      <c r="E355" s="240" t="s">
        <v>32</v>
      </c>
      <c r="F355" s="241" t="s">
        <v>154</v>
      </c>
      <c r="G355" s="239"/>
      <c r="H355" s="240" t="s">
        <v>32</v>
      </c>
      <c r="I355" s="242"/>
      <c r="J355" s="239"/>
      <c r="K355" s="239"/>
      <c r="L355" s="243"/>
      <c r="M355" s="244"/>
      <c r="N355" s="245"/>
      <c r="O355" s="245"/>
      <c r="P355" s="245"/>
      <c r="Q355" s="245"/>
      <c r="R355" s="245"/>
      <c r="S355" s="245"/>
      <c r="T355" s="246"/>
      <c r="U355" s="14"/>
      <c r="V355" s="14"/>
      <c r="W355" s="14"/>
      <c r="X355" s="14"/>
      <c r="Y355" s="14"/>
      <c r="Z355" s="14"/>
      <c r="AA355" s="14"/>
      <c r="AB355" s="14"/>
      <c r="AC355" s="14"/>
      <c r="AD355" s="14"/>
      <c r="AE355" s="14"/>
      <c r="AT355" s="247" t="s">
        <v>152</v>
      </c>
      <c r="AU355" s="247" t="s">
        <v>21</v>
      </c>
      <c r="AV355" s="14" t="s">
        <v>89</v>
      </c>
      <c r="AW355" s="14" t="s">
        <v>40</v>
      </c>
      <c r="AX355" s="14" t="s">
        <v>81</v>
      </c>
      <c r="AY355" s="247" t="s">
        <v>135</v>
      </c>
    </row>
    <row r="356" s="15" customFormat="1">
      <c r="A356" s="15"/>
      <c r="B356" s="248"/>
      <c r="C356" s="249"/>
      <c r="D356" s="225" t="s">
        <v>152</v>
      </c>
      <c r="E356" s="250" t="s">
        <v>32</v>
      </c>
      <c r="F356" s="251" t="s">
        <v>155</v>
      </c>
      <c r="G356" s="249"/>
      <c r="H356" s="252">
        <v>51.118000000000002</v>
      </c>
      <c r="I356" s="253"/>
      <c r="J356" s="249"/>
      <c r="K356" s="249"/>
      <c r="L356" s="254"/>
      <c r="M356" s="255"/>
      <c r="N356" s="256"/>
      <c r="O356" s="256"/>
      <c r="P356" s="256"/>
      <c r="Q356" s="256"/>
      <c r="R356" s="256"/>
      <c r="S356" s="256"/>
      <c r="T356" s="257"/>
      <c r="U356" s="15"/>
      <c r="V356" s="15"/>
      <c r="W356" s="15"/>
      <c r="X356" s="15"/>
      <c r="Y356" s="15"/>
      <c r="Z356" s="15"/>
      <c r="AA356" s="15"/>
      <c r="AB356" s="15"/>
      <c r="AC356" s="15"/>
      <c r="AD356" s="15"/>
      <c r="AE356" s="15"/>
      <c r="AT356" s="258" t="s">
        <v>152</v>
      </c>
      <c r="AU356" s="258" t="s">
        <v>21</v>
      </c>
      <c r="AV356" s="15" t="s">
        <v>142</v>
      </c>
      <c r="AW356" s="15" t="s">
        <v>40</v>
      </c>
      <c r="AX356" s="15" t="s">
        <v>89</v>
      </c>
      <c r="AY356" s="258" t="s">
        <v>135</v>
      </c>
    </row>
    <row r="357" s="2" customFormat="1" ht="16.5" customHeight="1">
      <c r="A357" s="41"/>
      <c r="B357" s="42"/>
      <c r="C357" s="207" t="s">
        <v>479</v>
      </c>
      <c r="D357" s="207" t="s">
        <v>137</v>
      </c>
      <c r="E357" s="208" t="s">
        <v>473</v>
      </c>
      <c r="F357" s="209" t="s">
        <v>474</v>
      </c>
      <c r="G357" s="210" t="s">
        <v>165</v>
      </c>
      <c r="H357" s="211">
        <v>0.81599999999999995</v>
      </c>
      <c r="I357" s="212"/>
      <c r="J357" s="213">
        <f>ROUND(I357*H357,2)</f>
        <v>0</v>
      </c>
      <c r="K357" s="209" t="s">
        <v>141</v>
      </c>
      <c r="L357" s="47"/>
      <c r="M357" s="214" t="s">
        <v>32</v>
      </c>
      <c r="N357" s="215" t="s">
        <v>52</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142</v>
      </c>
      <c r="AT357" s="218" t="s">
        <v>137</v>
      </c>
      <c r="AU357" s="218" t="s">
        <v>21</v>
      </c>
      <c r="AY357" s="19" t="s">
        <v>135</v>
      </c>
      <c r="BE357" s="219">
        <f>IF(N357="základní",J357,0)</f>
        <v>0</v>
      </c>
      <c r="BF357" s="219">
        <f>IF(N357="snížená",J357,0)</f>
        <v>0</v>
      </c>
      <c r="BG357" s="219">
        <f>IF(N357="zákl. přenesená",J357,0)</f>
        <v>0</v>
      </c>
      <c r="BH357" s="219">
        <f>IF(N357="sníž. přenesená",J357,0)</f>
        <v>0</v>
      </c>
      <c r="BI357" s="219">
        <f>IF(N357="nulová",J357,0)</f>
        <v>0</v>
      </c>
      <c r="BJ357" s="19" t="s">
        <v>89</v>
      </c>
      <c r="BK357" s="219">
        <f>ROUND(I357*H357,2)</f>
        <v>0</v>
      </c>
      <c r="BL357" s="19" t="s">
        <v>142</v>
      </c>
      <c r="BM357" s="218" t="s">
        <v>480</v>
      </c>
    </row>
    <row r="358" s="2" customFormat="1">
      <c r="A358" s="41"/>
      <c r="B358" s="42"/>
      <c r="C358" s="43"/>
      <c r="D358" s="220" t="s">
        <v>144</v>
      </c>
      <c r="E358" s="43"/>
      <c r="F358" s="221" t="s">
        <v>476</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19" t="s">
        <v>144</v>
      </c>
      <c r="AU358" s="19" t="s">
        <v>21</v>
      </c>
    </row>
    <row r="359" s="2" customFormat="1">
      <c r="A359" s="41"/>
      <c r="B359" s="42"/>
      <c r="C359" s="43"/>
      <c r="D359" s="225" t="s">
        <v>150</v>
      </c>
      <c r="E359" s="43"/>
      <c r="F359" s="226" t="s">
        <v>477</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19" t="s">
        <v>150</v>
      </c>
      <c r="AU359" s="19" t="s">
        <v>21</v>
      </c>
    </row>
    <row r="360" s="13" customFormat="1">
      <c r="A360" s="13"/>
      <c r="B360" s="227"/>
      <c r="C360" s="228"/>
      <c r="D360" s="225" t="s">
        <v>152</v>
      </c>
      <c r="E360" s="229" t="s">
        <v>32</v>
      </c>
      <c r="F360" s="230" t="s">
        <v>481</v>
      </c>
      <c r="G360" s="228"/>
      <c r="H360" s="231">
        <v>0.81599999999999995</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152</v>
      </c>
      <c r="AU360" s="237" t="s">
        <v>21</v>
      </c>
      <c r="AV360" s="13" t="s">
        <v>21</v>
      </c>
      <c r="AW360" s="13" t="s">
        <v>40</v>
      </c>
      <c r="AX360" s="13" t="s">
        <v>81</v>
      </c>
      <c r="AY360" s="237" t="s">
        <v>135</v>
      </c>
    </row>
    <row r="361" s="14" customFormat="1">
      <c r="A361" s="14"/>
      <c r="B361" s="238"/>
      <c r="C361" s="239"/>
      <c r="D361" s="225" t="s">
        <v>152</v>
      </c>
      <c r="E361" s="240" t="s">
        <v>32</v>
      </c>
      <c r="F361" s="241" t="s">
        <v>154</v>
      </c>
      <c r="G361" s="239"/>
      <c r="H361" s="240" t="s">
        <v>32</v>
      </c>
      <c r="I361" s="242"/>
      <c r="J361" s="239"/>
      <c r="K361" s="239"/>
      <c r="L361" s="243"/>
      <c r="M361" s="244"/>
      <c r="N361" s="245"/>
      <c r="O361" s="245"/>
      <c r="P361" s="245"/>
      <c r="Q361" s="245"/>
      <c r="R361" s="245"/>
      <c r="S361" s="245"/>
      <c r="T361" s="246"/>
      <c r="U361" s="14"/>
      <c r="V361" s="14"/>
      <c r="W361" s="14"/>
      <c r="X361" s="14"/>
      <c r="Y361" s="14"/>
      <c r="Z361" s="14"/>
      <c r="AA361" s="14"/>
      <c r="AB361" s="14"/>
      <c r="AC361" s="14"/>
      <c r="AD361" s="14"/>
      <c r="AE361" s="14"/>
      <c r="AT361" s="247" t="s">
        <v>152</v>
      </c>
      <c r="AU361" s="247" t="s">
        <v>21</v>
      </c>
      <c r="AV361" s="14" t="s">
        <v>89</v>
      </c>
      <c r="AW361" s="14" t="s">
        <v>40</v>
      </c>
      <c r="AX361" s="14" t="s">
        <v>81</v>
      </c>
      <c r="AY361" s="247" t="s">
        <v>135</v>
      </c>
    </row>
    <row r="362" s="15" customFormat="1">
      <c r="A362" s="15"/>
      <c r="B362" s="248"/>
      <c r="C362" s="249"/>
      <c r="D362" s="225" t="s">
        <v>152</v>
      </c>
      <c r="E362" s="250" t="s">
        <v>32</v>
      </c>
      <c r="F362" s="251" t="s">
        <v>155</v>
      </c>
      <c r="G362" s="249"/>
      <c r="H362" s="252">
        <v>0.81599999999999995</v>
      </c>
      <c r="I362" s="253"/>
      <c r="J362" s="249"/>
      <c r="K362" s="249"/>
      <c r="L362" s="254"/>
      <c r="M362" s="255"/>
      <c r="N362" s="256"/>
      <c r="O362" s="256"/>
      <c r="P362" s="256"/>
      <c r="Q362" s="256"/>
      <c r="R362" s="256"/>
      <c r="S362" s="256"/>
      <c r="T362" s="257"/>
      <c r="U362" s="15"/>
      <c r="V362" s="15"/>
      <c r="W362" s="15"/>
      <c r="X362" s="15"/>
      <c r="Y362" s="15"/>
      <c r="Z362" s="15"/>
      <c r="AA362" s="15"/>
      <c r="AB362" s="15"/>
      <c r="AC362" s="15"/>
      <c r="AD362" s="15"/>
      <c r="AE362" s="15"/>
      <c r="AT362" s="258" t="s">
        <v>152</v>
      </c>
      <c r="AU362" s="258" t="s">
        <v>21</v>
      </c>
      <c r="AV362" s="15" t="s">
        <v>142</v>
      </c>
      <c r="AW362" s="15" t="s">
        <v>40</v>
      </c>
      <c r="AX362" s="15" t="s">
        <v>89</v>
      </c>
      <c r="AY362" s="258" t="s">
        <v>135</v>
      </c>
    </row>
    <row r="363" s="2" customFormat="1" ht="24.15" customHeight="1">
      <c r="A363" s="41"/>
      <c r="B363" s="42"/>
      <c r="C363" s="207" t="s">
        <v>482</v>
      </c>
      <c r="D363" s="207" t="s">
        <v>137</v>
      </c>
      <c r="E363" s="208" t="s">
        <v>483</v>
      </c>
      <c r="F363" s="209" t="s">
        <v>484</v>
      </c>
      <c r="G363" s="210" t="s">
        <v>140</v>
      </c>
      <c r="H363" s="211">
        <v>7.0999999999999996</v>
      </c>
      <c r="I363" s="212"/>
      <c r="J363" s="213">
        <f>ROUND(I363*H363,2)</f>
        <v>0</v>
      </c>
      <c r="K363" s="209" t="s">
        <v>141</v>
      </c>
      <c r="L363" s="47"/>
      <c r="M363" s="214" t="s">
        <v>32</v>
      </c>
      <c r="N363" s="215" t="s">
        <v>52</v>
      </c>
      <c r="O363" s="87"/>
      <c r="P363" s="216">
        <f>O363*H363</f>
        <v>0</v>
      </c>
      <c r="Q363" s="216">
        <v>0.019939999999999999</v>
      </c>
      <c r="R363" s="216">
        <f>Q363*H363</f>
        <v>0.14157399999999998</v>
      </c>
      <c r="S363" s="216">
        <v>0</v>
      </c>
      <c r="T363" s="217">
        <f>S363*H363</f>
        <v>0</v>
      </c>
      <c r="U363" s="41"/>
      <c r="V363" s="41"/>
      <c r="W363" s="41"/>
      <c r="X363" s="41"/>
      <c r="Y363" s="41"/>
      <c r="Z363" s="41"/>
      <c r="AA363" s="41"/>
      <c r="AB363" s="41"/>
      <c r="AC363" s="41"/>
      <c r="AD363" s="41"/>
      <c r="AE363" s="41"/>
      <c r="AR363" s="218" t="s">
        <v>142</v>
      </c>
      <c r="AT363" s="218" t="s">
        <v>137</v>
      </c>
      <c r="AU363" s="218" t="s">
        <v>21</v>
      </c>
      <c r="AY363" s="19" t="s">
        <v>135</v>
      </c>
      <c r="BE363" s="219">
        <f>IF(N363="základní",J363,0)</f>
        <v>0</v>
      </c>
      <c r="BF363" s="219">
        <f>IF(N363="snížená",J363,0)</f>
        <v>0</v>
      </c>
      <c r="BG363" s="219">
        <f>IF(N363="zákl. přenesená",J363,0)</f>
        <v>0</v>
      </c>
      <c r="BH363" s="219">
        <f>IF(N363="sníž. přenesená",J363,0)</f>
        <v>0</v>
      </c>
      <c r="BI363" s="219">
        <f>IF(N363="nulová",J363,0)</f>
        <v>0</v>
      </c>
      <c r="BJ363" s="19" t="s">
        <v>89</v>
      </c>
      <c r="BK363" s="219">
        <f>ROUND(I363*H363,2)</f>
        <v>0</v>
      </c>
      <c r="BL363" s="19" t="s">
        <v>142</v>
      </c>
      <c r="BM363" s="218" t="s">
        <v>485</v>
      </c>
    </row>
    <row r="364" s="2" customFormat="1">
      <c r="A364" s="41"/>
      <c r="B364" s="42"/>
      <c r="C364" s="43"/>
      <c r="D364" s="220" t="s">
        <v>144</v>
      </c>
      <c r="E364" s="43"/>
      <c r="F364" s="221" t="s">
        <v>486</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19" t="s">
        <v>144</v>
      </c>
      <c r="AU364" s="19" t="s">
        <v>21</v>
      </c>
    </row>
    <row r="365" s="2" customFormat="1">
      <c r="A365" s="41"/>
      <c r="B365" s="42"/>
      <c r="C365" s="43"/>
      <c r="D365" s="225" t="s">
        <v>150</v>
      </c>
      <c r="E365" s="43"/>
      <c r="F365" s="226" t="s">
        <v>487</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19" t="s">
        <v>150</v>
      </c>
      <c r="AU365" s="19" t="s">
        <v>21</v>
      </c>
    </row>
    <row r="366" s="13" customFormat="1">
      <c r="A366" s="13"/>
      <c r="B366" s="227"/>
      <c r="C366" s="228"/>
      <c r="D366" s="225" t="s">
        <v>152</v>
      </c>
      <c r="E366" s="229" t="s">
        <v>32</v>
      </c>
      <c r="F366" s="230" t="s">
        <v>488</v>
      </c>
      <c r="G366" s="228"/>
      <c r="H366" s="231">
        <v>7.0999999999999996</v>
      </c>
      <c r="I366" s="232"/>
      <c r="J366" s="228"/>
      <c r="K366" s="228"/>
      <c r="L366" s="233"/>
      <c r="M366" s="234"/>
      <c r="N366" s="235"/>
      <c r="O366" s="235"/>
      <c r="P366" s="235"/>
      <c r="Q366" s="235"/>
      <c r="R366" s="235"/>
      <c r="S366" s="235"/>
      <c r="T366" s="236"/>
      <c r="U366" s="13"/>
      <c r="V366" s="13"/>
      <c r="W366" s="13"/>
      <c r="X366" s="13"/>
      <c r="Y366" s="13"/>
      <c r="Z366" s="13"/>
      <c r="AA366" s="13"/>
      <c r="AB366" s="13"/>
      <c r="AC366" s="13"/>
      <c r="AD366" s="13"/>
      <c r="AE366" s="13"/>
      <c r="AT366" s="237" t="s">
        <v>152</v>
      </c>
      <c r="AU366" s="237" t="s">
        <v>21</v>
      </c>
      <c r="AV366" s="13" t="s">
        <v>21</v>
      </c>
      <c r="AW366" s="13" t="s">
        <v>40</v>
      </c>
      <c r="AX366" s="13" t="s">
        <v>81</v>
      </c>
      <c r="AY366" s="237" t="s">
        <v>135</v>
      </c>
    </row>
    <row r="367" s="14" customFormat="1">
      <c r="A367" s="14"/>
      <c r="B367" s="238"/>
      <c r="C367" s="239"/>
      <c r="D367" s="225" t="s">
        <v>152</v>
      </c>
      <c r="E367" s="240" t="s">
        <v>32</v>
      </c>
      <c r="F367" s="241" t="s">
        <v>154</v>
      </c>
      <c r="G367" s="239"/>
      <c r="H367" s="240" t="s">
        <v>32</v>
      </c>
      <c r="I367" s="242"/>
      <c r="J367" s="239"/>
      <c r="K367" s="239"/>
      <c r="L367" s="243"/>
      <c r="M367" s="244"/>
      <c r="N367" s="245"/>
      <c r="O367" s="245"/>
      <c r="P367" s="245"/>
      <c r="Q367" s="245"/>
      <c r="R367" s="245"/>
      <c r="S367" s="245"/>
      <c r="T367" s="246"/>
      <c r="U367" s="14"/>
      <c r="V367" s="14"/>
      <c r="W367" s="14"/>
      <c r="X367" s="14"/>
      <c r="Y367" s="14"/>
      <c r="Z367" s="14"/>
      <c r="AA367" s="14"/>
      <c r="AB367" s="14"/>
      <c r="AC367" s="14"/>
      <c r="AD367" s="14"/>
      <c r="AE367" s="14"/>
      <c r="AT367" s="247" t="s">
        <v>152</v>
      </c>
      <c r="AU367" s="247" t="s">
        <v>21</v>
      </c>
      <c r="AV367" s="14" t="s">
        <v>89</v>
      </c>
      <c r="AW367" s="14" t="s">
        <v>40</v>
      </c>
      <c r="AX367" s="14" t="s">
        <v>81</v>
      </c>
      <c r="AY367" s="247" t="s">
        <v>135</v>
      </c>
    </row>
    <row r="368" s="15" customFormat="1">
      <c r="A368" s="15"/>
      <c r="B368" s="248"/>
      <c r="C368" s="249"/>
      <c r="D368" s="225" t="s">
        <v>152</v>
      </c>
      <c r="E368" s="250" t="s">
        <v>32</v>
      </c>
      <c r="F368" s="251" t="s">
        <v>155</v>
      </c>
      <c r="G368" s="249"/>
      <c r="H368" s="252">
        <v>7.0999999999999996</v>
      </c>
      <c r="I368" s="253"/>
      <c r="J368" s="249"/>
      <c r="K368" s="249"/>
      <c r="L368" s="254"/>
      <c r="M368" s="255"/>
      <c r="N368" s="256"/>
      <c r="O368" s="256"/>
      <c r="P368" s="256"/>
      <c r="Q368" s="256"/>
      <c r="R368" s="256"/>
      <c r="S368" s="256"/>
      <c r="T368" s="257"/>
      <c r="U368" s="15"/>
      <c r="V368" s="15"/>
      <c r="W368" s="15"/>
      <c r="X368" s="15"/>
      <c r="Y368" s="15"/>
      <c r="Z368" s="15"/>
      <c r="AA368" s="15"/>
      <c r="AB368" s="15"/>
      <c r="AC368" s="15"/>
      <c r="AD368" s="15"/>
      <c r="AE368" s="15"/>
      <c r="AT368" s="258" t="s">
        <v>152</v>
      </c>
      <c r="AU368" s="258" t="s">
        <v>21</v>
      </c>
      <c r="AV368" s="15" t="s">
        <v>142</v>
      </c>
      <c r="AW368" s="15" t="s">
        <v>40</v>
      </c>
      <c r="AX368" s="15" t="s">
        <v>89</v>
      </c>
      <c r="AY368" s="258" t="s">
        <v>135</v>
      </c>
    </row>
    <row r="369" s="2" customFormat="1" ht="16.5" customHeight="1">
      <c r="A369" s="41"/>
      <c r="B369" s="42"/>
      <c r="C369" s="207" t="s">
        <v>489</v>
      </c>
      <c r="D369" s="207" t="s">
        <v>137</v>
      </c>
      <c r="E369" s="208" t="s">
        <v>490</v>
      </c>
      <c r="F369" s="209" t="s">
        <v>491</v>
      </c>
      <c r="G369" s="210" t="s">
        <v>174</v>
      </c>
      <c r="H369" s="211">
        <v>13.127000000000001</v>
      </c>
      <c r="I369" s="212"/>
      <c r="J369" s="213">
        <f>ROUND(I369*H369,2)</f>
        <v>0</v>
      </c>
      <c r="K369" s="209" t="s">
        <v>141</v>
      </c>
      <c r="L369" s="47"/>
      <c r="M369" s="214" t="s">
        <v>32</v>
      </c>
      <c r="N369" s="215" t="s">
        <v>52</v>
      </c>
      <c r="O369" s="87"/>
      <c r="P369" s="216">
        <f>O369*H369</f>
        <v>0</v>
      </c>
      <c r="Q369" s="216">
        <v>1.0492699999999999</v>
      </c>
      <c r="R369" s="216">
        <f>Q369*H369</f>
        <v>13.77376729</v>
      </c>
      <c r="S369" s="216">
        <v>0</v>
      </c>
      <c r="T369" s="217">
        <f>S369*H369</f>
        <v>0</v>
      </c>
      <c r="U369" s="41"/>
      <c r="V369" s="41"/>
      <c r="W369" s="41"/>
      <c r="X369" s="41"/>
      <c r="Y369" s="41"/>
      <c r="Z369" s="41"/>
      <c r="AA369" s="41"/>
      <c r="AB369" s="41"/>
      <c r="AC369" s="41"/>
      <c r="AD369" s="41"/>
      <c r="AE369" s="41"/>
      <c r="AR369" s="218" t="s">
        <v>142</v>
      </c>
      <c r="AT369" s="218" t="s">
        <v>137</v>
      </c>
      <c r="AU369" s="218" t="s">
        <v>21</v>
      </c>
      <c r="AY369" s="19" t="s">
        <v>135</v>
      </c>
      <c r="BE369" s="219">
        <f>IF(N369="základní",J369,0)</f>
        <v>0</v>
      </c>
      <c r="BF369" s="219">
        <f>IF(N369="snížená",J369,0)</f>
        <v>0</v>
      </c>
      <c r="BG369" s="219">
        <f>IF(N369="zákl. přenesená",J369,0)</f>
        <v>0</v>
      </c>
      <c r="BH369" s="219">
        <f>IF(N369="sníž. přenesená",J369,0)</f>
        <v>0</v>
      </c>
      <c r="BI369" s="219">
        <f>IF(N369="nulová",J369,0)</f>
        <v>0</v>
      </c>
      <c r="BJ369" s="19" t="s">
        <v>89</v>
      </c>
      <c r="BK369" s="219">
        <f>ROUND(I369*H369,2)</f>
        <v>0</v>
      </c>
      <c r="BL369" s="19" t="s">
        <v>142</v>
      </c>
      <c r="BM369" s="218" t="s">
        <v>492</v>
      </c>
    </row>
    <row r="370" s="2" customFormat="1">
      <c r="A370" s="41"/>
      <c r="B370" s="42"/>
      <c r="C370" s="43"/>
      <c r="D370" s="220" t="s">
        <v>144</v>
      </c>
      <c r="E370" s="43"/>
      <c r="F370" s="221" t="s">
        <v>493</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19" t="s">
        <v>144</v>
      </c>
      <c r="AU370" s="19" t="s">
        <v>21</v>
      </c>
    </row>
    <row r="371" s="2" customFormat="1">
      <c r="A371" s="41"/>
      <c r="B371" s="42"/>
      <c r="C371" s="43"/>
      <c r="D371" s="225" t="s">
        <v>150</v>
      </c>
      <c r="E371" s="43"/>
      <c r="F371" s="226" t="s">
        <v>494</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19" t="s">
        <v>150</v>
      </c>
      <c r="AU371" s="19" t="s">
        <v>21</v>
      </c>
    </row>
    <row r="372" s="13" customFormat="1">
      <c r="A372" s="13"/>
      <c r="B372" s="227"/>
      <c r="C372" s="228"/>
      <c r="D372" s="225" t="s">
        <v>152</v>
      </c>
      <c r="E372" s="229" t="s">
        <v>32</v>
      </c>
      <c r="F372" s="230" t="s">
        <v>495</v>
      </c>
      <c r="G372" s="228"/>
      <c r="H372" s="231">
        <v>13.127000000000001</v>
      </c>
      <c r="I372" s="232"/>
      <c r="J372" s="228"/>
      <c r="K372" s="228"/>
      <c r="L372" s="233"/>
      <c r="M372" s="234"/>
      <c r="N372" s="235"/>
      <c r="O372" s="235"/>
      <c r="P372" s="235"/>
      <c r="Q372" s="235"/>
      <c r="R372" s="235"/>
      <c r="S372" s="235"/>
      <c r="T372" s="236"/>
      <c r="U372" s="13"/>
      <c r="V372" s="13"/>
      <c r="W372" s="13"/>
      <c r="X372" s="13"/>
      <c r="Y372" s="13"/>
      <c r="Z372" s="13"/>
      <c r="AA372" s="13"/>
      <c r="AB372" s="13"/>
      <c r="AC372" s="13"/>
      <c r="AD372" s="13"/>
      <c r="AE372" s="13"/>
      <c r="AT372" s="237" t="s">
        <v>152</v>
      </c>
      <c r="AU372" s="237" t="s">
        <v>21</v>
      </c>
      <c r="AV372" s="13" t="s">
        <v>21</v>
      </c>
      <c r="AW372" s="13" t="s">
        <v>40</v>
      </c>
      <c r="AX372" s="13" t="s">
        <v>81</v>
      </c>
      <c r="AY372" s="237" t="s">
        <v>135</v>
      </c>
    </row>
    <row r="373" s="14" customFormat="1">
      <c r="A373" s="14"/>
      <c r="B373" s="238"/>
      <c r="C373" s="239"/>
      <c r="D373" s="225" t="s">
        <v>152</v>
      </c>
      <c r="E373" s="240" t="s">
        <v>32</v>
      </c>
      <c r="F373" s="241" t="s">
        <v>154</v>
      </c>
      <c r="G373" s="239"/>
      <c r="H373" s="240" t="s">
        <v>32</v>
      </c>
      <c r="I373" s="242"/>
      <c r="J373" s="239"/>
      <c r="K373" s="239"/>
      <c r="L373" s="243"/>
      <c r="M373" s="244"/>
      <c r="N373" s="245"/>
      <c r="O373" s="245"/>
      <c r="P373" s="245"/>
      <c r="Q373" s="245"/>
      <c r="R373" s="245"/>
      <c r="S373" s="245"/>
      <c r="T373" s="246"/>
      <c r="U373" s="14"/>
      <c r="V373" s="14"/>
      <c r="W373" s="14"/>
      <c r="X373" s="14"/>
      <c r="Y373" s="14"/>
      <c r="Z373" s="14"/>
      <c r="AA373" s="14"/>
      <c r="AB373" s="14"/>
      <c r="AC373" s="14"/>
      <c r="AD373" s="14"/>
      <c r="AE373" s="14"/>
      <c r="AT373" s="247" t="s">
        <v>152</v>
      </c>
      <c r="AU373" s="247" t="s">
        <v>21</v>
      </c>
      <c r="AV373" s="14" t="s">
        <v>89</v>
      </c>
      <c r="AW373" s="14" t="s">
        <v>40</v>
      </c>
      <c r="AX373" s="14" t="s">
        <v>81</v>
      </c>
      <c r="AY373" s="247" t="s">
        <v>135</v>
      </c>
    </row>
    <row r="374" s="15" customFormat="1">
      <c r="A374" s="15"/>
      <c r="B374" s="248"/>
      <c r="C374" s="249"/>
      <c r="D374" s="225" t="s">
        <v>152</v>
      </c>
      <c r="E374" s="250" t="s">
        <v>32</v>
      </c>
      <c r="F374" s="251" t="s">
        <v>155</v>
      </c>
      <c r="G374" s="249"/>
      <c r="H374" s="252">
        <v>13.127000000000001</v>
      </c>
      <c r="I374" s="253"/>
      <c r="J374" s="249"/>
      <c r="K374" s="249"/>
      <c r="L374" s="254"/>
      <c r="M374" s="255"/>
      <c r="N374" s="256"/>
      <c r="O374" s="256"/>
      <c r="P374" s="256"/>
      <c r="Q374" s="256"/>
      <c r="R374" s="256"/>
      <c r="S374" s="256"/>
      <c r="T374" s="257"/>
      <c r="U374" s="15"/>
      <c r="V374" s="15"/>
      <c r="W374" s="15"/>
      <c r="X374" s="15"/>
      <c r="Y374" s="15"/>
      <c r="Z374" s="15"/>
      <c r="AA374" s="15"/>
      <c r="AB374" s="15"/>
      <c r="AC374" s="15"/>
      <c r="AD374" s="15"/>
      <c r="AE374" s="15"/>
      <c r="AT374" s="258" t="s">
        <v>152</v>
      </c>
      <c r="AU374" s="258" t="s">
        <v>21</v>
      </c>
      <c r="AV374" s="15" t="s">
        <v>142</v>
      </c>
      <c r="AW374" s="15" t="s">
        <v>40</v>
      </c>
      <c r="AX374" s="15" t="s">
        <v>89</v>
      </c>
      <c r="AY374" s="258" t="s">
        <v>135</v>
      </c>
    </row>
    <row r="375" s="2" customFormat="1" ht="16.5" customHeight="1">
      <c r="A375" s="41"/>
      <c r="B375" s="42"/>
      <c r="C375" s="207" t="s">
        <v>496</v>
      </c>
      <c r="D375" s="207" t="s">
        <v>137</v>
      </c>
      <c r="E375" s="208" t="s">
        <v>497</v>
      </c>
      <c r="F375" s="209" t="s">
        <v>498</v>
      </c>
      <c r="G375" s="210" t="s">
        <v>140</v>
      </c>
      <c r="H375" s="211">
        <v>90.900000000000006</v>
      </c>
      <c r="I375" s="212"/>
      <c r="J375" s="213">
        <f>ROUND(I375*H375,2)</f>
        <v>0</v>
      </c>
      <c r="K375" s="209" t="s">
        <v>141</v>
      </c>
      <c r="L375" s="47"/>
      <c r="M375" s="214" t="s">
        <v>32</v>
      </c>
      <c r="N375" s="215" t="s">
        <v>52</v>
      </c>
      <c r="O375" s="87"/>
      <c r="P375" s="216">
        <f>O375*H375</f>
        <v>0</v>
      </c>
      <c r="Q375" s="216">
        <v>0.031820000000000001</v>
      </c>
      <c r="R375" s="216">
        <f>Q375*H375</f>
        <v>2.8924380000000003</v>
      </c>
      <c r="S375" s="216">
        <v>0</v>
      </c>
      <c r="T375" s="217">
        <f>S375*H375</f>
        <v>0</v>
      </c>
      <c r="U375" s="41"/>
      <c r="V375" s="41"/>
      <c r="W375" s="41"/>
      <c r="X375" s="41"/>
      <c r="Y375" s="41"/>
      <c r="Z375" s="41"/>
      <c r="AA375" s="41"/>
      <c r="AB375" s="41"/>
      <c r="AC375" s="41"/>
      <c r="AD375" s="41"/>
      <c r="AE375" s="41"/>
      <c r="AR375" s="218" t="s">
        <v>142</v>
      </c>
      <c r="AT375" s="218" t="s">
        <v>137</v>
      </c>
      <c r="AU375" s="218" t="s">
        <v>21</v>
      </c>
      <c r="AY375" s="19" t="s">
        <v>135</v>
      </c>
      <c r="BE375" s="219">
        <f>IF(N375="základní",J375,0)</f>
        <v>0</v>
      </c>
      <c r="BF375" s="219">
        <f>IF(N375="snížená",J375,0)</f>
        <v>0</v>
      </c>
      <c r="BG375" s="219">
        <f>IF(N375="zákl. přenesená",J375,0)</f>
        <v>0</v>
      </c>
      <c r="BH375" s="219">
        <f>IF(N375="sníž. přenesená",J375,0)</f>
        <v>0</v>
      </c>
      <c r="BI375" s="219">
        <f>IF(N375="nulová",J375,0)</f>
        <v>0</v>
      </c>
      <c r="BJ375" s="19" t="s">
        <v>89</v>
      </c>
      <c r="BK375" s="219">
        <f>ROUND(I375*H375,2)</f>
        <v>0</v>
      </c>
      <c r="BL375" s="19" t="s">
        <v>142</v>
      </c>
      <c r="BM375" s="218" t="s">
        <v>499</v>
      </c>
    </row>
    <row r="376" s="2" customFormat="1">
      <c r="A376" s="41"/>
      <c r="B376" s="42"/>
      <c r="C376" s="43"/>
      <c r="D376" s="220" t="s">
        <v>144</v>
      </c>
      <c r="E376" s="43"/>
      <c r="F376" s="221" t="s">
        <v>500</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19" t="s">
        <v>144</v>
      </c>
      <c r="AU376" s="19" t="s">
        <v>21</v>
      </c>
    </row>
    <row r="377" s="2" customFormat="1">
      <c r="A377" s="41"/>
      <c r="B377" s="42"/>
      <c r="C377" s="43"/>
      <c r="D377" s="225" t="s">
        <v>150</v>
      </c>
      <c r="E377" s="43"/>
      <c r="F377" s="226" t="s">
        <v>501</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19" t="s">
        <v>150</v>
      </c>
      <c r="AU377" s="19" t="s">
        <v>21</v>
      </c>
    </row>
    <row r="378" s="13" customFormat="1">
      <c r="A378" s="13"/>
      <c r="B378" s="227"/>
      <c r="C378" s="228"/>
      <c r="D378" s="225" t="s">
        <v>152</v>
      </c>
      <c r="E378" s="229" t="s">
        <v>32</v>
      </c>
      <c r="F378" s="230" t="s">
        <v>502</v>
      </c>
      <c r="G378" s="228"/>
      <c r="H378" s="231">
        <v>90.900000000000006</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152</v>
      </c>
      <c r="AU378" s="237" t="s">
        <v>21</v>
      </c>
      <c r="AV378" s="13" t="s">
        <v>21</v>
      </c>
      <c r="AW378" s="13" t="s">
        <v>40</v>
      </c>
      <c r="AX378" s="13" t="s">
        <v>81</v>
      </c>
      <c r="AY378" s="237" t="s">
        <v>135</v>
      </c>
    </row>
    <row r="379" s="14" customFormat="1">
      <c r="A379" s="14"/>
      <c r="B379" s="238"/>
      <c r="C379" s="239"/>
      <c r="D379" s="225" t="s">
        <v>152</v>
      </c>
      <c r="E379" s="240" t="s">
        <v>32</v>
      </c>
      <c r="F379" s="241" t="s">
        <v>154</v>
      </c>
      <c r="G379" s="239"/>
      <c r="H379" s="240" t="s">
        <v>32</v>
      </c>
      <c r="I379" s="242"/>
      <c r="J379" s="239"/>
      <c r="K379" s="239"/>
      <c r="L379" s="243"/>
      <c r="M379" s="244"/>
      <c r="N379" s="245"/>
      <c r="O379" s="245"/>
      <c r="P379" s="245"/>
      <c r="Q379" s="245"/>
      <c r="R379" s="245"/>
      <c r="S379" s="245"/>
      <c r="T379" s="246"/>
      <c r="U379" s="14"/>
      <c r="V379" s="14"/>
      <c r="W379" s="14"/>
      <c r="X379" s="14"/>
      <c r="Y379" s="14"/>
      <c r="Z379" s="14"/>
      <c r="AA379" s="14"/>
      <c r="AB379" s="14"/>
      <c r="AC379" s="14"/>
      <c r="AD379" s="14"/>
      <c r="AE379" s="14"/>
      <c r="AT379" s="247" t="s">
        <v>152</v>
      </c>
      <c r="AU379" s="247" t="s">
        <v>21</v>
      </c>
      <c r="AV379" s="14" t="s">
        <v>89</v>
      </c>
      <c r="AW379" s="14" t="s">
        <v>40</v>
      </c>
      <c r="AX379" s="14" t="s">
        <v>81</v>
      </c>
      <c r="AY379" s="247" t="s">
        <v>135</v>
      </c>
    </row>
    <row r="380" s="15" customFormat="1">
      <c r="A380" s="15"/>
      <c r="B380" s="248"/>
      <c r="C380" s="249"/>
      <c r="D380" s="225" t="s">
        <v>152</v>
      </c>
      <c r="E380" s="250" t="s">
        <v>32</v>
      </c>
      <c r="F380" s="251" t="s">
        <v>155</v>
      </c>
      <c r="G380" s="249"/>
      <c r="H380" s="252">
        <v>90.900000000000006</v>
      </c>
      <c r="I380" s="253"/>
      <c r="J380" s="249"/>
      <c r="K380" s="249"/>
      <c r="L380" s="254"/>
      <c r="M380" s="255"/>
      <c r="N380" s="256"/>
      <c r="O380" s="256"/>
      <c r="P380" s="256"/>
      <c r="Q380" s="256"/>
      <c r="R380" s="256"/>
      <c r="S380" s="256"/>
      <c r="T380" s="257"/>
      <c r="U380" s="15"/>
      <c r="V380" s="15"/>
      <c r="W380" s="15"/>
      <c r="X380" s="15"/>
      <c r="Y380" s="15"/>
      <c r="Z380" s="15"/>
      <c r="AA380" s="15"/>
      <c r="AB380" s="15"/>
      <c r="AC380" s="15"/>
      <c r="AD380" s="15"/>
      <c r="AE380" s="15"/>
      <c r="AT380" s="258" t="s">
        <v>152</v>
      </c>
      <c r="AU380" s="258" t="s">
        <v>21</v>
      </c>
      <c r="AV380" s="15" t="s">
        <v>142</v>
      </c>
      <c r="AW380" s="15" t="s">
        <v>40</v>
      </c>
      <c r="AX380" s="15" t="s">
        <v>89</v>
      </c>
      <c r="AY380" s="258" t="s">
        <v>135</v>
      </c>
    </row>
    <row r="381" s="2" customFormat="1" ht="16.5" customHeight="1">
      <c r="A381" s="41"/>
      <c r="B381" s="42"/>
      <c r="C381" s="207" t="s">
        <v>503</v>
      </c>
      <c r="D381" s="207" t="s">
        <v>137</v>
      </c>
      <c r="E381" s="208" t="s">
        <v>504</v>
      </c>
      <c r="F381" s="209" t="s">
        <v>505</v>
      </c>
      <c r="G381" s="210" t="s">
        <v>140</v>
      </c>
      <c r="H381" s="211">
        <v>90.900000000000006</v>
      </c>
      <c r="I381" s="212"/>
      <c r="J381" s="213">
        <f>ROUND(I381*H381,2)</f>
        <v>0</v>
      </c>
      <c r="K381" s="209" t="s">
        <v>141</v>
      </c>
      <c r="L381" s="47"/>
      <c r="M381" s="214" t="s">
        <v>32</v>
      </c>
      <c r="N381" s="215" t="s">
        <v>52</v>
      </c>
      <c r="O381" s="87"/>
      <c r="P381" s="216">
        <f>O381*H381</f>
        <v>0</v>
      </c>
      <c r="Q381" s="216">
        <v>0.00012</v>
      </c>
      <c r="R381" s="216">
        <f>Q381*H381</f>
        <v>0.010908000000000001</v>
      </c>
      <c r="S381" s="216">
        <v>0</v>
      </c>
      <c r="T381" s="217">
        <f>S381*H381</f>
        <v>0</v>
      </c>
      <c r="U381" s="41"/>
      <c r="V381" s="41"/>
      <c r="W381" s="41"/>
      <c r="X381" s="41"/>
      <c r="Y381" s="41"/>
      <c r="Z381" s="41"/>
      <c r="AA381" s="41"/>
      <c r="AB381" s="41"/>
      <c r="AC381" s="41"/>
      <c r="AD381" s="41"/>
      <c r="AE381" s="41"/>
      <c r="AR381" s="218" t="s">
        <v>142</v>
      </c>
      <c r="AT381" s="218" t="s">
        <v>137</v>
      </c>
      <c r="AU381" s="218" t="s">
        <v>21</v>
      </c>
      <c r="AY381" s="19" t="s">
        <v>135</v>
      </c>
      <c r="BE381" s="219">
        <f>IF(N381="základní",J381,0)</f>
        <v>0</v>
      </c>
      <c r="BF381" s="219">
        <f>IF(N381="snížená",J381,0)</f>
        <v>0</v>
      </c>
      <c r="BG381" s="219">
        <f>IF(N381="zákl. přenesená",J381,0)</f>
        <v>0</v>
      </c>
      <c r="BH381" s="219">
        <f>IF(N381="sníž. přenesená",J381,0)</f>
        <v>0</v>
      </c>
      <c r="BI381" s="219">
        <f>IF(N381="nulová",J381,0)</f>
        <v>0</v>
      </c>
      <c r="BJ381" s="19" t="s">
        <v>89</v>
      </c>
      <c r="BK381" s="219">
        <f>ROUND(I381*H381,2)</f>
        <v>0</v>
      </c>
      <c r="BL381" s="19" t="s">
        <v>142</v>
      </c>
      <c r="BM381" s="218" t="s">
        <v>506</v>
      </c>
    </row>
    <row r="382" s="2" customFormat="1">
      <c r="A382" s="41"/>
      <c r="B382" s="42"/>
      <c r="C382" s="43"/>
      <c r="D382" s="220" t="s">
        <v>144</v>
      </c>
      <c r="E382" s="43"/>
      <c r="F382" s="221" t="s">
        <v>507</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19" t="s">
        <v>144</v>
      </c>
      <c r="AU382" s="19" t="s">
        <v>21</v>
      </c>
    </row>
    <row r="383" s="2" customFormat="1">
      <c r="A383" s="41"/>
      <c r="B383" s="42"/>
      <c r="C383" s="43"/>
      <c r="D383" s="225" t="s">
        <v>150</v>
      </c>
      <c r="E383" s="43"/>
      <c r="F383" s="226" t="s">
        <v>501</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19" t="s">
        <v>150</v>
      </c>
      <c r="AU383" s="19" t="s">
        <v>21</v>
      </c>
    </row>
    <row r="384" s="13" customFormat="1">
      <c r="A384" s="13"/>
      <c r="B384" s="227"/>
      <c r="C384" s="228"/>
      <c r="D384" s="225" t="s">
        <v>152</v>
      </c>
      <c r="E384" s="229" t="s">
        <v>32</v>
      </c>
      <c r="F384" s="230" t="s">
        <v>508</v>
      </c>
      <c r="G384" s="228"/>
      <c r="H384" s="231">
        <v>90.900000000000006</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152</v>
      </c>
      <c r="AU384" s="237" t="s">
        <v>21</v>
      </c>
      <c r="AV384" s="13" t="s">
        <v>21</v>
      </c>
      <c r="AW384" s="13" t="s">
        <v>40</v>
      </c>
      <c r="AX384" s="13" t="s">
        <v>81</v>
      </c>
      <c r="AY384" s="237" t="s">
        <v>135</v>
      </c>
    </row>
    <row r="385" s="14" customFormat="1">
      <c r="A385" s="14"/>
      <c r="B385" s="238"/>
      <c r="C385" s="239"/>
      <c r="D385" s="225" t="s">
        <v>152</v>
      </c>
      <c r="E385" s="240" t="s">
        <v>32</v>
      </c>
      <c r="F385" s="241" t="s">
        <v>154</v>
      </c>
      <c r="G385" s="239"/>
      <c r="H385" s="240" t="s">
        <v>32</v>
      </c>
      <c r="I385" s="242"/>
      <c r="J385" s="239"/>
      <c r="K385" s="239"/>
      <c r="L385" s="243"/>
      <c r="M385" s="244"/>
      <c r="N385" s="245"/>
      <c r="O385" s="245"/>
      <c r="P385" s="245"/>
      <c r="Q385" s="245"/>
      <c r="R385" s="245"/>
      <c r="S385" s="245"/>
      <c r="T385" s="246"/>
      <c r="U385" s="14"/>
      <c r="V385" s="14"/>
      <c r="W385" s="14"/>
      <c r="X385" s="14"/>
      <c r="Y385" s="14"/>
      <c r="Z385" s="14"/>
      <c r="AA385" s="14"/>
      <c r="AB385" s="14"/>
      <c r="AC385" s="14"/>
      <c r="AD385" s="14"/>
      <c r="AE385" s="14"/>
      <c r="AT385" s="247" t="s">
        <v>152</v>
      </c>
      <c r="AU385" s="247" t="s">
        <v>21</v>
      </c>
      <c r="AV385" s="14" t="s">
        <v>89</v>
      </c>
      <c r="AW385" s="14" t="s">
        <v>40</v>
      </c>
      <c r="AX385" s="14" t="s">
        <v>81</v>
      </c>
      <c r="AY385" s="247" t="s">
        <v>135</v>
      </c>
    </row>
    <row r="386" s="15" customFormat="1">
      <c r="A386" s="15"/>
      <c r="B386" s="248"/>
      <c r="C386" s="249"/>
      <c r="D386" s="225" t="s">
        <v>152</v>
      </c>
      <c r="E386" s="250" t="s">
        <v>32</v>
      </c>
      <c r="F386" s="251" t="s">
        <v>155</v>
      </c>
      <c r="G386" s="249"/>
      <c r="H386" s="252">
        <v>90.900000000000006</v>
      </c>
      <c r="I386" s="253"/>
      <c r="J386" s="249"/>
      <c r="K386" s="249"/>
      <c r="L386" s="254"/>
      <c r="M386" s="255"/>
      <c r="N386" s="256"/>
      <c r="O386" s="256"/>
      <c r="P386" s="256"/>
      <c r="Q386" s="256"/>
      <c r="R386" s="256"/>
      <c r="S386" s="256"/>
      <c r="T386" s="257"/>
      <c r="U386" s="15"/>
      <c r="V386" s="15"/>
      <c r="W386" s="15"/>
      <c r="X386" s="15"/>
      <c r="Y386" s="15"/>
      <c r="Z386" s="15"/>
      <c r="AA386" s="15"/>
      <c r="AB386" s="15"/>
      <c r="AC386" s="15"/>
      <c r="AD386" s="15"/>
      <c r="AE386" s="15"/>
      <c r="AT386" s="258" t="s">
        <v>152</v>
      </c>
      <c r="AU386" s="258" t="s">
        <v>21</v>
      </c>
      <c r="AV386" s="15" t="s">
        <v>142</v>
      </c>
      <c r="AW386" s="15" t="s">
        <v>40</v>
      </c>
      <c r="AX386" s="15" t="s">
        <v>89</v>
      </c>
      <c r="AY386" s="258" t="s">
        <v>135</v>
      </c>
    </row>
    <row r="387" s="2" customFormat="1" ht="16.5" customHeight="1">
      <c r="A387" s="41"/>
      <c r="B387" s="42"/>
      <c r="C387" s="207" t="s">
        <v>509</v>
      </c>
      <c r="D387" s="207" t="s">
        <v>137</v>
      </c>
      <c r="E387" s="208" t="s">
        <v>510</v>
      </c>
      <c r="F387" s="209" t="s">
        <v>511</v>
      </c>
      <c r="G387" s="210" t="s">
        <v>140</v>
      </c>
      <c r="H387" s="211">
        <v>90.900000000000006</v>
      </c>
      <c r="I387" s="212"/>
      <c r="J387" s="213">
        <f>ROUND(I387*H387,2)</f>
        <v>0</v>
      </c>
      <c r="K387" s="209" t="s">
        <v>141</v>
      </c>
      <c r="L387" s="47"/>
      <c r="M387" s="214" t="s">
        <v>32</v>
      </c>
      <c r="N387" s="215" t="s">
        <v>52</v>
      </c>
      <c r="O387" s="87"/>
      <c r="P387" s="216">
        <f>O387*H387</f>
        <v>0</v>
      </c>
      <c r="Q387" s="216">
        <v>0</v>
      </c>
      <c r="R387" s="216">
        <f>Q387*H387</f>
        <v>0</v>
      </c>
      <c r="S387" s="216">
        <v>0</v>
      </c>
      <c r="T387" s="217">
        <f>S387*H387</f>
        <v>0</v>
      </c>
      <c r="U387" s="41"/>
      <c r="V387" s="41"/>
      <c r="W387" s="41"/>
      <c r="X387" s="41"/>
      <c r="Y387" s="41"/>
      <c r="Z387" s="41"/>
      <c r="AA387" s="41"/>
      <c r="AB387" s="41"/>
      <c r="AC387" s="41"/>
      <c r="AD387" s="41"/>
      <c r="AE387" s="41"/>
      <c r="AR387" s="218" t="s">
        <v>142</v>
      </c>
      <c r="AT387" s="218" t="s">
        <v>137</v>
      </c>
      <c r="AU387" s="218" t="s">
        <v>21</v>
      </c>
      <c r="AY387" s="19" t="s">
        <v>135</v>
      </c>
      <c r="BE387" s="219">
        <f>IF(N387="základní",J387,0)</f>
        <v>0</v>
      </c>
      <c r="BF387" s="219">
        <f>IF(N387="snížená",J387,0)</f>
        <v>0</v>
      </c>
      <c r="BG387" s="219">
        <f>IF(N387="zákl. přenesená",J387,0)</f>
        <v>0</v>
      </c>
      <c r="BH387" s="219">
        <f>IF(N387="sníž. přenesená",J387,0)</f>
        <v>0</v>
      </c>
      <c r="BI387" s="219">
        <f>IF(N387="nulová",J387,0)</f>
        <v>0</v>
      </c>
      <c r="BJ387" s="19" t="s">
        <v>89</v>
      </c>
      <c r="BK387" s="219">
        <f>ROUND(I387*H387,2)</f>
        <v>0</v>
      </c>
      <c r="BL387" s="19" t="s">
        <v>142</v>
      </c>
      <c r="BM387" s="218" t="s">
        <v>512</v>
      </c>
    </row>
    <row r="388" s="2" customFormat="1">
      <c r="A388" s="41"/>
      <c r="B388" s="42"/>
      <c r="C388" s="43"/>
      <c r="D388" s="220" t="s">
        <v>144</v>
      </c>
      <c r="E388" s="43"/>
      <c r="F388" s="221" t="s">
        <v>513</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19" t="s">
        <v>144</v>
      </c>
      <c r="AU388" s="19" t="s">
        <v>21</v>
      </c>
    </row>
    <row r="389" s="2" customFormat="1">
      <c r="A389" s="41"/>
      <c r="B389" s="42"/>
      <c r="C389" s="43"/>
      <c r="D389" s="225" t="s">
        <v>150</v>
      </c>
      <c r="E389" s="43"/>
      <c r="F389" s="226" t="s">
        <v>501</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19" t="s">
        <v>150</v>
      </c>
      <c r="AU389" s="19" t="s">
        <v>21</v>
      </c>
    </row>
    <row r="390" s="2" customFormat="1" ht="16.5" customHeight="1">
      <c r="A390" s="41"/>
      <c r="B390" s="42"/>
      <c r="C390" s="207" t="s">
        <v>514</v>
      </c>
      <c r="D390" s="207" t="s">
        <v>137</v>
      </c>
      <c r="E390" s="208" t="s">
        <v>515</v>
      </c>
      <c r="F390" s="209" t="s">
        <v>516</v>
      </c>
      <c r="G390" s="210" t="s">
        <v>140</v>
      </c>
      <c r="H390" s="211">
        <v>109.62000000000001</v>
      </c>
      <c r="I390" s="212"/>
      <c r="J390" s="213">
        <f>ROUND(I390*H390,2)</f>
        <v>0</v>
      </c>
      <c r="K390" s="209" t="s">
        <v>141</v>
      </c>
      <c r="L390" s="47"/>
      <c r="M390" s="214" t="s">
        <v>32</v>
      </c>
      <c r="N390" s="215" t="s">
        <v>52</v>
      </c>
      <c r="O390" s="87"/>
      <c r="P390" s="216">
        <f>O390*H390</f>
        <v>0</v>
      </c>
      <c r="Q390" s="216">
        <v>0.01087</v>
      </c>
      <c r="R390" s="216">
        <f>Q390*H390</f>
        <v>1.1915693999999999</v>
      </c>
      <c r="S390" s="216">
        <v>0</v>
      </c>
      <c r="T390" s="217">
        <f>S390*H390</f>
        <v>0</v>
      </c>
      <c r="U390" s="41"/>
      <c r="V390" s="41"/>
      <c r="W390" s="41"/>
      <c r="X390" s="41"/>
      <c r="Y390" s="41"/>
      <c r="Z390" s="41"/>
      <c r="AA390" s="41"/>
      <c r="AB390" s="41"/>
      <c r="AC390" s="41"/>
      <c r="AD390" s="41"/>
      <c r="AE390" s="41"/>
      <c r="AR390" s="218" t="s">
        <v>142</v>
      </c>
      <c r="AT390" s="218" t="s">
        <v>137</v>
      </c>
      <c r="AU390" s="218" t="s">
        <v>21</v>
      </c>
      <c r="AY390" s="19" t="s">
        <v>135</v>
      </c>
      <c r="BE390" s="219">
        <f>IF(N390="základní",J390,0)</f>
        <v>0</v>
      </c>
      <c r="BF390" s="219">
        <f>IF(N390="snížená",J390,0)</f>
        <v>0</v>
      </c>
      <c r="BG390" s="219">
        <f>IF(N390="zákl. přenesená",J390,0)</f>
        <v>0</v>
      </c>
      <c r="BH390" s="219">
        <f>IF(N390="sníž. přenesená",J390,0)</f>
        <v>0</v>
      </c>
      <c r="BI390" s="219">
        <f>IF(N390="nulová",J390,0)</f>
        <v>0</v>
      </c>
      <c r="BJ390" s="19" t="s">
        <v>89</v>
      </c>
      <c r="BK390" s="219">
        <f>ROUND(I390*H390,2)</f>
        <v>0</v>
      </c>
      <c r="BL390" s="19" t="s">
        <v>142</v>
      </c>
      <c r="BM390" s="218" t="s">
        <v>517</v>
      </c>
    </row>
    <row r="391" s="2" customFormat="1">
      <c r="A391" s="41"/>
      <c r="B391" s="42"/>
      <c r="C391" s="43"/>
      <c r="D391" s="220" t="s">
        <v>144</v>
      </c>
      <c r="E391" s="43"/>
      <c r="F391" s="221" t="s">
        <v>518</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19" t="s">
        <v>144</v>
      </c>
      <c r="AU391" s="19" t="s">
        <v>21</v>
      </c>
    </row>
    <row r="392" s="2" customFormat="1">
      <c r="A392" s="41"/>
      <c r="B392" s="42"/>
      <c r="C392" s="43"/>
      <c r="D392" s="225" t="s">
        <v>150</v>
      </c>
      <c r="E392" s="43"/>
      <c r="F392" s="226" t="s">
        <v>519</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19" t="s">
        <v>150</v>
      </c>
      <c r="AU392" s="19" t="s">
        <v>21</v>
      </c>
    </row>
    <row r="393" s="13" customFormat="1">
      <c r="A393" s="13"/>
      <c r="B393" s="227"/>
      <c r="C393" s="228"/>
      <c r="D393" s="225" t="s">
        <v>152</v>
      </c>
      <c r="E393" s="229" t="s">
        <v>32</v>
      </c>
      <c r="F393" s="230" t="s">
        <v>520</v>
      </c>
      <c r="G393" s="228"/>
      <c r="H393" s="231">
        <v>83.200000000000003</v>
      </c>
      <c r="I393" s="232"/>
      <c r="J393" s="228"/>
      <c r="K393" s="228"/>
      <c r="L393" s="233"/>
      <c r="M393" s="234"/>
      <c r="N393" s="235"/>
      <c r="O393" s="235"/>
      <c r="P393" s="235"/>
      <c r="Q393" s="235"/>
      <c r="R393" s="235"/>
      <c r="S393" s="235"/>
      <c r="T393" s="236"/>
      <c r="U393" s="13"/>
      <c r="V393" s="13"/>
      <c r="W393" s="13"/>
      <c r="X393" s="13"/>
      <c r="Y393" s="13"/>
      <c r="Z393" s="13"/>
      <c r="AA393" s="13"/>
      <c r="AB393" s="13"/>
      <c r="AC393" s="13"/>
      <c r="AD393" s="13"/>
      <c r="AE393" s="13"/>
      <c r="AT393" s="237" t="s">
        <v>152</v>
      </c>
      <c r="AU393" s="237" t="s">
        <v>21</v>
      </c>
      <c r="AV393" s="13" t="s">
        <v>21</v>
      </c>
      <c r="AW393" s="13" t="s">
        <v>40</v>
      </c>
      <c r="AX393" s="13" t="s">
        <v>81</v>
      </c>
      <c r="AY393" s="237" t="s">
        <v>135</v>
      </c>
    </row>
    <row r="394" s="13" customFormat="1">
      <c r="A394" s="13"/>
      <c r="B394" s="227"/>
      <c r="C394" s="228"/>
      <c r="D394" s="225" t="s">
        <v>152</v>
      </c>
      <c r="E394" s="229" t="s">
        <v>32</v>
      </c>
      <c r="F394" s="230" t="s">
        <v>521</v>
      </c>
      <c r="G394" s="228"/>
      <c r="H394" s="231">
        <v>2.7599999999999998</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152</v>
      </c>
      <c r="AU394" s="237" t="s">
        <v>21</v>
      </c>
      <c r="AV394" s="13" t="s">
        <v>21</v>
      </c>
      <c r="AW394" s="13" t="s">
        <v>40</v>
      </c>
      <c r="AX394" s="13" t="s">
        <v>81</v>
      </c>
      <c r="AY394" s="237" t="s">
        <v>135</v>
      </c>
    </row>
    <row r="395" s="13" customFormat="1">
      <c r="A395" s="13"/>
      <c r="B395" s="227"/>
      <c r="C395" s="228"/>
      <c r="D395" s="225" t="s">
        <v>152</v>
      </c>
      <c r="E395" s="229" t="s">
        <v>32</v>
      </c>
      <c r="F395" s="230" t="s">
        <v>522</v>
      </c>
      <c r="G395" s="228"/>
      <c r="H395" s="231">
        <v>23.16</v>
      </c>
      <c r="I395" s="232"/>
      <c r="J395" s="228"/>
      <c r="K395" s="228"/>
      <c r="L395" s="233"/>
      <c r="M395" s="234"/>
      <c r="N395" s="235"/>
      <c r="O395" s="235"/>
      <c r="P395" s="235"/>
      <c r="Q395" s="235"/>
      <c r="R395" s="235"/>
      <c r="S395" s="235"/>
      <c r="T395" s="236"/>
      <c r="U395" s="13"/>
      <c r="V395" s="13"/>
      <c r="W395" s="13"/>
      <c r="X395" s="13"/>
      <c r="Y395" s="13"/>
      <c r="Z395" s="13"/>
      <c r="AA395" s="13"/>
      <c r="AB395" s="13"/>
      <c r="AC395" s="13"/>
      <c r="AD395" s="13"/>
      <c r="AE395" s="13"/>
      <c r="AT395" s="237" t="s">
        <v>152</v>
      </c>
      <c r="AU395" s="237" t="s">
        <v>21</v>
      </c>
      <c r="AV395" s="13" t="s">
        <v>21</v>
      </c>
      <c r="AW395" s="13" t="s">
        <v>40</v>
      </c>
      <c r="AX395" s="13" t="s">
        <v>81</v>
      </c>
      <c r="AY395" s="237" t="s">
        <v>135</v>
      </c>
    </row>
    <row r="396" s="13" customFormat="1">
      <c r="A396" s="13"/>
      <c r="B396" s="227"/>
      <c r="C396" s="228"/>
      <c r="D396" s="225" t="s">
        <v>152</v>
      </c>
      <c r="E396" s="229" t="s">
        <v>32</v>
      </c>
      <c r="F396" s="230" t="s">
        <v>523</v>
      </c>
      <c r="G396" s="228"/>
      <c r="H396" s="231">
        <v>0.5</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152</v>
      </c>
      <c r="AU396" s="237" t="s">
        <v>21</v>
      </c>
      <c r="AV396" s="13" t="s">
        <v>21</v>
      </c>
      <c r="AW396" s="13" t="s">
        <v>40</v>
      </c>
      <c r="AX396" s="13" t="s">
        <v>81</v>
      </c>
      <c r="AY396" s="237" t="s">
        <v>135</v>
      </c>
    </row>
    <row r="397" s="14" customFormat="1">
      <c r="A397" s="14"/>
      <c r="B397" s="238"/>
      <c r="C397" s="239"/>
      <c r="D397" s="225" t="s">
        <v>152</v>
      </c>
      <c r="E397" s="240" t="s">
        <v>32</v>
      </c>
      <c r="F397" s="241" t="s">
        <v>154</v>
      </c>
      <c r="G397" s="239"/>
      <c r="H397" s="240" t="s">
        <v>32</v>
      </c>
      <c r="I397" s="242"/>
      <c r="J397" s="239"/>
      <c r="K397" s="239"/>
      <c r="L397" s="243"/>
      <c r="M397" s="244"/>
      <c r="N397" s="245"/>
      <c r="O397" s="245"/>
      <c r="P397" s="245"/>
      <c r="Q397" s="245"/>
      <c r="R397" s="245"/>
      <c r="S397" s="245"/>
      <c r="T397" s="246"/>
      <c r="U397" s="14"/>
      <c r="V397" s="14"/>
      <c r="W397" s="14"/>
      <c r="X397" s="14"/>
      <c r="Y397" s="14"/>
      <c r="Z397" s="14"/>
      <c r="AA397" s="14"/>
      <c r="AB397" s="14"/>
      <c r="AC397" s="14"/>
      <c r="AD397" s="14"/>
      <c r="AE397" s="14"/>
      <c r="AT397" s="247" t="s">
        <v>152</v>
      </c>
      <c r="AU397" s="247" t="s">
        <v>21</v>
      </c>
      <c r="AV397" s="14" t="s">
        <v>89</v>
      </c>
      <c r="AW397" s="14" t="s">
        <v>40</v>
      </c>
      <c r="AX397" s="14" t="s">
        <v>81</v>
      </c>
      <c r="AY397" s="247" t="s">
        <v>135</v>
      </c>
    </row>
    <row r="398" s="15" customFormat="1">
      <c r="A398" s="15"/>
      <c r="B398" s="248"/>
      <c r="C398" s="249"/>
      <c r="D398" s="225" t="s">
        <v>152</v>
      </c>
      <c r="E398" s="250" t="s">
        <v>32</v>
      </c>
      <c r="F398" s="251" t="s">
        <v>155</v>
      </c>
      <c r="G398" s="249"/>
      <c r="H398" s="252">
        <v>109.62000000000001</v>
      </c>
      <c r="I398" s="253"/>
      <c r="J398" s="249"/>
      <c r="K398" s="249"/>
      <c r="L398" s="254"/>
      <c r="M398" s="255"/>
      <c r="N398" s="256"/>
      <c r="O398" s="256"/>
      <c r="P398" s="256"/>
      <c r="Q398" s="256"/>
      <c r="R398" s="256"/>
      <c r="S398" s="256"/>
      <c r="T398" s="257"/>
      <c r="U398" s="15"/>
      <c r="V398" s="15"/>
      <c r="W398" s="15"/>
      <c r="X398" s="15"/>
      <c r="Y398" s="15"/>
      <c r="Z398" s="15"/>
      <c r="AA398" s="15"/>
      <c r="AB398" s="15"/>
      <c r="AC398" s="15"/>
      <c r="AD398" s="15"/>
      <c r="AE398" s="15"/>
      <c r="AT398" s="258" t="s">
        <v>152</v>
      </c>
      <c r="AU398" s="258" t="s">
        <v>21</v>
      </c>
      <c r="AV398" s="15" t="s">
        <v>142</v>
      </c>
      <c r="AW398" s="15" t="s">
        <v>40</v>
      </c>
      <c r="AX398" s="15" t="s">
        <v>89</v>
      </c>
      <c r="AY398" s="258" t="s">
        <v>135</v>
      </c>
    </row>
    <row r="399" s="2" customFormat="1" ht="16.5" customHeight="1">
      <c r="A399" s="41"/>
      <c r="B399" s="42"/>
      <c r="C399" s="207" t="s">
        <v>524</v>
      </c>
      <c r="D399" s="207" t="s">
        <v>137</v>
      </c>
      <c r="E399" s="208" t="s">
        <v>525</v>
      </c>
      <c r="F399" s="209" t="s">
        <v>526</v>
      </c>
      <c r="G399" s="210" t="s">
        <v>140</v>
      </c>
      <c r="H399" s="211">
        <v>109.62000000000001</v>
      </c>
      <c r="I399" s="212"/>
      <c r="J399" s="213">
        <f>ROUND(I399*H399,2)</f>
        <v>0</v>
      </c>
      <c r="K399" s="209" t="s">
        <v>141</v>
      </c>
      <c r="L399" s="47"/>
      <c r="M399" s="214" t="s">
        <v>32</v>
      </c>
      <c r="N399" s="215" t="s">
        <v>52</v>
      </c>
      <c r="O399" s="87"/>
      <c r="P399" s="216">
        <f>O399*H399</f>
        <v>0</v>
      </c>
      <c r="Q399" s="216">
        <v>0</v>
      </c>
      <c r="R399" s="216">
        <f>Q399*H399</f>
        <v>0</v>
      </c>
      <c r="S399" s="216">
        <v>0</v>
      </c>
      <c r="T399" s="217">
        <f>S399*H399</f>
        <v>0</v>
      </c>
      <c r="U399" s="41"/>
      <c r="V399" s="41"/>
      <c r="W399" s="41"/>
      <c r="X399" s="41"/>
      <c r="Y399" s="41"/>
      <c r="Z399" s="41"/>
      <c r="AA399" s="41"/>
      <c r="AB399" s="41"/>
      <c r="AC399" s="41"/>
      <c r="AD399" s="41"/>
      <c r="AE399" s="41"/>
      <c r="AR399" s="218" t="s">
        <v>142</v>
      </c>
      <c r="AT399" s="218" t="s">
        <v>137</v>
      </c>
      <c r="AU399" s="218" t="s">
        <v>21</v>
      </c>
      <c r="AY399" s="19" t="s">
        <v>135</v>
      </c>
      <c r="BE399" s="219">
        <f>IF(N399="základní",J399,0)</f>
        <v>0</v>
      </c>
      <c r="BF399" s="219">
        <f>IF(N399="snížená",J399,0)</f>
        <v>0</v>
      </c>
      <c r="BG399" s="219">
        <f>IF(N399="zákl. přenesená",J399,0)</f>
        <v>0</v>
      </c>
      <c r="BH399" s="219">
        <f>IF(N399="sníž. přenesená",J399,0)</f>
        <v>0</v>
      </c>
      <c r="BI399" s="219">
        <f>IF(N399="nulová",J399,0)</f>
        <v>0</v>
      </c>
      <c r="BJ399" s="19" t="s">
        <v>89</v>
      </c>
      <c r="BK399" s="219">
        <f>ROUND(I399*H399,2)</f>
        <v>0</v>
      </c>
      <c r="BL399" s="19" t="s">
        <v>142</v>
      </c>
      <c r="BM399" s="218" t="s">
        <v>527</v>
      </c>
    </row>
    <row r="400" s="2" customFormat="1">
      <c r="A400" s="41"/>
      <c r="B400" s="42"/>
      <c r="C400" s="43"/>
      <c r="D400" s="220" t="s">
        <v>144</v>
      </c>
      <c r="E400" s="43"/>
      <c r="F400" s="221" t="s">
        <v>528</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19" t="s">
        <v>144</v>
      </c>
      <c r="AU400" s="19" t="s">
        <v>21</v>
      </c>
    </row>
    <row r="401" s="2" customFormat="1">
      <c r="A401" s="41"/>
      <c r="B401" s="42"/>
      <c r="C401" s="43"/>
      <c r="D401" s="225" t="s">
        <v>150</v>
      </c>
      <c r="E401" s="43"/>
      <c r="F401" s="226" t="s">
        <v>519</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19" t="s">
        <v>150</v>
      </c>
      <c r="AU401" s="19" t="s">
        <v>21</v>
      </c>
    </row>
    <row r="402" s="2" customFormat="1" ht="16.5" customHeight="1">
      <c r="A402" s="41"/>
      <c r="B402" s="42"/>
      <c r="C402" s="207" t="s">
        <v>529</v>
      </c>
      <c r="D402" s="207" t="s">
        <v>137</v>
      </c>
      <c r="E402" s="208" t="s">
        <v>530</v>
      </c>
      <c r="F402" s="209" t="s">
        <v>531</v>
      </c>
      <c r="G402" s="210" t="s">
        <v>140</v>
      </c>
      <c r="H402" s="211">
        <v>13.52</v>
      </c>
      <c r="I402" s="212"/>
      <c r="J402" s="213">
        <f>ROUND(I402*H402,2)</f>
        <v>0</v>
      </c>
      <c r="K402" s="209" t="s">
        <v>141</v>
      </c>
      <c r="L402" s="47"/>
      <c r="M402" s="214" t="s">
        <v>32</v>
      </c>
      <c r="N402" s="215" t="s">
        <v>52</v>
      </c>
      <c r="O402" s="87"/>
      <c r="P402" s="216">
        <f>O402*H402</f>
        <v>0</v>
      </c>
      <c r="Q402" s="216">
        <v>0.016740000000000001</v>
      </c>
      <c r="R402" s="216">
        <f>Q402*H402</f>
        <v>0.22632480000000002</v>
      </c>
      <c r="S402" s="216">
        <v>0</v>
      </c>
      <c r="T402" s="217">
        <f>S402*H402</f>
        <v>0</v>
      </c>
      <c r="U402" s="41"/>
      <c r="V402" s="41"/>
      <c r="W402" s="41"/>
      <c r="X402" s="41"/>
      <c r="Y402" s="41"/>
      <c r="Z402" s="41"/>
      <c r="AA402" s="41"/>
      <c r="AB402" s="41"/>
      <c r="AC402" s="41"/>
      <c r="AD402" s="41"/>
      <c r="AE402" s="41"/>
      <c r="AR402" s="218" t="s">
        <v>142</v>
      </c>
      <c r="AT402" s="218" t="s">
        <v>137</v>
      </c>
      <c r="AU402" s="218" t="s">
        <v>21</v>
      </c>
      <c r="AY402" s="19" t="s">
        <v>135</v>
      </c>
      <c r="BE402" s="219">
        <f>IF(N402="základní",J402,0)</f>
        <v>0</v>
      </c>
      <c r="BF402" s="219">
        <f>IF(N402="snížená",J402,0)</f>
        <v>0</v>
      </c>
      <c r="BG402" s="219">
        <f>IF(N402="zákl. přenesená",J402,0)</f>
        <v>0</v>
      </c>
      <c r="BH402" s="219">
        <f>IF(N402="sníž. přenesená",J402,0)</f>
        <v>0</v>
      </c>
      <c r="BI402" s="219">
        <f>IF(N402="nulová",J402,0)</f>
        <v>0</v>
      </c>
      <c r="BJ402" s="19" t="s">
        <v>89</v>
      </c>
      <c r="BK402" s="219">
        <f>ROUND(I402*H402,2)</f>
        <v>0</v>
      </c>
      <c r="BL402" s="19" t="s">
        <v>142</v>
      </c>
      <c r="BM402" s="218" t="s">
        <v>532</v>
      </c>
    </row>
    <row r="403" s="2" customFormat="1">
      <c r="A403" s="41"/>
      <c r="B403" s="42"/>
      <c r="C403" s="43"/>
      <c r="D403" s="220" t="s">
        <v>144</v>
      </c>
      <c r="E403" s="43"/>
      <c r="F403" s="221" t="s">
        <v>533</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19" t="s">
        <v>144</v>
      </c>
      <c r="AU403" s="19" t="s">
        <v>21</v>
      </c>
    </row>
    <row r="404" s="2" customFormat="1">
      <c r="A404" s="41"/>
      <c r="B404" s="42"/>
      <c r="C404" s="43"/>
      <c r="D404" s="225" t="s">
        <v>150</v>
      </c>
      <c r="E404" s="43"/>
      <c r="F404" s="269" t="s">
        <v>534</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19" t="s">
        <v>150</v>
      </c>
      <c r="AU404" s="19" t="s">
        <v>21</v>
      </c>
    </row>
    <row r="405" s="13" customFormat="1">
      <c r="A405" s="13"/>
      <c r="B405" s="227"/>
      <c r="C405" s="228"/>
      <c r="D405" s="225" t="s">
        <v>152</v>
      </c>
      <c r="E405" s="229" t="s">
        <v>32</v>
      </c>
      <c r="F405" s="230" t="s">
        <v>535</v>
      </c>
      <c r="G405" s="228"/>
      <c r="H405" s="231">
        <v>13.52</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152</v>
      </c>
      <c r="AU405" s="237" t="s">
        <v>21</v>
      </c>
      <c r="AV405" s="13" t="s">
        <v>21</v>
      </c>
      <c r="AW405" s="13" t="s">
        <v>40</v>
      </c>
      <c r="AX405" s="13" t="s">
        <v>81</v>
      </c>
      <c r="AY405" s="237" t="s">
        <v>135</v>
      </c>
    </row>
    <row r="406" s="14" customFormat="1">
      <c r="A406" s="14"/>
      <c r="B406" s="238"/>
      <c r="C406" s="239"/>
      <c r="D406" s="225" t="s">
        <v>152</v>
      </c>
      <c r="E406" s="240" t="s">
        <v>32</v>
      </c>
      <c r="F406" s="241" t="s">
        <v>154</v>
      </c>
      <c r="G406" s="239"/>
      <c r="H406" s="240" t="s">
        <v>32</v>
      </c>
      <c r="I406" s="242"/>
      <c r="J406" s="239"/>
      <c r="K406" s="239"/>
      <c r="L406" s="243"/>
      <c r="M406" s="244"/>
      <c r="N406" s="245"/>
      <c r="O406" s="245"/>
      <c r="P406" s="245"/>
      <c r="Q406" s="245"/>
      <c r="R406" s="245"/>
      <c r="S406" s="245"/>
      <c r="T406" s="246"/>
      <c r="U406" s="14"/>
      <c r="V406" s="14"/>
      <c r="W406" s="14"/>
      <c r="X406" s="14"/>
      <c r="Y406" s="14"/>
      <c r="Z406" s="14"/>
      <c r="AA406" s="14"/>
      <c r="AB406" s="14"/>
      <c r="AC406" s="14"/>
      <c r="AD406" s="14"/>
      <c r="AE406" s="14"/>
      <c r="AT406" s="247" t="s">
        <v>152</v>
      </c>
      <c r="AU406" s="247" t="s">
        <v>21</v>
      </c>
      <c r="AV406" s="14" t="s">
        <v>89</v>
      </c>
      <c r="AW406" s="14" t="s">
        <v>40</v>
      </c>
      <c r="AX406" s="14" t="s">
        <v>81</v>
      </c>
      <c r="AY406" s="247" t="s">
        <v>135</v>
      </c>
    </row>
    <row r="407" s="15" customFormat="1">
      <c r="A407" s="15"/>
      <c r="B407" s="248"/>
      <c r="C407" s="249"/>
      <c r="D407" s="225" t="s">
        <v>152</v>
      </c>
      <c r="E407" s="250" t="s">
        <v>32</v>
      </c>
      <c r="F407" s="251" t="s">
        <v>155</v>
      </c>
      <c r="G407" s="249"/>
      <c r="H407" s="252">
        <v>13.52</v>
      </c>
      <c r="I407" s="253"/>
      <c r="J407" s="249"/>
      <c r="K407" s="249"/>
      <c r="L407" s="254"/>
      <c r="M407" s="255"/>
      <c r="N407" s="256"/>
      <c r="O407" s="256"/>
      <c r="P407" s="256"/>
      <c r="Q407" s="256"/>
      <c r="R407" s="256"/>
      <c r="S407" s="256"/>
      <c r="T407" s="257"/>
      <c r="U407" s="15"/>
      <c r="V407" s="15"/>
      <c r="W407" s="15"/>
      <c r="X407" s="15"/>
      <c r="Y407" s="15"/>
      <c r="Z407" s="15"/>
      <c r="AA407" s="15"/>
      <c r="AB407" s="15"/>
      <c r="AC407" s="15"/>
      <c r="AD407" s="15"/>
      <c r="AE407" s="15"/>
      <c r="AT407" s="258" t="s">
        <v>152</v>
      </c>
      <c r="AU407" s="258" t="s">
        <v>21</v>
      </c>
      <c r="AV407" s="15" t="s">
        <v>142</v>
      </c>
      <c r="AW407" s="15" t="s">
        <v>40</v>
      </c>
      <c r="AX407" s="15" t="s">
        <v>89</v>
      </c>
      <c r="AY407" s="258" t="s">
        <v>135</v>
      </c>
    </row>
    <row r="408" s="2" customFormat="1" ht="16.5" customHeight="1">
      <c r="A408" s="41"/>
      <c r="B408" s="42"/>
      <c r="C408" s="207" t="s">
        <v>536</v>
      </c>
      <c r="D408" s="207" t="s">
        <v>137</v>
      </c>
      <c r="E408" s="208" t="s">
        <v>537</v>
      </c>
      <c r="F408" s="209" t="s">
        <v>538</v>
      </c>
      <c r="G408" s="210" t="s">
        <v>140</v>
      </c>
      <c r="H408" s="211">
        <v>13.52</v>
      </c>
      <c r="I408" s="212"/>
      <c r="J408" s="213">
        <f>ROUND(I408*H408,2)</f>
        <v>0</v>
      </c>
      <c r="K408" s="209" t="s">
        <v>141</v>
      </c>
      <c r="L408" s="47"/>
      <c r="M408" s="214" t="s">
        <v>32</v>
      </c>
      <c r="N408" s="215" t="s">
        <v>52</v>
      </c>
      <c r="O408" s="87"/>
      <c r="P408" s="216">
        <f>O408*H408</f>
        <v>0</v>
      </c>
      <c r="Q408" s="216">
        <v>0</v>
      </c>
      <c r="R408" s="216">
        <f>Q408*H408</f>
        <v>0</v>
      </c>
      <c r="S408" s="216">
        <v>0</v>
      </c>
      <c r="T408" s="217">
        <f>S408*H408</f>
        <v>0</v>
      </c>
      <c r="U408" s="41"/>
      <c r="V408" s="41"/>
      <c r="W408" s="41"/>
      <c r="X408" s="41"/>
      <c r="Y408" s="41"/>
      <c r="Z408" s="41"/>
      <c r="AA408" s="41"/>
      <c r="AB408" s="41"/>
      <c r="AC408" s="41"/>
      <c r="AD408" s="41"/>
      <c r="AE408" s="41"/>
      <c r="AR408" s="218" t="s">
        <v>142</v>
      </c>
      <c r="AT408" s="218" t="s">
        <v>137</v>
      </c>
      <c r="AU408" s="218" t="s">
        <v>21</v>
      </c>
      <c r="AY408" s="19" t="s">
        <v>135</v>
      </c>
      <c r="BE408" s="219">
        <f>IF(N408="základní",J408,0)</f>
        <v>0</v>
      </c>
      <c r="BF408" s="219">
        <f>IF(N408="snížená",J408,0)</f>
        <v>0</v>
      </c>
      <c r="BG408" s="219">
        <f>IF(N408="zákl. přenesená",J408,0)</f>
        <v>0</v>
      </c>
      <c r="BH408" s="219">
        <f>IF(N408="sníž. přenesená",J408,0)</f>
        <v>0</v>
      </c>
      <c r="BI408" s="219">
        <f>IF(N408="nulová",J408,0)</f>
        <v>0</v>
      </c>
      <c r="BJ408" s="19" t="s">
        <v>89</v>
      </c>
      <c r="BK408" s="219">
        <f>ROUND(I408*H408,2)</f>
        <v>0</v>
      </c>
      <c r="BL408" s="19" t="s">
        <v>142</v>
      </c>
      <c r="BM408" s="218" t="s">
        <v>539</v>
      </c>
    </row>
    <row r="409" s="2" customFormat="1">
      <c r="A409" s="41"/>
      <c r="B409" s="42"/>
      <c r="C409" s="43"/>
      <c r="D409" s="220" t="s">
        <v>144</v>
      </c>
      <c r="E409" s="43"/>
      <c r="F409" s="221" t="s">
        <v>540</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19" t="s">
        <v>144</v>
      </c>
      <c r="AU409" s="19" t="s">
        <v>21</v>
      </c>
    </row>
    <row r="410" s="2" customFormat="1">
      <c r="A410" s="41"/>
      <c r="B410" s="42"/>
      <c r="C410" s="43"/>
      <c r="D410" s="225" t="s">
        <v>150</v>
      </c>
      <c r="E410" s="43"/>
      <c r="F410" s="269" t="s">
        <v>534</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19" t="s">
        <v>150</v>
      </c>
      <c r="AU410" s="19" t="s">
        <v>21</v>
      </c>
    </row>
    <row r="411" s="2" customFormat="1" ht="16.5" customHeight="1">
      <c r="A411" s="41"/>
      <c r="B411" s="42"/>
      <c r="C411" s="207" t="s">
        <v>541</v>
      </c>
      <c r="D411" s="207" t="s">
        <v>137</v>
      </c>
      <c r="E411" s="208" t="s">
        <v>542</v>
      </c>
      <c r="F411" s="209" t="s">
        <v>543</v>
      </c>
      <c r="G411" s="210" t="s">
        <v>140</v>
      </c>
      <c r="H411" s="211">
        <v>11.928000000000001</v>
      </c>
      <c r="I411" s="212"/>
      <c r="J411" s="213">
        <f>ROUND(I411*H411,2)</f>
        <v>0</v>
      </c>
      <c r="K411" s="209" t="s">
        <v>141</v>
      </c>
      <c r="L411" s="47"/>
      <c r="M411" s="214" t="s">
        <v>32</v>
      </c>
      <c r="N411" s="215" t="s">
        <v>52</v>
      </c>
      <c r="O411" s="87"/>
      <c r="P411" s="216">
        <f>O411*H411</f>
        <v>0</v>
      </c>
      <c r="Q411" s="216">
        <v>0.066799999999999998</v>
      </c>
      <c r="R411" s="216">
        <f>Q411*H411</f>
        <v>0.79679040000000001</v>
      </c>
      <c r="S411" s="216">
        <v>0</v>
      </c>
      <c r="T411" s="217">
        <f>S411*H411</f>
        <v>0</v>
      </c>
      <c r="U411" s="41"/>
      <c r="V411" s="41"/>
      <c r="W411" s="41"/>
      <c r="X411" s="41"/>
      <c r="Y411" s="41"/>
      <c r="Z411" s="41"/>
      <c r="AA411" s="41"/>
      <c r="AB411" s="41"/>
      <c r="AC411" s="41"/>
      <c r="AD411" s="41"/>
      <c r="AE411" s="41"/>
      <c r="AR411" s="218" t="s">
        <v>142</v>
      </c>
      <c r="AT411" s="218" t="s">
        <v>137</v>
      </c>
      <c r="AU411" s="218" t="s">
        <v>21</v>
      </c>
      <c r="AY411" s="19" t="s">
        <v>135</v>
      </c>
      <c r="BE411" s="219">
        <f>IF(N411="základní",J411,0)</f>
        <v>0</v>
      </c>
      <c r="BF411" s="219">
        <f>IF(N411="snížená",J411,0)</f>
        <v>0</v>
      </c>
      <c r="BG411" s="219">
        <f>IF(N411="zákl. přenesená",J411,0)</f>
        <v>0</v>
      </c>
      <c r="BH411" s="219">
        <f>IF(N411="sníž. přenesená",J411,0)</f>
        <v>0</v>
      </c>
      <c r="BI411" s="219">
        <f>IF(N411="nulová",J411,0)</f>
        <v>0</v>
      </c>
      <c r="BJ411" s="19" t="s">
        <v>89</v>
      </c>
      <c r="BK411" s="219">
        <f>ROUND(I411*H411,2)</f>
        <v>0</v>
      </c>
      <c r="BL411" s="19" t="s">
        <v>142</v>
      </c>
      <c r="BM411" s="218" t="s">
        <v>544</v>
      </c>
    </row>
    <row r="412" s="2" customFormat="1">
      <c r="A412" s="41"/>
      <c r="B412" s="42"/>
      <c r="C412" s="43"/>
      <c r="D412" s="220" t="s">
        <v>144</v>
      </c>
      <c r="E412" s="43"/>
      <c r="F412" s="221" t="s">
        <v>545</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19" t="s">
        <v>144</v>
      </c>
      <c r="AU412" s="19" t="s">
        <v>21</v>
      </c>
    </row>
    <row r="413" s="2" customFormat="1">
      <c r="A413" s="41"/>
      <c r="B413" s="42"/>
      <c r="C413" s="43"/>
      <c r="D413" s="225" t="s">
        <v>150</v>
      </c>
      <c r="E413" s="43"/>
      <c r="F413" s="269" t="s">
        <v>534</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19" t="s">
        <v>150</v>
      </c>
      <c r="AU413" s="19" t="s">
        <v>21</v>
      </c>
    </row>
    <row r="414" s="13" customFormat="1">
      <c r="A414" s="13"/>
      <c r="B414" s="227"/>
      <c r="C414" s="228"/>
      <c r="D414" s="225" t="s">
        <v>152</v>
      </c>
      <c r="E414" s="229" t="s">
        <v>32</v>
      </c>
      <c r="F414" s="230" t="s">
        <v>546</v>
      </c>
      <c r="G414" s="228"/>
      <c r="H414" s="231">
        <v>11.928000000000001</v>
      </c>
      <c r="I414" s="232"/>
      <c r="J414" s="228"/>
      <c r="K414" s="228"/>
      <c r="L414" s="233"/>
      <c r="M414" s="234"/>
      <c r="N414" s="235"/>
      <c r="O414" s="235"/>
      <c r="P414" s="235"/>
      <c r="Q414" s="235"/>
      <c r="R414" s="235"/>
      <c r="S414" s="235"/>
      <c r="T414" s="236"/>
      <c r="U414" s="13"/>
      <c r="V414" s="13"/>
      <c r="W414" s="13"/>
      <c r="X414" s="13"/>
      <c r="Y414" s="13"/>
      <c r="Z414" s="13"/>
      <c r="AA414" s="13"/>
      <c r="AB414" s="13"/>
      <c r="AC414" s="13"/>
      <c r="AD414" s="13"/>
      <c r="AE414" s="13"/>
      <c r="AT414" s="237" t="s">
        <v>152</v>
      </c>
      <c r="AU414" s="237" t="s">
        <v>21</v>
      </c>
      <c r="AV414" s="13" t="s">
        <v>21</v>
      </c>
      <c r="AW414" s="13" t="s">
        <v>40</v>
      </c>
      <c r="AX414" s="13" t="s">
        <v>81</v>
      </c>
      <c r="AY414" s="237" t="s">
        <v>135</v>
      </c>
    </row>
    <row r="415" s="14" customFormat="1">
      <c r="A415" s="14"/>
      <c r="B415" s="238"/>
      <c r="C415" s="239"/>
      <c r="D415" s="225" t="s">
        <v>152</v>
      </c>
      <c r="E415" s="240" t="s">
        <v>32</v>
      </c>
      <c r="F415" s="241" t="s">
        <v>154</v>
      </c>
      <c r="G415" s="239"/>
      <c r="H415" s="240" t="s">
        <v>32</v>
      </c>
      <c r="I415" s="242"/>
      <c r="J415" s="239"/>
      <c r="K415" s="239"/>
      <c r="L415" s="243"/>
      <c r="M415" s="244"/>
      <c r="N415" s="245"/>
      <c r="O415" s="245"/>
      <c r="P415" s="245"/>
      <c r="Q415" s="245"/>
      <c r="R415" s="245"/>
      <c r="S415" s="245"/>
      <c r="T415" s="246"/>
      <c r="U415" s="14"/>
      <c r="V415" s="14"/>
      <c r="W415" s="14"/>
      <c r="X415" s="14"/>
      <c r="Y415" s="14"/>
      <c r="Z415" s="14"/>
      <c r="AA415" s="14"/>
      <c r="AB415" s="14"/>
      <c r="AC415" s="14"/>
      <c r="AD415" s="14"/>
      <c r="AE415" s="14"/>
      <c r="AT415" s="247" t="s">
        <v>152</v>
      </c>
      <c r="AU415" s="247" t="s">
        <v>21</v>
      </c>
      <c r="AV415" s="14" t="s">
        <v>89</v>
      </c>
      <c r="AW415" s="14" t="s">
        <v>40</v>
      </c>
      <c r="AX415" s="14" t="s">
        <v>81</v>
      </c>
      <c r="AY415" s="247" t="s">
        <v>135</v>
      </c>
    </row>
    <row r="416" s="15" customFormat="1">
      <c r="A416" s="15"/>
      <c r="B416" s="248"/>
      <c r="C416" s="249"/>
      <c r="D416" s="225" t="s">
        <v>152</v>
      </c>
      <c r="E416" s="250" t="s">
        <v>32</v>
      </c>
      <c r="F416" s="251" t="s">
        <v>155</v>
      </c>
      <c r="G416" s="249"/>
      <c r="H416" s="252">
        <v>11.928000000000001</v>
      </c>
      <c r="I416" s="253"/>
      <c r="J416" s="249"/>
      <c r="K416" s="249"/>
      <c r="L416" s="254"/>
      <c r="M416" s="255"/>
      <c r="N416" s="256"/>
      <c r="O416" s="256"/>
      <c r="P416" s="256"/>
      <c r="Q416" s="256"/>
      <c r="R416" s="256"/>
      <c r="S416" s="256"/>
      <c r="T416" s="257"/>
      <c r="U416" s="15"/>
      <c r="V416" s="15"/>
      <c r="W416" s="15"/>
      <c r="X416" s="15"/>
      <c r="Y416" s="15"/>
      <c r="Z416" s="15"/>
      <c r="AA416" s="15"/>
      <c r="AB416" s="15"/>
      <c r="AC416" s="15"/>
      <c r="AD416" s="15"/>
      <c r="AE416" s="15"/>
      <c r="AT416" s="258" t="s">
        <v>152</v>
      </c>
      <c r="AU416" s="258" t="s">
        <v>21</v>
      </c>
      <c r="AV416" s="15" t="s">
        <v>142</v>
      </c>
      <c r="AW416" s="15" t="s">
        <v>40</v>
      </c>
      <c r="AX416" s="15" t="s">
        <v>89</v>
      </c>
      <c r="AY416" s="258" t="s">
        <v>135</v>
      </c>
    </row>
    <row r="417" s="2" customFormat="1" ht="16.5" customHeight="1">
      <c r="A417" s="41"/>
      <c r="B417" s="42"/>
      <c r="C417" s="207" t="s">
        <v>547</v>
      </c>
      <c r="D417" s="207" t="s">
        <v>137</v>
      </c>
      <c r="E417" s="208" t="s">
        <v>548</v>
      </c>
      <c r="F417" s="209" t="s">
        <v>549</v>
      </c>
      <c r="G417" s="210" t="s">
        <v>140</v>
      </c>
      <c r="H417" s="211">
        <v>11.928000000000001</v>
      </c>
      <c r="I417" s="212"/>
      <c r="J417" s="213">
        <f>ROUND(I417*H417,2)</f>
        <v>0</v>
      </c>
      <c r="K417" s="209" t="s">
        <v>141</v>
      </c>
      <c r="L417" s="47"/>
      <c r="M417" s="214" t="s">
        <v>32</v>
      </c>
      <c r="N417" s="215" t="s">
        <v>52</v>
      </c>
      <c r="O417" s="87"/>
      <c r="P417" s="216">
        <f>O417*H417</f>
        <v>0</v>
      </c>
      <c r="Q417" s="216">
        <v>0</v>
      </c>
      <c r="R417" s="216">
        <f>Q417*H417</f>
        <v>0</v>
      </c>
      <c r="S417" s="216">
        <v>0</v>
      </c>
      <c r="T417" s="217">
        <f>S417*H417</f>
        <v>0</v>
      </c>
      <c r="U417" s="41"/>
      <c r="V417" s="41"/>
      <c r="W417" s="41"/>
      <c r="X417" s="41"/>
      <c r="Y417" s="41"/>
      <c r="Z417" s="41"/>
      <c r="AA417" s="41"/>
      <c r="AB417" s="41"/>
      <c r="AC417" s="41"/>
      <c r="AD417" s="41"/>
      <c r="AE417" s="41"/>
      <c r="AR417" s="218" t="s">
        <v>142</v>
      </c>
      <c r="AT417" s="218" t="s">
        <v>137</v>
      </c>
      <c r="AU417" s="218" t="s">
        <v>21</v>
      </c>
      <c r="AY417" s="19" t="s">
        <v>135</v>
      </c>
      <c r="BE417" s="219">
        <f>IF(N417="základní",J417,0)</f>
        <v>0</v>
      </c>
      <c r="BF417" s="219">
        <f>IF(N417="snížená",J417,0)</f>
        <v>0</v>
      </c>
      <c r="BG417" s="219">
        <f>IF(N417="zákl. přenesená",J417,0)</f>
        <v>0</v>
      </c>
      <c r="BH417" s="219">
        <f>IF(N417="sníž. přenesená",J417,0)</f>
        <v>0</v>
      </c>
      <c r="BI417" s="219">
        <f>IF(N417="nulová",J417,0)</f>
        <v>0</v>
      </c>
      <c r="BJ417" s="19" t="s">
        <v>89</v>
      </c>
      <c r="BK417" s="219">
        <f>ROUND(I417*H417,2)</f>
        <v>0</v>
      </c>
      <c r="BL417" s="19" t="s">
        <v>142</v>
      </c>
      <c r="BM417" s="218" t="s">
        <v>550</v>
      </c>
    </row>
    <row r="418" s="2" customFormat="1">
      <c r="A418" s="41"/>
      <c r="B418" s="42"/>
      <c r="C418" s="43"/>
      <c r="D418" s="220" t="s">
        <v>144</v>
      </c>
      <c r="E418" s="43"/>
      <c r="F418" s="221" t="s">
        <v>551</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19" t="s">
        <v>144</v>
      </c>
      <c r="AU418" s="19" t="s">
        <v>21</v>
      </c>
    </row>
    <row r="419" s="2" customFormat="1">
      <c r="A419" s="41"/>
      <c r="B419" s="42"/>
      <c r="C419" s="43"/>
      <c r="D419" s="225" t="s">
        <v>150</v>
      </c>
      <c r="E419" s="43"/>
      <c r="F419" s="269" t="s">
        <v>534</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19" t="s">
        <v>150</v>
      </c>
      <c r="AU419" s="19" t="s">
        <v>21</v>
      </c>
    </row>
    <row r="420" s="2" customFormat="1" ht="16.5" customHeight="1">
      <c r="A420" s="41"/>
      <c r="B420" s="42"/>
      <c r="C420" s="207" t="s">
        <v>552</v>
      </c>
      <c r="D420" s="207" t="s">
        <v>137</v>
      </c>
      <c r="E420" s="208" t="s">
        <v>553</v>
      </c>
      <c r="F420" s="209" t="s">
        <v>554</v>
      </c>
      <c r="G420" s="210" t="s">
        <v>140</v>
      </c>
      <c r="H420" s="211">
        <v>7.0430000000000001</v>
      </c>
      <c r="I420" s="212"/>
      <c r="J420" s="213">
        <f>ROUND(I420*H420,2)</f>
        <v>0</v>
      </c>
      <c r="K420" s="209" t="s">
        <v>141</v>
      </c>
      <c r="L420" s="47"/>
      <c r="M420" s="214" t="s">
        <v>32</v>
      </c>
      <c r="N420" s="215" t="s">
        <v>52</v>
      </c>
      <c r="O420" s="87"/>
      <c r="P420" s="216">
        <f>O420*H420</f>
        <v>0</v>
      </c>
      <c r="Q420" s="216">
        <v>0.013610000000000001</v>
      </c>
      <c r="R420" s="216">
        <f>Q420*H420</f>
        <v>0.09585523</v>
      </c>
      <c r="S420" s="216">
        <v>0</v>
      </c>
      <c r="T420" s="217">
        <f>S420*H420</f>
        <v>0</v>
      </c>
      <c r="U420" s="41"/>
      <c r="V420" s="41"/>
      <c r="W420" s="41"/>
      <c r="X420" s="41"/>
      <c r="Y420" s="41"/>
      <c r="Z420" s="41"/>
      <c r="AA420" s="41"/>
      <c r="AB420" s="41"/>
      <c r="AC420" s="41"/>
      <c r="AD420" s="41"/>
      <c r="AE420" s="41"/>
      <c r="AR420" s="218" t="s">
        <v>142</v>
      </c>
      <c r="AT420" s="218" t="s">
        <v>137</v>
      </c>
      <c r="AU420" s="218" t="s">
        <v>21</v>
      </c>
      <c r="AY420" s="19" t="s">
        <v>135</v>
      </c>
      <c r="BE420" s="219">
        <f>IF(N420="základní",J420,0)</f>
        <v>0</v>
      </c>
      <c r="BF420" s="219">
        <f>IF(N420="snížená",J420,0)</f>
        <v>0</v>
      </c>
      <c r="BG420" s="219">
        <f>IF(N420="zákl. přenesená",J420,0)</f>
        <v>0</v>
      </c>
      <c r="BH420" s="219">
        <f>IF(N420="sníž. přenesená",J420,0)</f>
        <v>0</v>
      </c>
      <c r="BI420" s="219">
        <f>IF(N420="nulová",J420,0)</f>
        <v>0</v>
      </c>
      <c r="BJ420" s="19" t="s">
        <v>89</v>
      </c>
      <c r="BK420" s="219">
        <f>ROUND(I420*H420,2)</f>
        <v>0</v>
      </c>
      <c r="BL420" s="19" t="s">
        <v>142</v>
      </c>
      <c r="BM420" s="218" t="s">
        <v>555</v>
      </c>
    </row>
    <row r="421" s="2" customFormat="1">
      <c r="A421" s="41"/>
      <c r="B421" s="42"/>
      <c r="C421" s="43"/>
      <c r="D421" s="220" t="s">
        <v>144</v>
      </c>
      <c r="E421" s="43"/>
      <c r="F421" s="221" t="s">
        <v>556</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19" t="s">
        <v>144</v>
      </c>
      <c r="AU421" s="19" t="s">
        <v>21</v>
      </c>
    </row>
    <row r="422" s="2" customFormat="1">
      <c r="A422" s="41"/>
      <c r="B422" s="42"/>
      <c r="C422" s="43"/>
      <c r="D422" s="225" t="s">
        <v>150</v>
      </c>
      <c r="E422" s="43"/>
      <c r="F422" s="269" t="s">
        <v>534</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19" t="s">
        <v>150</v>
      </c>
      <c r="AU422" s="19" t="s">
        <v>21</v>
      </c>
    </row>
    <row r="423" s="13" customFormat="1">
      <c r="A423" s="13"/>
      <c r="B423" s="227"/>
      <c r="C423" s="228"/>
      <c r="D423" s="225" t="s">
        <v>152</v>
      </c>
      <c r="E423" s="229" t="s">
        <v>32</v>
      </c>
      <c r="F423" s="230" t="s">
        <v>557</v>
      </c>
      <c r="G423" s="228"/>
      <c r="H423" s="231">
        <v>7.0430000000000001</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152</v>
      </c>
      <c r="AU423" s="237" t="s">
        <v>21</v>
      </c>
      <c r="AV423" s="13" t="s">
        <v>21</v>
      </c>
      <c r="AW423" s="13" t="s">
        <v>40</v>
      </c>
      <c r="AX423" s="13" t="s">
        <v>81</v>
      </c>
      <c r="AY423" s="237" t="s">
        <v>135</v>
      </c>
    </row>
    <row r="424" s="14" customFormat="1">
      <c r="A424" s="14"/>
      <c r="B424" s="238"/>
      <c r="C424" s="239"/>
      <c r="D424" s="225" t="s">
        <v>152</v>
      </c>
      <c r="E424" s="240" t="s">
        <v>32</v>
      </c>
      <c r="F424" s="241" t="s">
        <v>154</v>
      </c>
      <c r="G424" s="239"/>
      <c r="H424" s="240" t="s">
        <v>32</v>
      </c>
      <c r="I424" s="242"/>
      <c r="J424" s="239"/>
      <c r="K424" s="239"/>
      <c r="L424" s="243"/>
      <c r="M424" s="244"/>
      <c r="N424" s="245"/>
      <c r="O424" s="245"/>
      <c r="P424" s="245"/>
      <c r="Q424" s="245"/>
      <c r="R424" s="245"/>
      <c r="S424" s="245"/>
      <c r="T424" s="246"/>
      <c r="U424" s="14"/>
      <c r="V424" s="14"/>
      <c r="W424" s="14"/>
      <c r="X424" s="14"/>
      <c r="Y424" s="14"/>
      <c r="Z424" s="14"/>
      <c r="AA424" s="14"/>
      <c r="AB424" s="14"/>
      <c r="AC424" s="14"/>
      <c r="AD424" s="14"/>
      <c r="AE424" s="14"/>
      <c r="AT424" s="247" t="s">
        <v>152</v>
      </c>
      <c r="AU424" s="247" t="s">
        <v>21</v>
      </c>
      <c r="AV424" s="14" t="s">
        <v>89</v>
      </c>
      <c r="AW424" s="14" t="s">
        <v>40</v>
      </c>
      <c r="AX424" s="14" t="s">
        <v>81</v>
      </c>
      <c r="AY424" s="247" t="s">
        <v>135</v>
      </c>
    </row>
    <row r="425" s="15" customFormat="1">
      <c r="A425" s="15"/>
      <c r="B425" s="248"/>
      <c r="C425" s="249"/>
      <c r="D425" s="225" t="s">
        <v>152</v>
      </c>
      <c r="E425" s="250" t="s">
        <v>32</v>
      </c>
      <c r="F425" s="251" t="s">
        <v>155</v>
      </c>
      <c r="G425" s="249"/>
      <c r="H425" s="252">
        <v>7.0430000000000001</v>
      </c>
      <c r="I425" s="253"/>
      <c r="J425" s="249"/>
      <c r="K425" s="249"/>
      <c r="L425" s="254"/>
      <c r="M425" s="255"/>
      <c r="N425" s="256"/>
      <c r="O425" s="256"/>
      <c r="P425" s="256"/>
      <c r="Q425" s="256"/>
      <c r="R425" s="256"/>
      <c r="S425" s="256"/>
      <c r="T425" s="257"/>
      <c r="U425" s="15"/>
      <c r="V425" s="15"/>
      <c r="W425" s="15"/>
      <c r="X425" s="15"/>
      <c r="Y425" s="15"/>
      <c r="Z425" s="15"/>
      <c r="AA425" s="15"/>
      <c r="AB425" s="15"/>
      <c r="AC425" s="15"/>
      <c r="AD425" s="15"/>
      <c r="AE425" s="15"/>
      <c r="AT425" s="258" t="s">
        <v>152</v>
      </c>
      <c r="AU425" s="258" t="s">
        <v>21</v>
      </c>
      <c r="AV425" s="15" t="s">
        <v>142</v>
      </c>
      <c r="AW425" s="15" t="s">
        <v>40</v>
      </c>
      <c r="AX425" s="15" t="s">
        <v>89</v>
      </c>
      <c r="AY425" s="258" t="s">
        <v>135</v>
      </c>
    </row>
    <row r="426" s="2" customFormat="1" ht="16.5" customHeight="1">
      <c r="A426" s="41"/>
      <c r="B426" s="42"/>
      <c r="C426" s="207" t="s">
        <v>558</v>
      </c>
      <c r="D426" s="207" t="s">
        <v>137</v>
      </c>
      <c r="E426" s="208" t="s">
        <v>559</v>
      </c>
      <c r="F426" s="209" t="s">
        <v>560</v>
      </c>
      <c r="G426" s="210" t="s">
        <v>140</v>
      </c>
      <c r="H426" s="211">
        <v>20.800000000000001</v>
      </c>
      <c r="I426" s="212"/>
      <c r="J426" s="213">
        <f>ROUND(I426*H426,2)</f>
        <v>0</v>
      </c>
      <c r="K426" s="209" t="s">
        <v>141</v>
      </c>
      <c r="L426" s="47"/>
      <c r="M426" s="214" t="s">
        <v>32</v>
      </c>
      <c r="N426" s="215" t="s">
        <v>52</v>
      </c>
      <c r="O426" s="87"/>
      <c r="P426" s="216">
        <f>O426*H426</f>
        <v>0</v>
      </c>
      <c r="Q426" s="216">
        <v>0.01873</v>
      </c>
      <c r="R426" s="216">
        <f>Q426*H426</f>
        <v>0.38958400000000004</v>
      </c>
      <c r="S426" s="216">
        <v>0</v>
      </c>
      <c r="T426" s="217">
        <f>S426*H426</f>
        <v>0</v>
      </c>
      <c r="U426" s="41"/>
      <c r="V426" s="41"/>
      <c r="W426" s="41"/>
      <c r="X426" s="41"/>
      <c r="Y426" s="41"/>
      <c r="Z426" s="41"/>
      <c r="AA426" s="41"/>
      <c r="AB426" s="41"/>
      <c r="AC426" s="41"/>
      <c r="AD426" s="41"/>
      <c r="AE426" s="41"/>
      <c r="AR426" s="218" t="s">
        <v>142</v>
      </c>
      <c r="AT426" s="218" t="s">
        <v>137</v>
      </c>
      <c r="AU426" s="218" t="s">
        <v>21</v>
      </c>
      <c r="AY426" s="19" t="s">
        <v>135</v>
      </c>
      <c r="BE426" s="219">
        <f>IF(N426="základní",J426,0)</f>
        <v>0</v>
      </c>
      <c r="BF426" s="219">
        <f>IF(N426="snížená",J426,0)</f>
        <v>0</v>
      </c>
      <c r="BG426" s="219">
        <f>IF(N426="zákl. přenesená",J426,0)</f>
        <v>0</v>
      </c>
      <c r="BH426" s="219">
        <f>IF(N426="sníž. přenesená",J426,0)</f>
        <v>0</v>
      </c>
      <c r="BI426" s="219">
        <f>IF(N426="nulová",J426,0)</f>
        <v>0</v>
      </c>
      <c r="BJ426" s="19" t="s">
        <v>89</v>
      </c>
      <c r="BK426" s="219">
        <f>ROUND(I426*H426,2)</f>
        <v>0</v>
      </c>
      <c r="BL426" s="19" t="s">
        <v>142</v>
      </c>
      <c r="BM426" s="218" t="s">
        <v>561</v>
      </c>
    </row>
    <row r="427" s="2" customFormat="1">
      <c r="A427" s="41"/>
      <c r="B427" s="42"/>
      <c r="C427" s="43"/>
      <c r="D427" s="220" t="s">
        <v>144</v>
      </c>
      <c r="E427" s="43"/>
      <c r="F427" s="221" t="s">
        <v>562</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19" t="s">
        <v>144</v>
      </c>
      <c r="AU427" s="19" t="s">
        <v>21</v>
      </c>
    </row>
    <row r="428" s="2" customFormat="1">
      <c r="A428" s="41"/>
      <c r="B428" s="42"/>
      <c r="C428" s="43"/>
      <c r="D428" s="225" t="s">
        <v>150</v>
      </c>
      <c r="E428" s="43"/>
      <c r="F428" s="269" t="s">
        <v>534</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19" t="s">
        <v>150</v>
      </c>
      <c r="AU428" s="19" t="s">
        <v>21</v>
      </c>
    </row>
    <row r="429" s="13" customFormat="1">
      <c r="A429" s="13"/>
      <c r="B429" s="227"/>
      <c r="C429" s="228"/>
      <c r="D429" s="225" t="s">
        <v>152</v>
      </c>
      <c r="E429" s="229" t="s">
        <v>32</v>
      </c>
      <c r="F429" s="230" t="s">
        <v>563</v>
      </c>
      <c r="G429" s="228"/>
      <c r="H429" s="231">
        <v>20.800000000000001</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152</v>
      </c>
      <c r="AU429" s="237" t="s">
        <v>21</v>
      </c>
      <c r="AV429" s="13" t="s">
        <v>21</v>
      </c>
      <c r="AW429" s="13" t="s">
        <v>40</v>
      </c>
      <c r="AX429" s="13" t="s">
        <v>81</v>
      </c>
      <c r="AY429" s="237" t="s">
        <v>135</v>
      </c>
    </row>
    <row r="430" s="14" customFormat="1">
      <c r="A430" s="14"/>
      <c r="B430" s="238"/>
      <c r="C430" s="239"/>
      <c r="D430" s="225" t="s">
        <v>152</v>
      </c>
      <c r="E430" s="240" t="s">
        <v>32</v>
      </c>
      <c r="F430" s="241" t="s">
        <v>154</v>
      </c>
      <c r="G430" s="239"/>
      <c r="H430" s="240" t="s">
        <v>32</v>
      </c>
      <c r="I430" s="242"/>
      <c r="J430" s="239"/>
      <c r="K430" s="239"/>
      <c r="L430" s="243"/>
      <c r="M430" s="244"/>
      <c r="N430" s="245"/>
      <c r="O430" s="245"/>
      <c r="P430" s="245"/>
      <c r="Q430" s="245"/>
      <c r="R430" s="245"/>
      <c r="S430" s="245"/>
      <c r="T430" s="246"/>
      <c r="U430" s="14"/>
      <c r="V430" s="14"/>
      <c r="W430" s="14"/>
      <c r="X430" s="14"/>
      <c r="Y430" s="14"/>
      <c r="Z430" s="14"/>
      <c r="AA430" s="14"/>
      <c r="AB430" s="14"/>
      <c r="AC430" s="14"/>
      <c r="AD430" s="14"/>
      <c r="AE430" s="14"/>
      <c r="AT430" s="247" t="s">
        <v>152</v>
      </c>
      <c r="AU430" s="247" t="s">
        <v>21</v>
      </c>
      <c r="AV430" s="14" t="s">
        <v>89</v>
      </c>
      <c r="AW430" s="14" t="s">
        <v>40</v>
      </c>
      <c r="AX430" s="14" t="s">
        <v>81</v>
      </c>
      <c r="AY430" s="247" t="s">
        <v>135</v>
      </c>
    </row>
    <row r="431" s="15" customFormat="1">
      <c r="A431" s="15"/>
      <c r="B431" s="248"/>
      <c r="C431" s="249"/>
      <c r="D431" s="225" t="s">
        <v>152</v>
      </c>
      <c r="E431" s="250" t="s">
        <v>32</v>
      </c>
      <c r="F431" s="251" t="s">
        <v>155</v>
      </c>
      <c r="G431" s="249"/>
      <c r="H431" s="252">
        <v>20.800000000000001</v>
      </c>
      <c r="I431" s="253"/>
      <c r="J431" s="249"/>
      <c r="K431" s="249"/>
      <c r="L431" s="254"/>
      <c r="M431" s="255"/>
      <c r="N431" s="256"/>
      <c r="O431" s="256"/>
      <c r="P431" s="256"/>
      <c r="Q431" s="256"/>
      <c r="R431" s="256"/>
      <c r="S431" s="256"/>
      <c r="T431" s="257"/>
      <c r="U431" s="15"/>
      <c r="V431" s="15"/>
      <c r="W431" s="15"/>
      <c r="X431" s="15"/>
      <c r="Y431" s="15"/>
      <c r="Z431" s="15"/>
      <c r="AA431" s="15"/>
      <c r="AB431" s="15"/>
      <c r="AC431" s="15"/>
      <c r="AD431" s="15"/>
      <c r="AE431" s="15"/>
      <c r="AT431" s="258" t="s">
        <v>152</v>
      </c>
      <c r="AU431" s="258" t="s">
        <v>21</v>
      </c>
      <c r="AV431" s="15" t="s">
        <v>142</v>
      </c>
      <c r="AW431" s="15" t="s">
        <v>40</v>
      </c>
      <c r="AX431" s="15" t="s">
        <v>89</v>
      </c>
      <c r="AY431" s="258" t="s">
        <v>135</v>
      </c>
    </row>
    <row r="432" s="2" customFormat="1" ht="16.5" customHeight="1">
      <c r="A432" s="41"/>
      <c r="B432" s="42"/>
      <c r="C432" s="207" t="s">
        <v>564</v>
      </c>
      <c r="D432" s="207" t="s">
        <v>137</v>
      </c>
      <c r="E432" s="208" t="s">
        <v>565</v>
      </c>
      <c r="F432" s="209" t="s">
        <v>566</v>
      </c>
      <c r="G432" s="210" t="s">
        <v>140</v>
      </c>
      <c r="H432" s="211">
        <v>7.0430000000000001</v>
      </c>
      <c r="I432" s="212"/>
      <c r="J432" s="213">
        <f>ROUND(I432*H432,2)</f>
        <v>0</v>
      </c>
      <c r="K432" s="209" t="s">
        <v>141</v>
      </c>
      <c r="L432" s="47"/>
      <c r="M432" s="214" t="s">
        <v>32</v>
      </c>
      <c r="N432" s="215" t="s">
        <v>52</v>
      </c>
      <c r="O432" s="87"/>
      <c r="P432" s="216">
        <f>O432*H432</f>
        <v>0</v>
      </c>
      <c r="Q432" s="216">
        <v>0</v>
      </c>
      <c r="R432" s="216">
        <f>Q432*H432</f>
        <v>0</v>
      </c>
      <c r="S432" s="216">
        <v>0</v>
      </c>
      <c r="T432" s="217">
        <f>S432*H432</f>
        <v>0</v>
      </c>
      <c r="U432" s="41"/>
      <c r="V432" s="41"/>
      <c r="W432" s="41"/>
      <c r="X432" s="41"/>
      <c r="Y432" s="41"/>
      <c r="Z432" s="41"/>
      <c r="AA432" s="41"/>
      <c r="AB432" s="41"/>
      <c r="AC432" s="41"/>
      <c r="AD432" s="41"/>
      <c r="AE432" s="41"/>
      <c r="AR432" s="218" t="s">
        <v>142</v>
      </c>
      <c r="AT432" s="218" t="s">
        <v>137</v>
      </c>
      <c r="AU432" s="218" t="s">
        <v>21</v>
      </c>
      <c r="AY432" s="19" t="s">
        <v>135</v>
      </c>
      <c r="BE432" s="219">
        <f>IF(N432="základní",J432,0)</f>
        <v>0</v>
      </c>
      <c r="BF432" s="219">
        <f>IF(N432="snížená",J432,0)</f>
        <v>0</v>
      </c>
      <c r="BG432" s="219">
        <f>IF(N432="zákl. přenesená",J432,0)</f>
        <v>0</v>
      </c>
      <c r="BH432" s="219">
        <f>IF(N432="sníž. přenesená",J432,0)</f>
        <v>0</v>
      </c>
      <c r="BI432" s="219">
        <f>IF(N432="nulová",J432,0)</f>
        <v>0</v>
      </c>
      <c r="BJ432" s="19" t="s">
        <v>89</v>
      </c>
      <c r="BK432" s="219">
        <f>ROUND(I432*H432,2)</f>
        <v>0</v>
      </c>
      <c r="BL432" s="19" t="s">
        <v>142</v>
      </c>
      <c r="BM432" s="218" t="s">
        <v>567</v>
      </c>
    </row>
    <row r="433" s="2" customFormat="1">
      <c r="A433" s="41"/>
      <c r="B433" s="42"/>
      <c r="C433" s="43"/>
      <c r="D433" s="220" t="s">
        <v>144</v>
      </c>
      <c r="E433" s="43"/>
      <c r="F433" s="221" t="s">
        <v>568</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19" t="s">
        <v>144</v>
      </c>
      <c r="AU433" s="19" t="s">
        <v>21</v>
      </c>
    </row>
    <row r="434" s="2" customFormat="1">
      <c r="A434" s="41"/>
      <c r="B434" s="42"/>
      <c r="C434" s="43"/>
      <c r="D434" s="225" t="s">
        <v>150</v>
      </c>
      <c r="E434" s="43"/>
      <c r="F434" s="269" t="s">
        <v>534</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19" t="s">
        <v>150</v>
      </c>
      <c r="AU434" s="19" t="s">
        <v>21</v>
      </c>
    </row>
    <row r="435" s="2" customFormat="1" ht="16.5" customHeight="1">
      <c r="A435" s="41"/>
      <c r="B435" s="42"/>
      <c r="C435" s="207" t="s">
        <v>569</v>
      </c>
      <c r="D435" s="207" t="s">
        <v>137</v>
      </c>
      <c r="E435" s="208" t="s">
        <v>570</v>
      </c>
      <c r="F435" s="209" t="s">
        <v>571</v>
      </c>
      <c r="G435" s="210" t="s">
        <v>140</v>
      </c>
      <c r="H435" s="211">
        <v>20.800000000000001</v>
      </c>
      <c r="I435" s="212"/>
      <c r="J435" s="213">
        <f>ROUND(I435*H435,2)</f>
        <v>0</v>
      </c>
      <c r="K435" s="209" t="s">
        <v>141</v>
      </c>
      <c r="L435" s="47"/>
      <c r="M435" s="214" t="s">
        <v>32</v>
      </c>
      <c r="N435" s="215" t="s">
        <v>52</v>
      </c>
      <c r="O435" s="87"/>
      <c r="P435" s="216">
        <f>O435*H435</f>
        <v>0</v>
      </c>
      <c r="Q435" s="216">
        <v>0</v>
      </c>
      <c r="R435" s="216">
        <f>Q435*H435</f>
        <v>0</v>
      </c>
      <c r="S435" s="216">
        <v>0</v>
      </c>
      <c r="T435" s="217">
        <f>S435*H435</f>
        <v>0</v>
      </c>
      <c r="U435" s="41"/>
      <c r="V435" s="41"/>
      <c r="W435" s="41"/>
      <c r="X435" s="41"/>
      <c r="Y435" s="41"/>
      <c r="Z435" s="41"/>
      <c r="AA435" s="41"/>
      <c r="AB435" s="41"/>
      <c r="AC435" s="41"/>
      <c r="AD435" s="41"/>
      <c r="AE435" s="41"/>
      <c r="AR435" s="218" t="s">
        <v>142</v>
      </c>
      <c r="AT435" s="218" t="s">
        <v>137</v>
      </c>
      <c r="AU435" s="218" t="s">
        <v>21</v>
      </c>
      <c r="AY435" s="19" t="s">
        <v>135</v>
      </c>
      <c r="BE435" s="219">
        <f>IF(N435="základní",J435,0)</f>
        <v>0</v>
      </c>
      <c r="BF435" s="219">
        <f>IF(N435="snížená",J435,0)</f>
        <v>0</v>
      </c>
      <c r="BG435" s="219">
        <f>IF(N435="zákl. přenesená",J435,0)</f>
        <v>0</v>
      </c>
      <c r="BH435" s="219">
        <f>IF(N435="sníž. přenesená",J435,0)</f>
        <v>0</v>
      </c>
      <c r="BI435" s="219">
        <f>IF(N435="nulová",J435,0)</f>
        <v>0</v>
      </c>
      <c r="BJ435" s="19" t="s">
        <v>89</v>
      </c>
      <c r="BK435" s="219">
        <f>ROUND(I435*H435,2)</f>
        <v>0</v>
      </c>
      <c r="BL435" s="19" t="s">
        <v>142</v>
      </c>
      <c r="BM435" s="218" t="s">
        <v>572</v>
      </c>
    </row>
    <row r="436" s="2" customFormat="1">
      <c r="A436" s="41"/>
      <c r="B436" s="42"/>
      <c r="C436" s="43"/>
      <c r="D436" s="220" t="s">
        <v>144</v>
      </c>
      <c r="E436" s="43"/>
      <c r="F436" s="221" t="s">
        <v>573</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19" t="s">
        <v>144</v>
      </c>
      <c r="AU436" s="19" t="s">
        <v>21</v>
      </c>
    </row>
    <row r="437" s="2" customFormat="1">
      <c r="A437" s="41"/>
      <c r="B437" s="42"/>
      <c r="C437" s="43"/>
      <c r="D437" s="225" t="s">
        <v>150</v>
      </c>
      <c r="E437" s="43"/>
      <c r="F437" s="269" t="s">
        <v>534</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19" t="s">
        <v>150</v>
      </c>
      <c r="AU437" s="19" t="s">
        <v>21</v>
      </c>
    </row>
    <row r="438" s="2" customFormat="1" ht="16.5" customHeight="1">
      <c r="A438" s="41"/>
      <c r="B438" s="42"/>
      <c r="C438" s="207" t="s">
        <v>574</v>
      </c>
      <c r="D438" s="207" t="s">
        <v>137</v>
      </c>
      <c r="E438" s="208" t="s">
        <v>575</v>
      </c>
      <c r="F438" s="209" t="s">
        <v>576</v>
      </c>
      <c r="G438" s="210" t="s">
        <v>346</v>
      </c>
      <c r="H438" s="211">
        <v>4</v>
      </c>
      <c r="I438" s="212"/>
      <c r="J438" s="213">
        <f>ROUND(I438*H438,2)</f>
        <v>0</v>
      </c>
      <c r="K438" s="209" t="s">
        <v>141</v>
      </c>
      <c r="L438" s="47"/>
      <c r="M438" s="214" t="s">
        <v>32</v>
      </c>
      <c r="N438" s="215" t="s">
        <v>52</v>
      </c>
      <c r="O438" s="87"/>
      <c r="P438" s="216">
        <f>O438*H438</f>
        <v>0</v>
      </c>
      <c r="Q438" s="216">
        <v>0.070099999999999996</v>
      </c>
      <c r="R438" s="216">
        <f>Q438*H438</f>
        <v>0.28039999999999998</v>
      </c>
      <c r="S438" s="216">
        <v>0</v>
      </c>
      <c r="T438" s="217">
        <f>S438*H438</f>
        <v>0</v>
      </c>
      <c r="U438" s="41"/>
      <c r="V438" s="41"/>
      <c r="W438" s="41"/>
      <c r="X438" s="41"/>
      <c r="Y438" s="41"/>
      <c r="Z438" s="41"/>
      <c r="AA438" s="41"/>
      <c r="AB438" s="41"/>
      <c r="AC438" s="41"/>
      <c r="AD438" s="41"/>
      <c r="AE438" s="41"/>
      <c r="AR438" s="218" t="s">
        <v>142</v>
      </c>
      <c r="AT438" s="218" t="s">
        <v>137</v>
      </c>
      <c r="AU438" s="218" t="s">
        <v>21</v>
      </c>
      <c r="AY438" s="19" t="s">
        <v>135</v>
      </c>
      <c r="BE438" s="219">
        <f>IF(N438="základní",J438,0)</f>
        <v>0</v>
      </c>
      <c r="BF438" s="219">
        <f>IF(N438="snížená",J438,0)</f>
        <v>0</v>
      </c>
      <c r="BG438" s="219">
        <f>IF(N438="zákl. přenesená",J438,0)</f>
        <v>0</v>
      </c>
      <c r="BH438" s="219">
        <f>IF(N438="sníž. přenesená",J438,0)</f>
        <v>0</v>
      </c>
      <c r="BI438" s="219">
        <f>IF(N438="nulová",J438,0)</f>
        <v>0</v>
      </c>
      <c r="BJ438" s="19" t="s">
        <v>89</v>
      </c>
      <c r="BK438" s="219">
        <f>ROUND(I438*H438,2)</f>
        <v>0</v>
      </c>
      <c r="BL438" s="19" t="s">
        <v>142</v>
      </c>
      <c r="BM438" s="218" t="s">
        <v>577</v>
      </c>
    </row>
    <row r="439" s="2" customFormat="1">
      <c r="A439" s="41"/>
      <c r="B439" s="42"/>
      <c r="C439" s="43"/>
      <c r="D439" s="220" t="s">
        <v>144</v>
      </c>
      <c r="E439" s="43"/>
      <c r="F439" s="221" t="s">
        <v>578</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19" t="s">
        <v>144</v>
      </c>
      <c r="AU439" s="19" t="s">
        <v>21</v>
      </c>
    </row>
    <row r="440" s="2" customFormat="1">
      <c r="A440" s="41"/>
      <c r="B440" s="42"/>
      <c r="C440" s="43"/>
      <c r="D440" s="225" t="s">
        <v>150</v>
      </c>
      <c r="E440" s="43"/>
      <c r="F440" s="226" t="s">
        <v>579</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19" t="s">
        <v>150</v>
      </c>
      <c r="AU440" s="19" t="s">
        <v>21</v>
      </c>
    </row>
    <row r="441" s="13" customFormat="1">
      <c r="A441" s="13"/>
      <c r="B441" s="227"/>
      <c r="C441" s="228"/>
      <c r="D441" s="225" t="s">
        <v>152</v>
      </c>
      <c r="E441" s="229" t="s">
        <v>32</v>
      </c>
      <c r="F441" s="230" t="s">
        <v>142</v>
      </c>
      <c r="G441" s="228"/>
      <c r="H441" s="231">
        <v>4</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152</v>
      </c>
      <c r="AU441" s="237" t="s">
        <v>21</v>
      </c>
      <c r="AV441" s="13" t="s">
        <v>21</v>
      </c>
      <c r="AW441" s="13" t="s">
        <v>40</v>
      </c>
      <c r="AX441" s="13" t="s">
        <v>81</v>
      </c>
      <c r="AY441" s="237" t="s">
        <v>135</v>
      </c>
    </row>
    <row r="442" s="14" customFormat="1">
      <c r="A442" s="14"/>
      <c r="B442" s="238"/>
      <c r="C442" s="239"/>
      <c r="D442" s="225" t="s">
        <v>152</v>
      </c>
      <c r="E442" s="240" t="s">
        <v>32</v>
      </c>
      <c r="F442" s="241" t="s">
        <v>154</v>
      </c>
      <c r="G442" s="239"/>
      <c r="H442" s="240" t="s">
        <v>32</v>
      </c>
      <c r="I442" s="242"/>
      <c r="J442" s="239"/>
      <c r="K442" s="239"/>
      <c r="L442" s="243"/>
      <c r="M442" s="244"/>
      <c r="N442" s="245"/>
      <c r="O442" s="245"/>
      <c r="P442" s="245"/>
      <c r="Q442" s="245"/>
      <c r="R442" s="245"/>
      <c r="S442" s="245"/>
      <c r="T442" s="246"/>
      <c r="U442" s="14"/>
      <c r="V442" s="14"/>
      <c r="W442" s="14"/>
      <c r="X442" s="14"/>
      <c r="Y442" s="14"/>
      <c r="Z442" s="14"/>
      <c r="AA442" s="14"/>
      <c r="AB442" s="14"/>
      <c r="AC442" s="14"/>
      <c r="AD442" s="14"/>
      <c r="AE442" s="14"/>
      <c r="AT442" s="247" t="s">
        <v>152</v>
      </c>
      <c r="AU442" s="247" t="s">
        <v>21</v>
      </c>
      <c r="AV442" s="14" t="s">
        <v>89</v>
      </c>
      <c r="AW442" s="14" t="s">
        <v>40</v>
      </c>
      <c r="AX442" s="14" t="s">
        <v>81</v>
      </c>
      <c r="AY442" s="247" t="s">
        <v>135</v>
      </c>
    </row>
    <row r="443" s="15" customFormat="1">
      <c r="A443" s="15"/>
      <c r="B443" s="248"/>
      <c r="C443" s="249"/>
      <c r="D443" s="225" t="s">
        <v>152</v>
      </c>
      <c r="E443" s="250" t="s">
        <v>32</v>
      </c>
      <c r="F443" s="251" t="s">
        <v>155</v>
      </c>
      <c r="G443" s="249"/>
      <c r="H443" s="252">
        <v>4</v>
      </c>
      <c r="I443" s="253"/>
      <c r="J443" s="249"/>
      <c r="K443" s="249"/>
      <c r="L443" s="254"/>
      <c r="M443" s="255"/>
      <c r="N443" s="256"/>
      <c r="O443" s="256"/>
      <c r="P443" s="256"/>
      <c r="Q443" s="256"/>
      <c r="R443" s="256"/>
      <c r="S443" s="256"/>
      <c r="T443" s="257"/>
      <c r="U443" s="15"/>
      <c r="V443" s="15"/>
      <c r="W443" s="15"/>
      <c r="X443" s="15"/>
      <c r="Y443" s="15"/>
      <c r="Z443" s="15"/>
      <c r="AA443" s="15"/>
      <c r="AB443" s="15"/>
      <c r="AC443" s="15"/>
      <c r="AD443" s="15"/>
      <c r="AE443" s="15"/>
      <c r="AT443" s="258" t="s">
        <v>152</v>
      </c>
      <c r="AU443" s="258" t="s">
        <v>21</v>
      </c>
      <c r="AV443" s="15" t="s">
        <v>142</v>
      </c>
      <c r="AW443" s="15" t="s">
        <v>40</v>
      </c>
      <c r="AX443" s="15" t="s">
        <v>89</v>
      </c>
      <c r="AY443" s="258" t="s">
        <v>135</v>
      </c>
    </row>
    <row r="444" s="2" customFormat="1" ht="16.5" customHeight="1">
      <c r="A444" s="41"/>
      <c r="B444" s="42"/>
      <c r="C444" s="207" t="s">
        <v>580</v>
      </c>
      <c r="D444" s="207" t="s">
        <v>137</v>
      </c>
      <c r="E444" s="208" t="s">
        <v>581</v>
      </c>
      <c r="F444" s="209" t="s">
        <v>582</v>
      </c>
      <c r="G444" s="210" t="s">
        <v>140</v>
      </c>
      <c r="H444" s="211">
        <v>2.8799999999999999</v>
      </c>
      <c r="I444" s="212"/>
      <c r="J444" s="213">
        <f>ROUND(I444*H444,2)</f>
        <v>0</v>
      </c>
      <c r="K444" s="209" t="s">
        <v>141</v>
      </c>
      <c r="L444" s="47"/>
      <c r="M444" s="214" t="s">
        <v>32</v>
      </c>
      <c r="N444" s="215" t="s">
        <v>52</v>
      </c>
      <c r="O444" s="87"/>
      <c r="P444" s="216">
        <f>O444*H444</f>
        <v>0</v>
      </c>
      <c r="Q444" s="216">
        <v>0.15558</v>
      </c>
      <c r="R444" s="216">
        <f>Q444*H444</f>
        <v>0.44807039999999998</v>
      </c>
      <c r="S444" s="216">
        <v>0</v>
      </c>
      <c r="T444" s="217">
        <f>S444*H444</f>
        <v>0</v>
      </c>
      <c r="U444" s="41"/>
      <c r="V444" s="41"/>
      <c r="W444" s="41"/>
      <c r="X444" s="41"/>
      <c r="Y444" s="41"/>
      <c r="Z444" s="41"/>
      <c r="AA444" s="41"/>
      <c r="AB444" s="41"/>
      <c r="AC444" s="41"/>
      <c r="AD444" s="41"/>
      <c r="AE444" s="41"/>
      <c r="AR444" s="218" t="s">
        <v>142</v>
      </c>
      <c r="AT444" s="218" t="s">
        <v>137</v>
      </c>
      <c r="AU444" s="218" t="s">
        <v>21</v>
      </c>
      <c r="AY444" s="19" t="s">
        <v>135</v>
      </c>
      <c r="BE444" s="219">
        <f>IF(N444="základní",J444,0)</f>
        <v>0</v>
      </c>
      <c r="BF444" s="219">
        <f>IF(N444="snížená",J444,0)</f>
        <v>0</v>
      </c>
      <c r="BG444" s="219">
        <f>IF(N444="zákl. přenesená",J444,0)</f>
        <v>0</v>
      </c>
      <c r="BH444" s="219">
        <f>IF(N444="sníž. přenesená",J444,0)</f>
        <v>0</v>
      </c>
      <c r="BI444" s="219">
        <f>IF(N444="nulová",J444,0)</f>
        <v>0</v>
      </c>
      <c r="BJ444" s="19" t="s">
        <v>89</v>
      </c>
      <c r="BK444" s="219">
        <f>ROUND(I444*H444,2)</f>
        <v>0</v>
      </c>
      <c r="BL444" s="19" t="s">
        <v>142</v>
      </c>
      <c r="BM444" s="218" t="s">
        <v>583</v>
      </c>
    </row>
    <row r="445" s="2" customFormat="1">
      <c r="A445" s="41"/>
      <c r="B445" s="42"/>
      <c r="C445" s="43"/>
      <c r="D445" s="220" t="s">
        <v>144</v>
      </c>
      <c r="E445" s="43"/>
      <c r="F445" s="221" t="s">
        <v>584</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19" t="s">
        <v>144</v>
      </c>
      <c r="AU445" s="19" t="s">
        <v>21</v>
      </c>
    </row>
    <row r="446" s="2" customFormat="1">
      <c r="A446" s="41"/>
      <c r="B446" s="42"/>
      <c r="C446" s="43"/>
      <c r="D446" s="225" t="s">
        <v>150</v>
      </c>
      <c r="E446" s="43"/>
      <c r="F446" s="226" t="s">
        <v>585</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19" t="s">
        <v>150</v>
      </c>
      <c r="AU446" s="19" t="s">
        <v>21</v>
      </c>
    </row>
    <row r="447" s="13" customFormat="1">
      <c r="A447" s="13"/>
      <c r="B447" s="227"/>
      <c r="C447" s="228"/>
      <c r="D447" s="225" t="s">
        <v>152</v>
      </c>
      <c r="E447" s="229" t="s">
        <v>32</v>
      </c>
      <c r="F447" s="230" t="s">
        <v>586</v>
      </c>
      <c r="G447" s="228"/>
      <c r="H447" s="231">
        <v>2.8799999999999999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152</v>
      </c>
      <c r="AU447" s="237" t="s">
        <v>21</v>
      </c>
      <c r="AV447" s="13" t="s">
        <v>21</v>
      </c>
      <c r="AW447" s="13" t="s">
        <v>40</v>
      </c>
      <c r="AX447" s="13" t="s">
        <v>81</v>
      </c>
      <c r="AY447" s="237" t="s">
        <v>135</v>
      </c>
    </row>
    <row r="448" s="14" customFormat="1">
      <c r="A448" s="14"/>
      <c r="B448" s="238"/>
      <c r="C448" s="239"/>
      <c r="D448" s="225" t="s">
        <v>152</v>
      </c>
      <c r="E448" s="240" t="s">
        <v>32</v>
      </c>
      <c r="F448" s="241" t="s">
        <v>154</v>
      </c>
      <c r="G448" s="239"/>
      <c r="H448" s="240" t="s">
        <v>32</v>
      </c>
      <c r="I448" s="242"/>
      <c r="J448" s="239"/>
      <c r="K448" s="239"/>
      <c r="L448" s="243"/>
      <c r="M448" s="244"/>
      <c r="N448" s="245"/>
      <c r="O448" s="245"/>
      <c r="P448" s="245"/>
      <c r="Q448" s="245"/>
      <c r="R448" s="245"/>
      <c r="S448" s="245"/>
      <c r="T448" s="246"/>
      <c r="U448" s="14"/>
      <c r="V448" s="14"/>
      <c r="W448" s="14"/>
      <c r="X448" s="14"/>
      <c r="Y448" s="14"/>
      <c r="Z448" s="14"/>
      <c r="AA448" s="14"/>
      <c r="AB448" s="14"/>
      <c r="AC448" s="14"/>
      <c r="AD448" s="14"/>
      <c r="AE448" s="14"/>
      <c r="AT448" s="247" t="s">
        <v>152</v>
      </c>
      <c r="AU448" s="247" t="s">
        <v>21</v>
      </c>
      <c r="AV448" s="14" t="s">
        <v>89</v>
      </c>
      <c r="AW448" s="14" t="s">
        <v>40</v>
      </c>
      <c r="AX448" s="14" t="s">
        <v>81</v>
      </c>
      <c r="AY448" s="247" t="s">
        <v>135</v>
      </c>
    </row>
    <row r="449" s="15" customFormat="1">
      <c r="A449" s="15"/>
      <c r="B449" s="248"/>
      <c r="C449" s="249"/>
      <c r="D449" s="225" t="s">
        <v>152</v>
      </c>
      <c r="E449" s="250" t="s">
        <v>32</v>
      </c>
      <c r="F449" s="251" t="s">
        <v>155</v>
      </c>
      <c r="G449" s="249"/>
      <c r="H449" s="252">
        <v>2.8799999999999999</v>
      </c>
      <c r="I449" s="253"/>
      <c r="J449" s="249"/>
      <c r="K449" s="249"/>
      <c r="L449" s="254"/>
      <c r="M449" s="255"/>
      <c r="N449" s="256"/>
      <c r="O449" s="256"/>
      <c r="P449" s="256"/>
      <c r="Q449" s="256"/>
      <c r="R449" s="256"/>
      <c r="S449" s="256"/>
      <c r="T449" s="257"/>
      <c r="U449" s="15"/>
      <c r="V449" s="15"/>
      <c r="W449" s="15"/>
      <c r="X449" s="15"/>
      <c r="Y449" s="15"/>
      <c r="Z449" s="15"/>
      <c r="AA449" s="15"/>
      <c r="AB449" s="15"/>
      <c r="AC449" s="15"/>
      <c r="AD449" s="15"/>
      <c r="AE449" s="15"/>
      <c r="AT449" s="258" t="s">
        <v>152</v>
      </c>
      <c r="AU449" s="258" t="s">
        <v>21</v>
      </c>
      <c r="AV449" s="15" t="s">
        <v>142</v>
      </c>
      <c r="AW449" s="15" t="s">
        <v>40</v>
      </c>
      <c r="AX449" s="15" t="s">
        <v>89</v>
      </c>
      <c r="AY449" s="258" t="s">
        <v>135</v>
      </c>
    </row>
    <row r="450" s="2" customFormat="1" ht="16.5" customHeight="1">
      <c r="A450" s="41"/>
      <c r="B450" s="42"/>
      <c r="C450" s="207" t="s">
        <v>587</v>
      </c>
      <c r="D450" s="207" t="s">
        <v>137</v>
      </c>
      <c r="E450" s="208" t="s">
        <v>588</v>
      </c>
      <c r="F450" s="209" t="s">
        <v>589</v>
      </c>
      <c r="G450" s="210" t="s">
        <v>346</v>
      </c>
      <c r="H450" s="211">
        <v>1</v>
      </c>
      <c r="I450" s="212"/>
      <c r="J450" s="213">
        <f>ROUND(I450*H450,2)</f>
        <v>0</v>
      </c>
      <c r="K450" s="209" t="s">
        <v>141</v>
      </c>
      <c r="L450" s="47"/>
      <c r="M450" s="214" t="s">
        <v>32</v>
      </c>
      <c r="N450" s="215" t="s">
        <v>52</v>
      </c>
      <c r="O450" s="87"/>
      <c r="P450" s="216">
        <f>O450*H450</f>
        <v>0</v>
      </c>
      <c r="Q450" s="216">
        <v>0.0020600000000000002</v>
      </c>
      <c r="R450" s="216">
        <f>Q450*H450</f>
        <v>0.0020600000000000002</v>
      </c>
      <c r="S450" s="216">
        <v>0</v>
      </c>
      <c r="T450" s="217">
        <f>S450*H450</f>
        <v>0</v>
      </c>
      <c r="U450" s="41"/>
      <c r="V450" s="41"/>
      <c r="W450" s="41"/>
      <c r="X450" s="41"/>
      <c r="Y450" s="41"/>
      <c r="Z450" s="41"/>
      <c r="AA450" s="41"/>
      <c r="AB450" s="41"/>
      <c r="AC450" s="41"/>
      <c r="AD450" s="41"/>
      <c r="AE450" s="41"/>
      <c r="AR450" s="218" t="s">
        <v>142</v>
      </c>
      <c r="AT450" s="218" t="s">
        <v>137</v>
      </c>
      <c r="AU450" s="218" t="s">
        <v>21</v>
      </c>
      <c r="AY450" s="19" t="s">
        <v>135</v>
      </c>
      <c r="BE450" s="219">
        <f>IF(N450="základní",J450,0)</f>
        <v>0</v>
      </c>
      <c r="BF450" s="219">
        <f>IF(N450="snížená",J450,0)</f>
        <v>0</v>
      </c>
      <c r="BG450" s="219">
        <f>IF(N450="zákl. přenesená",J450,0)</f>
        <v>0</v>
      </c>
      <c r="BH450" s="219">
        <f>IF(N450="sníž. přenesená",J450,0)</f>
        <v>0</v>
      </c>
      <c r="BI450" s="219">
        <f>IF(N450="nulová",J450,0)</f>
        <v>0</v>
      </c>
      <c r="BJ450" s="19" t="s">
        <v>89</v>
      </c>
      <c r="BK450" s="219">
        <f>ROUND(I450*H450,2)</f>
        <v>0</v>
      </c>
      <c r="BL450" s="19" t="s">
        <v>142</v>
      </c>
      <c r="BM450" s="218" t="s">
        <v>590</v>
      </c>
    </row>
    <row r="451" s="2" customFormat="1">
      <c r="A451" s="41"/>
      <c r="B451" s="42"/>
      <c r="C451" s="43"/>
      <c r="D451" s="220" t="s">
        <v>144</v>
      </c>
      <c r="E451" s="43"/>
      <c r="F451" s="221" t="s">
        <v>591</v>
      </c>
      <c r="G451" s="43"/>
      <c r="H451" s="43"/>
      <c r="I451" s="222"/>
      <c r="J451" s="43"/>
      <c r="K451" s="43"/>
      <c r="L451" s="47"/>
      <c r="M451" s="223"/>
      <c r="N451" s="224"/>
      <c r="O451" s="87"/>
      <c r="P451" s="87"/>
      <c r="Q451" s="87"/>
      <c r="R451" s="87"/>
      <c r="S451" s="87"/>
      <c r="T451" s="88"/>
      <c r="U451" s="41"/>
      <c r="V451" s="41"/>
      <c r="W451" s="41"/>
      <c r="X451" s="41"/>
      <c r="Y451" s="41"/>
      <c r="Z451" s="41"/>
      <c r="AA451" s="41"/>
      <c r="AB451" s="41"/>
      <c r="AC451" s="41"/>
      <c r="AD451" s="41"/>
      <c r="AE451" s="41"/>
      <c r="AT451" s="19" t="s">
        <v>144</v>
      </c>
      <c r="AU451" s="19" t="s">
        <v>21</v>
      </c>
    </row>
    <row r="452" s="2" customFormat="1">
      <c r="A452" s="41"/>
      <c r="B452" s="42"/>
      <c r="C452" s="43"/>
      <c r="D452" s="225" t="s">
        <v>150</v>
      </c>
      <c r="E452" s="43"/>
      <c r="F452" s="226" t="s">
        <v>592</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19" t="s">
        <v>150</v>
      </c>
      <c r="AU452" s="19" t="s">
        <v>21</v>
      </c>
    </row>
    <row r="453" s="13" customFormat="1">
      <c r="A453" s="13"/>
      <c r="B453" s="227"/>
      <c r="C453" s="228"/>
      <c r="D453" s="225" t="s">
        <v>152</v>
      </c>
      <c r="E453" s="229" t="s">
        <v>32</v>
      </c>
      <c r="F453" s="230" t="s">
        <v>89</v>
      </c>
      <c r="G453" s="228"/>
      <c r="H453" s="231">
        <v>1</v>
      </c>
      <c r="I453" s="232"/>
      <c r="J453" s="228"/>
      <c r="K453" s="228"/>
      <c r="L453" s="233"/>
      <c r="M453" s="234"/>
      <c r="N453" s="235"/>
      <c r="O453" s="235"/>
      <c r="P453" s="235"/>
      <c r="Q453" s="235"/>
      <c r="R453" s="235"/>
      <c r="S453" s="235"/>
      <c r="T453" s="236"/>
      <c r="U453" s="13"/>
      <c r="V453" s="13"/>
      <c r="W453" s="13"/>
      <c r="X453" s="13"/>
      <c r="Y453" s="13"/>
      <c r="Z453" s="13"/>
      <c r="AA453" s="13"/>
      <c r="AB453" s="13"/>
      <c r="AC453" s="13"/>
      <c r="AD453" s="13"/>
      <c r="AE453" s="13"/>
      <c r="AT453" s="237" t="s">
        <v>152</v>
      </c>
      <c r="AU453" s="237" t="s">
        <v>21</v>
      </c>
      <c r="AV453" s="13" t="s">
        <v>21</v>
      </c>
      <c r="AW453" s="13" t="s">
        <v>40</v>
      </c>
      <c r="AX453" s="13" t="s">
        <v>81</v>
      </c>
      <c r="AY453" s="237" t="s">
        <v>135</v>
      </c>
    </row>
    <row r="454" s="14" customFormat="1">
      <c r="A454" s="14"/>
      <c r="B454" s="238"/>
      <c r="C454" s="239"/>
      <c r="D454" s="225" t="s">
        <v>152</v>
      </c>
      <c r="E454" s="240" t="s">
        <v>32</v>
      </c>
      <c r="F454" s="241" t="s">
        <v>154</v>
      </c>
      <c r="G454" s="239"/>
      <c r="H454" s="240" t="s">
        <v>32</v>
      </c>
      <c r="I454" s="242"/>
      <c r="J454" s="239"/>
      <c r="K454" s="239"/>
      <c r="L454" s="243"/>
      <c r="M454" s="244"/>
      <c r="N454" s="245"/>
      <c r="O454" s="245"/>
      <c r="P454" s="245"/>
      <c r="Q454" s="245"/>
      <c r="R454" s="245"/>
      <c r="S454" s="245"/>
      <c r="T454" s="246"/>
      <c r="U454" s="14"/>
      <c r="V454" s="14"/>
      <c r="W454" s="14"/>
      <c r="X454" s="14"/>
      <c r="Y454" s="14"/>
      <c r="Z454" s="14"/>
      <c r="AA454" s="14"/>
      <c r="AB454" s="14"/>
      <c r="AC454" s="14"/>
      <c r="AD454" s="14"/>
      <c r="AE454" s="14"/>
      <c r="AT454" s="247" t="s">
        <v>152</v>
      </c>
      <c r="AU454" s="247" t="s">
        <v>21</v>
      </c>
      <c r="AV454" s="14" t="s">
        <v>89</v>
      </c>
      <c r="AW454" s="14" t="s">
        <v>40</v>
      </c>
      <c r="AX454" s="14" t="s">
        <v>81</v>
      </c>
      <c r="AY454" s="247" t="s">
        <v>135</v>
      </c>
    </row>
    <row r="455" s="15" customFormat="1">
      <c r="A455" s="15"/>
      <c r="B455" s="248"/>
      <c r="C455" s="249"/>
      <c r="D455" s="225" t="s">
        <v>152</v>
      </c>
      <c r="E455" s="250" t="s">
        <v>32</v>
      </c>
      <c r="F455" s="251" t="s">
        <v>155</v>
      </c>
      <c r="G455" s="249"/>
      <c r="H455" s="252">
        <v>1</v>
      </c>
      <c r="I455" s="253"/>
      <c r="J455" s="249"/>
      <c r="K455" s="249"/>
      <c r="L455" s="254"/>
      <c r="M455" s="255"/>
      <c r="N455" s="256"/>
      <c r="O455" s="256"/>
      <c r="P455" s="256"/>
      <c r="Q455" s="256"/>
      <c r="R455" s="256"/>
      <c r="S455" s="256"/>
      <c r="T455" s="257"/>
      <c r="U455" s="15"/>
      <c r="V455" s="15"/>
      <c r="W455" s="15"/>
      <c r="X455" s="15"/>
      <c r="Y455" s="15"/>
      <c r="Z455" s="15"/>
      <c r="AA455" s="15"/>
      <c r="AB455" s="15"/>
      <c r="AC455" s="15"/>
      <c r="AD455" s="15"/>
      <c r="AE455" s="15"/>
      <c r="AT455" s="258" t="s">
        <v>152</v>
      </c>
      <c r="AU455" s="258" t="s">
        <v>21</v>
      </c>
      <c r="AV455" s="15" t="s">
        <v>142</v>
      </c>
      <c r="AW455" s="15" t="s">
        <v>40</v>
      </c>
      <c r="AX455" s="15" t="s">
        <v>89</v>
      </c>
      <c r="AY455" s="258" t="s">
        <v>135</v>
      </c>
    </row>
    <row r="456" s="2" customFormat="1" ht="16.5" customHeight="1">
      <c r="A456" s="41"/>
      <c r="B456" s="42"/>
      <c r="C456" s="259" t="s">
        <v>593</v>
      </c>
      <c r="D456" s="259" t="s">
        <v>171</v>
      </c>
      <c r="E456" s="260" t="s">
        <v>594</v>
      </c>
      <c r="F456" s="261" t="s">
        <v>595</v>
      </c>
      <c r="G456" s="262" t="s">
        <v>346</v>
      </c>
      <c r="H456" s="263">
        <v>1</v>
      </c>
      <c r="I456" s="264"/>
      <c r="J456" s="265">
        <f>ROUND(I456*H456,2)</f>
        <v>0</v>
      </c>
      <c r="K456" s="261" t="s">
        <v>32</v>
      </c>
      <c r="L456" s="266"/>
      <c r="M456" s="267" t="s">
        <v>32</v>
      </c>
      <c r="N456" s="268" t="s">
        <v>52</v>
      </c>
      <c r="O456" s="87"/>
      <c r="P456" s="216">
        <f>O456*H456</f>
        <v>0</v>
      </c>
      <c r="Q456" s="216">
        <v>0.00020000000000000001</v>
      </c>
      <c r="R456" s="216">
        <f>Q456*H456</f>
        <v>0.00020000000000000001</v>
      </c>
      <c r="S456" s="216">
        <v>0</v>
      </c>
      <c r="T456" s="217">
        <f>S456*H456</f>
        <v>0</v>
      </c>
      <c r="U456" s="41"/>
      <c r="V456" s="41"/>
      <c r="W456" s="41"/>
      <c r="X456" s="41"/>
      <c r="Y456" s="41"/>
      <c r="Z456" s="41"/>
      <c r="AA456" s="41"/>
      <c r="AB456" s="41"/>
      <c r="AC456" s="41"/>
      <c r="AD456" s="41"/>
      <c r="AE456" s="41"/>
      <c r="AR456" s="218" t="s">
        <v>175</v>
      </c>
      <c r="AT456" s="218" t="s">
        <v>171</v>
      </c>
      <c r="AU456" s="218" t="s">
        <v>21</v>
      </c>
      <c r="AY456" s="19" t="s">
        <v>135</v>
      </c>
      <c r="BE456" s="219">
        <f>IF(N456="základní",J456,0)</f>
        <v>0</v>
      </c>
      <c r="BF456" s="219">
        <f>IF(N456="snížená",J456,0)</f>
        <v>0</v>
      </c>
      <c r="BG456" s="219">
        <f>IF(N456="zákl. přenesená",J456,0)</f>
        <v>0</v>
      </c>
      <c r="BH456" s="219">
        <f>IF(N456="sníž. přenesená",J456,0)</f>
        <v>0</v>
      </c>
      <c r="BI456" s="219">
        <f>IF(N456="nulová",J456,0)</f>
        <v>0</v>
      </c>
      <c r="BJ456" s="19" t="s">
        <v>89</v>
      </c>
      <c r="BK456" s="219">
        <f>ROUND(I456*H456,2)</f>
        <v>0</v>
      </c>
      <c r="BL456" s="19" t="s">
        <v>142</v>
      </c>
      <c r="BM456" s="218" t="s">
        <v>596</v>
      </c>
    </row>
    <row r="457" s="2" customFormat="1" ht="16.5" customHeight="1">
      <c r="A457" s="41"/>
      <c r="B457" s="42"/>
      <c r="C457" s="207" t="s">
        <v>597</v>
      </c>
      <c r="D457" s="207" t="s">
        <v>137</v>
      </c>
      <c r="E457" s="208" t="s">
        <v>598</v>
      </c>
      <c r="F457" s="209" t="s">
        <v>599</v>
      </c>
      <c r="G457" s="210" t="s">
        <v>346</v>
      </c>
      <c r="H457" s="211">
        <v>1</v>
      </c>
      <c r="I457" s="212"/>
      <c r="J457" s="213">
        <f>ROUND(I457*H457,2)</f>
        <v>0</v>
      </c>
      <c r="K457" s="209" t="s">
        <v>141</v>
      </c>
      <c r="L457" s="47"/>
      <c r="M457" s="214" t="s">
        <v>32</v>
      </c>
      <c r="N457" s="215" t="s">
        <v>52</v>
      </c>
      <c r="O457" s="87"/>
      <c r="P457" s="216">
        <f>O457*H457</f>
        <v>0</v>
      </c>
      <c r="Q457" s="216">
        <v>0</v>
      </c>
      <c r="R457" s="216">
        <f>Q457*H457</f>
        <v>0</v>
      </c>
      <c r="S457" s="216">
        <v>0</v>
      </c>
      <c r="T457" s="217">
        <f>S457*H457</f>
        <v>0</v>
      </c>
      <c r="U457" s="41"/>
      <c r="V457" s="41"/>
      <c r="W457" s="41"/>
      <c r="X457" s="41"/>
      <c r="Y457" s="41"/>
      <c r="Z457" s="41"/>
      <c r="AA457" s="41"/>
      <c r="AB457" s="41"/>
      <c r="AC457" s="41"/>
      <c r="AD457" s="41"/>
      <c r="AE457" s="41"/>
      <c r="AR457" s="218" t="s">
        <v>142</v>
      </c>
      <c r="AT457" s="218" t="s">
        <v>137</v>
      </c>
      <c r="AU457" s="218" t="s">
        <v>21</v>
      </c>
      <c r="AY457" s="19" t="s">
        <v>135</v>
      </c>
      <c r="BE457" s="219">
        <f>IF(N457="základní",J457,0)</f>
        <v>0</v>
      </c>
      <c r="BF457" s="219">
        <f>IF(N457="snížená",J457,0)</f>
        <v>0</v>
      </c>
      <c r="BG457" s="219">
        <f>IF(N457="zákl. přenesená",J457,0)</f>
        <v>0</v>
      </c>
      <c r="BH457" s="219">
        <f>IF(N457="sníž. přenesená",J457,0)</f>
        <v>0</v>
      </c>
      <c r="BI457" s="219">
        <f>IF(N457="nulová",J457,0)</f>
        <v>0</v>
      </c>
      <c r="BJ457" s="19" t="s">
        <v>89</v>
      </c>
      <c r="BK457" s="219">
        <f>ROUND(I457*H457,2)</f>
        <v>0</v>
      </c>
      <c r="BL457" s="19" t="s">
        <v>142</v>
      </c>
      <c r="BM457" s="218" t="s">
        <v>600</v>
      </c>
    </row>
    <row r="458" s="2" customFormat="1">
      <c r="A458" s="41"/>
      <c r="B458" s="42"/>
      <c r="C458" s="43"/>
      <c r="D458" s="220" t="s">
        <v>144</v>
      </c>
      <c r="E458" s="43"/>
      <c r="F458" s="221" t="s">
        <v>601</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19" t="s">
        <v>144</v>
      </c>
      <c r="AU458" s="19" t="s">
        <v>21</v>
      </c>
    </row>
    <row r="459" s="2" customFormat="1">
      <c r="A459" s="41"/>
      <c r="B459" s="42"/>
      <c r="C459" s="43"/>
      <c r="D459" s="225" t="s">
        <v>150</v>
      </c>
      <c r="E459" s="43"/>
      <c r="F459" s="226" t="s">
        <v>592</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19" t="s">
        <v>150</v>
      </c>
      <c r="AU459" s="19" t="s">
        <v>21</v>
      </c>
    </row>
    <row r="460" s="13" customFormat="1">
      <c r="A460" s="13"/>
      <c r="B460" s="227"/>
      <c r="C460" s="228"/>
      <c r="D460" s="225" t="s">
        <v>152</v>
      </c>
      <c r="E460" s="229" t="s">
        <v>32</v>
      </c>
      <c r="F460" s="230" t="s">
        <v>89</v>
      </c>
      <c r="G460" s="228"/>
      <c r="H460" s="231">
        <v>1</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152</v>
      </c>
      <c r="AU460" s="237" t="s">
        <v>21</v>
      </c>
      <c r="AV460" s="13" t="s">
        <v>21</v>
      </c>
      <c r="AW460" s="13" t="s">
        <v>40</v>
      </c>
      <c r="AX460" s="13" t="s">
        <v>81</v>
      </c>
      <c r="AY460" s="237" t="s">
        <v>135</v>
      </c>
    </row>
    <row r="461" s="14" customFormat="1">
      <c r="A461" s="14"/>
      <c r="B461" s="238"/>
      <c r="C461" s="239"/>
      <c r="D461" s="225" t="s">
        <v>152</v>
      </c>
      <c r="E461" s="240" t="s">
        <v>32</v>
      </c>
      <c r="F461" s="241" t="s">
        <v>154</v>
      </c>
      <c r="G461" s="239"/>
      <c r="H461" s="240" t="s">
        <v>32</v>
      </c>
      <c r="I461" s="242"/>
      <c r="J461" s="239"/>
      <c r="K461" s="239"/>
      <c r="L461" s="243"/>
      <c r="M461" s="244"/>
      <c r="N461" s="245"/>
      <c r="O461" s="245"/>
      <c r="P461" s="245"/>
      <c r="Q461" s="245"/>
      <c r="R461" s="245"/>
      <c r="S461" s="245"/>
      <c r="T461" s="246"/>
      <c r="U461" s="14"/>
      <c r="V461" s="14"/>
      <c r="W461" s="14"/>
      <c r="X461" s="14"/>
      <c r="Y461" s="14"/>
      <c r="Z461" s="14"/>
      <c r="AA461" s="14"/>
      <c r="AB461" s="14"/>
      <c r="AC461" s="14"/>
      <c r="AD461" s="14"/>
      <c r="AE461" s="14"/>
      <c r="AT461" s="247" t="s">
        <v>152</v>
      </c>
      <c r="AU461" s="247" t="s">
        <v>21</v>
      </c>
      <c r="AV461" s="14" t="s">
        <v>89</v>
      </c>
      <c r="AW461" s="14" t="s">
        <v>40</v>
      </c>
      <c r="AX461" s="14" t="s">
        <v>81</v>
      </c>
      <c r="AY461" s="247" t="s">
        <v>135</v>
      </c>
    </row>
    <row r="462" s="15" customFormat="1">
      <c r="A462" s="15"/>
      <c r="B462" s="248"/>
      <c r="C462" s="249"/>
      <c r="D462" s="225" t="s">
        <v>152</v>
      </c>
      <c r="E462" s="250" t="s">
        <v>32</v>
      </c>
      <c r="F462" s="251" t="s">
        <v>155</v>
      </c>
      <c r="G462" s="249"/>
      <c r="H462" s="252">
        <v>1</v>
      </c>
      <c r="I462" s="253"/>
      <c r="J462" s="249"/>
      <c r="K462" s="249"/>
      <c r="L462" s="254"/>
      <c r="M462" s="255"/>
      <c r="N462" s="256"/>
      <c r="O462" s="256"/>
      <c r="P462" s="256"/>
      <c r="Q462" s="256"/>
      <c r="R462" s="256"/>
      <c r="S462" s="256"/>
      <c r="T462" s="257"/>
      <c r="U462" s="15"/>
      <c r="V462" s="15"/>
      <c r="W462" s="15"/>
      <c r="X462" s="15"/>
      <c r="Y462" s="15"/>
      <c r="Z462" s="15"/>
      <c r="AA462" s="15"/>
      <c r="AB462" s="15"/>
      <c r="AC462" s="15"/>
      <c r="AD462" s="15"/>
      <c r="AE462" s="15"/>
      <c r="AT462" s="258" t="s">
        <v>152</v>
      </c>
      <c r="AU462" s="258" t="s">
        <v>21</v>
      </c>
      <c r="AV462" s="15" t="s">
        <v>142</v>
      </c>
      <c r="AW462" s="15" t="s">
        <v>40</v>
      </c>
      <c r="AX462" s="15" t="s">
        <v>89</v>
      </c>
      <c r="AY462" s="258" t="s">
        <v>135</v>
      </c>
    </row>
    <row r="463" s="2" customFormat="1" ht="16.5" customHeight="1">
      <c r="A463" s="41"/>
      <c r="B463" s="42"/>
      <c r="C463" s="259" t="s">
        <v>602</v>
      </c>
      <c r="D463" s="259" t="s">
        <v>171</v>
      </c>
      <c r="E463" s="260" t="s">
        <v>603</v>
      </c>
      <c r="F463" s="261" t="s">
        <v>604</v>
      </c>
      <c r="G463" s="262" t="s">
        <v>346</v>
      </c>
      <c r="H463" s="263">
        <v>1</v>
      </c>
      <c r="I463" s="264"/>
      <c r="J463" s="265">
        <f>ROUND(I463*H463,2)</f>
        <v>0</v>
      </c>
      <c r="K463" s="261" t="s">
        <v>32</v>
      </c>
      <c r="L463" s="266"/>
      <c r="M463" s="267" t="s">
        <v>32</v>
      </c>
      <c r="N463" s="268" t="s">
        <v>52</v>
      </c>
      <c r="O463" s="87"/>
      <c r="P463" s="216">
        <f>O463*H463</f>
        <v>0</v>
      </c>
      <c r="Q463" s="216">
        <v>0.00020000000000000001</v>
      </c>
      <c r="R463" s="216">
        <f>Q463*H463</f>
        <v>0.00020000000000000001</v>
      </c>
      <c r="S463" s="216">
        <v>0</v>
      </c>
      <c r="T463" s="217">
        <f>S463*H463</f>
        <v>0</v>
      </c>
      <c r="U463" s="41"/>
      <c r="V463" s="41"/>
      <c r="W463" s="41"/>
      <c r="X463" s="41"/>
      <c r="Y463" s="41"/>
      <c r="Z463" s="41"/>
      <c r="AA463" s="41"/>
      <c r="AB463" s="41"/>
      <c r="AC463" s="41"/>
      <c r="AD463" s="41"/>
      <c r="AE463" s="41"/>
      <c r="AR463" s="218" t="s">
        <v>175</v>
      </c>
      <c r="AT463" s="218" t="s">
        <v>171</v>
      </c>
      <c r="AU463" s="218" t="s">
        <v>21</v>
      </c>
      <c r="AY463" s="19" t="s">
        <v>135</v>
      </c>
      <c r="BE463" s="219">
        <f>IF(N463="základní",J463,0)</f>
        <v>0</v>
      </c>
      <c r="BF463" s="219">
        <f>IF(N463="snížená",J463,0)</f>
        <v>0</v>
      </c>
      <c r="BG463" s="219">
        <f>IF(N463="zákl. přenesená",J463,0)</f>
        <v>0</v>
      </c>
      <c r="BH463" s="219">
        <f>IF(N463="sníž. přenesená",J463,0)</f>
        <v>0</v>
      </c>
      <c r="BI463" s="219">
        <f>IF(N463="nulová",J463,0)</f>
        <v>0</v>
      </c>
      <c r="BJ463" s="19" t="s">
        <v>89</v>
      </c>
      <c r="BK463" s="219">
        <f>ROUND(I463*H463,2)</f>
        <v>0</v>
      </c>
      <c r="BL463" s="19" t="s">
        <v>142</v>
      </c>
      <c r="BM463" s="218" t="s">
        <v>605</v>
      </c>
    </row>
    <row r="464" s="2" customFormat="1" ht="16.5" customHeight="1">
      <c r="A464" s="41"/>
      <c r="B464" s="42"/>
      <c r="C464" s="207" t="s">
        <v>606</v>
      </c>
      <c r="D464" s="207" t="s">
        <v>137</v>
      </c>
      <c r="E464" s="208" t="s">
        <v>607</v>
      </c>
      <c r="F464" s="209" t="s">
        <v>608</v>
      </c>
      <c r="G464" s="210" t="s">
        <v>346</v>
      </c>
      <c r="H464" s="211">
        <v>4</v>
      </c>
      <c r="I464" s="212"/>
      <c r="J464" s="213">
        <f>ROUND(I464*H464,2)</f>
        <v>0</v>
      </c>
      <c r="K464" s="209" t="s">
        <v>141</v>
      </c>
      <c r="L464" s="47"/>
      <c r="M464" s="214" t="s">
        <v>32</v>
      </c>
      <c r="N464" s="215" t="s">
        <v>52</v>
      </c>
      <c r="O464" s="87"/>
      <c r="P464" s="216">
        <f>O464*H464</f>
        <v>0</v>
      </c>
      <c r="Q464" s="216">
        <v>0</v>
      </c>
      <c r="R464" s="216">
        <f>Q464*H464</f>
        <v>0</v>
      </c>
      <c r="S464" s="216">
        <v>0</v>
      </c>
      <c r="T464" s="217">
        <f>S464*H464</f>
        <v>0</v>
      </c>
      <c r="U464" s="41"/>
      <c r="V464" s="41"/>
      <c r="W464" s="41"/>
      <c r="X464" s="41"/>
      <c r="Y464" s="41"/>
      <c r="Z464" s="41"/>
      <c r="AA464" s="41"/>
      <c r="AB464" s="41"/>
      <c r="AC464" s="41"/>
      <c r="AD464" s="41"/>
      <c r="AE464" s="41"/>
      <c r="AR464" s="218" t="s">
        <v>142</v>
      </c>
      <c r="AT464" s="218" t="s">
        <v>137</v>
      </c>
      <c r="AU464" s="218" t="s">
        <v>21</v>
      </c>
      <c r="AY464" s="19" t="s">
        <v>135</v>
      </c>
      <c r="BE464" s="219">
        <f>IF(N464="základní",J464,0)</f>
        <v>0</v>
      </c>
      <c r="BF464" s="219">
        <f>IF(N464="snížená",J464,0)</f>
        <v>0</v>
      </c>
      <c r="BG464" s="219">
        <f>IF(N464="zákl. přenesená",J464,0)</f>
        <v>0</v>
      </c>
      <c r="BH464" s="219">
        <f>IF(N464="sníž. přenesená",J464,0)</f>
        <v>0</v>
      </c>
      <c r="BI464" s="219">
        <f>IF(N464="nulová",J464,0)</f>
        <v>0</v>
      </c>
      <c r="BJ464" s="19" t="s">
        <v>89</v>
      </c>
      <c r="BK464" s="219">
        <f>ROUND(I464*H464,2)</f>
        <v>0</v>
      </c>
      <c r="BL464" s="19" t="s">
        <v>142</v>
      </c>
      <c r="BM464" s="218" t="s">
        <v>609</v>
      </c>
    </row>
    <row r="465" s="2" customFormat="1">
      <c r="A465" s="41"/>
      <c r="B465" s="42"/>
      <c r="C465" s="43"/>
      <c r="D465" s="220" t="s">
        <v>144</v>
      </c>
      <c r="E465" s="43"/>
      <c r="F465" s="221" t="s">
        <v>610</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19" t="s">
        <v>144</v>
      </c>
      <c r="AU465" s="19" t="s">
        <v>21</v>
      </c>
    </row>
    <row r="466" s="2" customFormat="1">
      <c r="A466" s="41"/>
      <c r="B466" s="42"/>
      <c r="C466" s="43"/>
      <c r="D466" s="225" t="s">
        <v>150</v>
      </c>
      <c r="E466" s="43"/>
      <c r="F466" s="226" t="s">
        <v>611</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19" t="s">
        <v>150</v>
      </c>
      <c r="AU466" s="19" t="s">
        <v>21</v>
      </c>
    </row>
    <row r="467" s="13" customFormat="1">
      <c r="A467" s="13"/>
      <c r="B467" s="227"/>
      <c r="C467" s="228"/>
      <c r="D467" s="225" t="s">
        <v>152</v>
      </c>
      <c r="E467" s="229" t="s">
        <v>32</v>
      </c>
      <c r="F467" s="230" t="s">
        <v>142</v>
      </c>
      <c r="G467" s="228"/>
      <c r="H467" s="231">
        <v>4</v>
      </c>
      <c r="I467" s="232"/>
      <c r="J467" s="228"/>
      <c r="K467" s="228"/>
      <c r="L467" s="233"/>
      <c r="M467" s="234"/>
      <c r="N467" s="235"/>
      <c r="O467" s="235"/>
      <c r="P467" s="235"/>
      <c r="Q467" s="235"/>
      <c r="R467" s="235"/>
      <c r="S467" s="235"/>
      <c r="T467" s="236"/>
      <c r="U467" s="13"/>
      <c r="V467" s="13"/>
      <c r="W467" s="13"/>
      <c r="X467" s="13"/>
      <c r="Y467" s="13"/>
      <c r="Z467" s="13"/>
      <c r="AA467" s="13"/>
      <c r="AB467" s="13"/>
      <c r="AC467" s="13"/>
      <c r="AD467" s="13"/>
      <c r="AE467" s="13"/>
      <c r="AT467" s="237" t="s">
        <v>152</v>
      </c>
      <c r="AU467" s="237" t="s">
        <v>21</v>
      </c>
      <c r="AV467" s="13" t="s">
        <v>21</v>
      </c>
      <c r="AW467" s="13" t="s">
        <v>40</v>
      </c>
      <c r="AX467" s="13" t="s">
        <v>81</v>
      </c>
      <c r="AY467" s="237" t="s">
        <v>135</v>
      </c>
    </row>
    <row r="468" s="14" customFormat="1">
      <c r="A468" s="14"/>
      <c r="B468" s="238"/>
      <c r="C468" s="239"/>
      <c r="D468" s="225" t="s">
        <v>152</v>
      </c>
      <c r="E468" s="240" t="s">
        <v>32</v>
      </c>
      <c r="F468" s="241" t="s">
        <v>154</v>
      </c>
      <c r="G468" s="239"/>
      <c r="H468" s="240" t="s">
        <v>32</v>
      </c>
      <c r="I468" s="242"/>
      <c r="J468" s="239"/>
      <c r="K468" s="239"/>
      <c r="L468" s="243"/>
      <c r="M468" s="244"/>
      <c r="N468" s="245"/>
      <c r="O468" s="245"/>
      <c r="P468" s="245"/>
      <c r="Q468" s="245"/>
      <c r="R468" s="245"/>
      <c r="S468" s="245"/>
      <c r="T468" s="246"/>
      <c r="U468" s="14"/>
      <c r="V468" s="14"/>
      <c r="W468" s="14"/>
      <c r="X468" s="14"/>
      <c r="Y468" s="14"/>
      <c r="Z468" s="14"/>
      <c r="AA468" s="14"/>
      <c r="AB468" s="14"/>
      <c r="AC468" s="14"/>
      <c r="AD468" s="14"/>
      <c r="AE468" s="14"/>
      <c r="AT468" s="247" t="s">
        <v>152</v>
      </c>
      <c r="AU468" s="247" t="s">
        <v>21</v>
      </c>
      <c r="AV468" s="14" t="s">
        <v>89</v>
      </c>
      <c r="AW468" s="14" t="s">
        <v>40</v>
      </c>
      <c r="AX468" s="14" t="s">
        <v>81</v>
      </c>
      <c r="AY468" s="247" t="s">
        <v>135</v>
      </c>
    </row>
    <row r="469" s="15" customFormat="1">
      <c r="A469" s="15"/>
      <c r="B469" s="248"/>
      <c r="C469" s="249"/>
      <c r="D469" s="225" t="s">
        <v>152</v>
      </c>
      <c r="E469" s="250" t="s">
        <v>32</v>
      </c>
      <c r="F469" s="251" t="s">
        <v>155</v>
      </c>
      <c r="G469" s="249"/>
      <c r="H469" s="252">
        <v>4</v>
      </c>
      <c r="I469" s="253"/>
      <c r="J469" s="249"/>
      <c r="K469" s="249"/>
      <c r="L469" s="254"/>
      <c r="M469" s="255"/>
      <c r="N469" s="256"/>
      <c r="O469" s="256"/>
      <c r="P469" s="256"/>
      <c r="Q469" s="256"/>
      <c r="R469" s="256"/>
      <c r="S469" s="256"/>
      <c r="T469" s="257"/>
      <c r="U469" s="15"/>
      <c r="V469" s="15"/>
      <c r="W469" s="15"/>
      <c r="X469" s="15"/>
      <c r="Y469" s="15"/>
      <c r="Z469" s="15"/>
      <c r="AA469" s="15"/>
      <c r="AB469" s="15"/>
      <c r="AC469" s="15"/>
      <c r="AD469" s="15"/>
      <c r="AE469" s="15"/>
      <c r="AT469" s="258" t="s">
        <v>152</v>
      </c>
      <c r="AU469" s="258" t="s">
        <v>21</v>
      </c>
      <c r="AV469" s="15" t="s">
        <v>142</v>
      </c>
      <c r="AW469" s="15" t="s">
        <v>40</v>
      </c>
      <c r="AX469" s="15" t="s">
        <v>89</v>
      </c>
      <c r="AY469" s="258" t="s">
        <v>135</v>
      </c>
    </row>
    <row r="470" s="2" customFormat="1" ht="16.5" customHeight="1">
      <c r="A470" s="41"/>
      <c r="B470" s="42"/>
      <c r="C470" s="259" t="s">
        <v>612</v>
      </c>
      <c r="D470" s="259" t="s">
        <v>171</v>
      </c>
      <c r="E470" s="260" t="s">
        <v>613</v>
      </c>
      <c r="F470" s="261" t="s">
        <v>614</v>
      </c>
      <c r="G470" s="262" t="s">
        <v>346</v>
      </c>
      <c r="H470" s="263">
        <v>4</v>
      </c>
      <c r="I470" s="264"/>
      <c r="J470" s="265">
        <f>ROUND(I470*H470,2)</f>
        <v>0</v>
      </c>
      <c r="K470" s="261" t="s">
        <v>32</v>
      </c>
      <c r="L470" s="266"/>
      <c r="M470" s="267" t="s">
        <v>32</v>
      </c>
      <c r="N470" s="268" t="s">
        <v>52</v>
      </c>
      <c r="O470" s="87"/>
      <c r="P470" s="216">
        <f>O470*H470</f>
        <v>0</v>
      </c>
      <c r="Q470" s="216">
        <v>0.00020000000000000001</v>
      </c>
      <c r="R470" s="216">
        <f>Q470*H470</f>
        <v>0.00080000000000000004</v>
      </c>
      <c r="S470" s="216">
        <v>0</v>
      </c>
      <c r="T470" s="217">
        <f>S470*H470</f>
        <v>0</v>
      </c>
      <c r="U470" s="41"/>
      <c r="V470" s="41"/>
      <c r="W470" s="41"/>
      <c r="X470" s="41"/>
      <c r="Y470" s="41"/>
      <c r="Z470" s="41"/>
      <c r="AA470" s="41"/>
      <c r="AB470" s="41"/>
      <c r="AC470" s="41"/>
      <c r="AD470" s="41"/>
      <c r="AE470" s="41"/>
      <c r="AR470" s="218" t="s">
        <v>175</v>
      </c>
      <c r="AT470" s="218" t="s">
        <v>171</v>
      </c>
      <c r="AU470" s="218" t="s">
        <v>21</v>
      </c>
      <c r="AY470" s="19" t="s">
        <v>135</v>
      </c>
      <c r="BE470" s="219">
        <f>IF(N470="základní",J470,0)</f>
        <v>0</v>
      </c>
      <c r="BF470" s="219">
        <f>IF(N470="snížená",J470,0)</f>
        <v>0</v>
      </c>
      <c r="BG470" s="219">
        <f>IF(N470="zákl. přenesená",J470,0)</f>
        <v>0</v>
      </c>
      <c r="BH470" s="219">
        <f>IF(N470="sníž. přenesená",J470,0)</f>
        <v>0</v>
      </c>
      <c r="BI470" s="219">
        <f>IF(N470="nulová",J470,0)</f>
        <v>0</v>
      </c>
      <c r="BJ470" s="19" t="s">
        <v>89</v>
      </c>
      <c r="BK470" s="219">
        <f>ROUND(I470*H470,2)</f>
        <v>0</v>
      </c>
      <c r="BL470" s="19" t="s">
        <v>142</v>
      </c>
      <c r="BM470" s="218" t="s">
        <v>615</v>
      </c>
    </row>
    <row r="471" s="2" customFormat="1" ht="16.5" customHeight="1">
      <c r="A471" s="41"/>
      <c r="B471" s="42"/>
      <c r="C471" s="207" t="s">
        <v>616</v>
      </c>
      <c r="D471" s="207" t="s">
        <v>137</v>
      </c>
      <c r="E471" s="208" t="s">
        <v>617</v>
      </c>
      <c r="F471" s="209" t="s">
        <v>618</v>
      </c>
      <c r="G471" s="210" t="s">
        <v>346</v>
      </c>
      <c r="H471" s="211">
        <v>8</v>
      </c>
      <c r="I471" s="212"/>
      <c r="J471" s="213">
        <f>ROUND(I471*H471,2)</f>
        <v>0</v>
      </c>
      <c r="K471" s="209" t="s">
        <v>141</v>
      </c>
      <c r="L471" s="47"/>
      <c r="M471" s="214" t="s">
        <v>32</v>
      </c>
      <c r="N471" s="215" t="s">
        <v>52</v>
      </c>
      <c r="O471" s="87"/>
      <c r="P471" s="216">
        <f>O471*H471</f>
        <v>0</v>
      </c>
      <c r="Q471" s="216">
        <v>0</v>
      </c>
      <c r="R471" s="216">
        <f>Q471*H471</f>
        <v>0</v>
      </c>
      <c r="S471" s="216">
        <v>0</v>
      </c>
      <c r="T471" s="217">
        <f>S471*H471</f>
        <v>0</v>
      </c>
      <c r="U471" s="41"/>
      <c r="V471" s="41"/>
      <c r="W471" s="41"/>
      <c r="X471" s="41"/>
      <c r="Y471" s="41"/>
      <c r="Z471" s="41"/>
      <c r="AA471" s="41"/>
      <c r="AB471" s="41"/>
      <c r="AC471" s="41"/>
      <c r="AD471" s="41"/>
      <c r="AE471" s="41"/>
      <c r="AR471" s="218" t="s">
        <v>142</v>
      </c>
      <c r="AT471" s="218" t="s">
        <v>137</v>
      </c>
      <c r="AU471" s="218" t="s">
        <v>21</v>
      </c>
      <c r="AY471" s="19" t="s">
        <v>135</v>
      </c>
      <c r="BE471" s="219">
        <f>IF(N471="základní",J471,0)</f>
        <v>0</v>
      </c>
      <c r="BF471" s="219">
        <f>IF(N471="snížená",J471,0)</f>
        <v>0</v>
      </c>
      <c r="BG471" s="219">
        <f>IF(N471="zákl. přenesená",J471,0)</f>
        <v>0</v>
      </c>
      <c r="BH471" s="219">
        <f>IF(N471="sníž. přenesená",J471,0)</f>
        <v>0</v>
      </c>
      <c r="BI471" s="219">
        <f>IF(N471="nulová",J471,0)</f>
        <v>0</v>
      </c>
      <c r="BJ471" s="19" t="s">
        <v>89</v>
      </c>
      <c r="BK471" s="219">
        <f>ROUND(I471*H471,2)</f>
        <v>0</v>
      </c>
      <c r="BL471" s="19" t="s">
        <v>142</v>
      </c>
      <c r="BM471" s="218" t="s">
        <v>619</v>
      </c>
    </row>
    <row r="472" s="2" customFormat="1">
      <c r="A472" s="41"/>
      <c r="B472" s="42"/>
      <c r="C472" s="43"/>
      <c r="D472" s="220" t="s">
        <v>144</v>
      </c>
      <c r="E472" s="43"/>
      <c r="F472" s="221" t="s">
        <v>620</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19" t="s">
        <v>144</v>
      </c>
      <c r="AU472" s="19" t="s">
        <v>21</v>
      </c>
    </row>
    <row r="473" s="2" customFormat="1">
      <c r="A473" s="41"/>
      <c r="B473" s="42"/>
      <c r="C473" s="43"/>
      <c r="D473" s="225" t="s">
        <v>150</v>
      </c>
      <c r="E473" s="43"/>
      <c r="F473" s="226" t="s">
        <v>621</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19" t="s">
        <v>150</v>
      </c>
      <c r="AU473" s="19" t="s">
        <v>21</v>
      </c>
    </row>
    <row r="474" s="13" customFormat="1">
      <c r="A474" s="13"/>
      <c r="B474" s="227"/>
      <c r="C474" s="228"/>
      <c r="D474" s="225" t="s">
        <v>152</v>
      </c>
      <c r="E474" s="229" t="s">
        <v>32</v>
      </c>
      <c r="F474" s="230" t="s">
        <v>622</v>
      </c>
      <c r="G474" s="228"/>
      <c r="H474" s="231">
        <v>8</v>
      </c>
      <c r="I474" s="232"/>
      <c r="J474" s="228"/>
      <c r="K474" s="228"/>
      <c r="L474" s="233"/>
      <c r="M474" s="234"/>
      <c r="N474" s="235"/>
      <c r="O474" s="235"/>
      <c r="P474" s="235"/>
      <c r="Q474" s="235"/>
      <c r="R474" s="235"/>
      <c r="S474" s="235"/>
      <c r="T474" s="236"/>
      <c r="U474" s="13"/>
      <c r="V474" s="13"/>
      <c r="W474" s="13"/>
      <c r="X474" s="13"/>
      <c r="Y474" s="13"/>
      <c r="Z474" s="13"/>
      <c r="AA474" s="13"/>
      <c r="AB474" s="13"/>
      <c r="AC474" s="13"/>
      <c r="AD474" s="13"/>
      <c r="AE474" s="13"/>
      <c r="AT474" s="237" t="s">
        <v>152</v>
      </c>
      <c r="AU474" s="237" t="s">
        <v>21</v>
      </c>
      <c r="AV474" s="13" t="s">
        <v>21</v>
      </c>
      <c r="AW474" s="13" t="s">
        <v>40</v>
      </c>
      <c r="AX474" s="13" t="s">
        <v>81</v>
      </c>
      <c r="AY474" s="237" t="s">
        <v>135</v>
      </c>
    </row>
    <row r="475" s="14" customFormat="1">
      <c r="A475" s="14"/>
      <c r="B475" s="238"/>
      <c r="C475" s="239"/>
      <c r="D475" s="225" t="s">
        <v>152</v>
      </c>
      <c r="E475" s="240" t="s">
        <v>32</v>
      </c>
      <c r="F475" s="241" t="s">
        <v>154</v>
      </c>
      <c r="G475" s="239"/>
      <c r="H475" s="240" t="s">
        <v>32</v>
      </c>
      <c r="I475" s="242"/>
      <c r="J475" s="239"/>
      <c r="K475" s="239"/>
      <c r="L475" s="243"/>
      <c r="M475" s="244"/>
      <c r="N475" s="245"/>
      <c r="O475" s="245"/>
      <c r="P475" s="245"/>
      <c r="Q475" s="245"/>
      <c r="R475" s="245"/>
      <c r="S475" s="245"/>
      <c r="T475" s="246"/>
      <c r="U475" s="14"/>
      <c r="V475" s="14"/>
      <c r="W475" s="14"/>
      <c r="X475" s="14"/>
      <c r="Y475" s="14"/>
      <c r="Z475" s="14"/>
      <c r="AA475" s="14"/>
      <c r="AB475" s="14"/>
      <c r="AC475" s="14"/>
      <c r="AD475" s="14"/>
      <c r="AE475" s="14"/>
      <c r="AT475" s="247" t="s">
        <v>152</v>
      </c>
      <c r="AU475" s="247" t="s">
        <v>21</v>
      </c>
      <c r="AV475" s="14" t="s">
        <v>89</v>
      </c>
      <c r="AW475" s="14" t="s">
        <v>40</v>
      </c>
      <c r="AX475" s="14" t="s">
        <v>81</v>
      </c>
      <c r="AY475" s="247" t="s">
        <v>135</v>
      </c>
    </row>
    <row r="476" s="15" customFormat="1">
      <c r="A476" s="15"/>
      <c r="B476" s="248"/>
      <c r="C476" s="249"/>
      <c r="D476" s="225" t="s">
        <v>152</v>
      </c>
      <c r="E476" s="250" t="s">
        <v>32</v>
      </c>
      <c r="F476" s="251" t="s">
        <v>155</v>
      </c>
      <c r="G476" s="249"/>
      <c r="H476" s="252">
        <v>8</v>
      </c>
      <c r="I476" s="253"/>
      <c r="J476" s="249"/>
      <c r="K476" s="249"/>
      <c r="L476" s="254"/>
      <c r="M476" s="255"/>
      <c r="N476" s="256"/>
      <c r="O476" s="256"/>
      <c r="P476" s="256"/>
      <c r="Q476" s="256"/>
      <c r="R476" s="256"/>
      <c r="S476" s="256"/>
      <c r="T476" s="257"/>
      <c r="U476" s="15"/>
      <c r="V476" s="15"/>
      <c r="W476" s="15"/>
      <c r="X476" s="15"/>
      <c r="Y476" s="15"/>
      <c r="Z476" s="15"/>
      <c r="AA476" s="15"/>
      <c r="AB476" s="15"/>
      <c r="AC476" s="15"/>
      <c r="AD476" s="15"/>
      <c r="AE476" s="15"/>
      <c r="AT476" s="258" t="s">
        <v>152</v>
      </c>
      <c r="AU476" s="258" t="s">
        <v>21</v>
      </c>
      <c r="AV476" s="15" t="s">
        <v>142</v>
      </c>
      <c r="AW476" s="15" t="s">
        <v>40</v>
      </c>
      <c r="AX476" s="15" t="s">
        <v>89</v>
      </c>
      <c r="AY476" s="258" t="s">
        <v>135</v>
      </c>
    </row>
    <row r="477" s="2" customFormat="1" ht="16.5" customHeight="1">
      <c r="A477" s="41"/>
      <c r="B477" s="42"/>
      <c r="C477" s="207" t="s">
        <v>623</v>
      </c>
      <c r="D477" s="207" t="s">
        <v>137</v>
      </c>
      <c r="E477" s="208" t="s">
        <v>624</v>
      </c>
      <c r="F477" s="209" t="s">
        <v>625</v>
      </c>
      <c r="G477" s="210" t="s">
        <v>346</v>
      </c>
      <c r="H477" s="211">
        <v>8</v>
      </c>
      <c r="I477" s="212"/>
      <c r="J477" s="213">
        <f>ROUND(I477*H477,2)</f>
        <v>0</v>
      </c>
      <c r="K477" s="209" t="s">
        <v>141</v>
      </c>
      <c r="L477" s="47"/>
      <c r="M477" s="214" t="s">
        <v>32</v>
      </c>
      <c r="N477" s="215" t="s">
        <v>52</v>
      </c>
      <c r="O477" s="87"/>
      <c r="P477" s="216">
        <f>O477*H477</f>
        <v>0</v>
      </c>
      <c r="Q477" s="216">
        <v>0</v>
      </c>
      <c r="R477" s="216">
        <f>Q477*H477</f>
        <v>0</v>
      </c>
      <c r="S477" s="216">
        <v>0</v>
      </c>
      <c r="T477" s="217">
        <f>S477*H477</f>
        <v>0</v>
      </c>
      <c r="U477" s="41"/>
      <c r="V477" s="41"/>
      <c r="W477" s="41"/>
      <c r="X477" s="41"/>
      <c r="Y477" s="41"/>
      <c r="Z477" s="41"/>
      <c r="AA477" s="41"/>
      <c r="AB477" s="41"/>
      <c r="AC477" s="41"/>
      <c r="AD477" s="41"/>
      <c r="AE477" s="41"/>
      <c r="AR477" s="218" t="s">
        <v>142</v>
      </c>
      <c r="AT477" s="218" t="s">
        <v>137</v>
      </c>
      <c r="AU477" s="218" t="s">
        <v>21</v>
      </c>
      <c r="AY477" s="19" t="s">
        <v>135</v>
      </c>
      <c r="BE477" s="219">
        <f>IF(N477="základní",J477,0)</f>
        <v>0</v>
      </c>
      <c r="BF477" s="219">
        <f>IF(N477="snížená",J477,0)</f>
        <v>0</v>
      </c>
      <c r="BG477" s="219">
        <f>IF(N477="zákl. přenesená",J477,0)</f>
        <v>0</v>
      </c>
      <c r="BH477" s="219">
        <f>IF(N477="sníž. přenesená",J477,0)</f>
        <v>0</v>
      </c>
      <c r="BI477" s="219">
        <f>IF(N477="nulová",J477,0)</f>
        <v>0</v>
      </c>
      <c r="BJ477" s="19" t="s">
        <v>89</v>
      </c>
      <c r="BK477" s="219">
        <f>ROUND(I477*H477,2)</f>
        <v>0</v>
      </c>
      <c r="BL477" s="19" t="s">
        <v>142</v>
      </c>
      <c r="BM477" s="218" t="s">
        <v>626</v>
      </c>
    </row>
    <row r="478" s="2" customFormat="1">
      <c r="A478" s="41"/>
      <c r="B478" s="42"/>
      <c r="C478" s="43"/>
      <c r="D478" s="220" t="s">
        <v>144</v>
      </c>
      <c r="E478" s="43"/>
      <c r="F478" s="221" t="s">
        <v>627</v>
      </c>
      <c r="G478" s="43"/>
      <c r="H478" s="43"/>
      <c r="I478" s="222"/>
      <c r="J478" s="43"/>
      <c r="K478" s="43"/>
      <c r="L478" s="47"/>
      <c r="M478" s="223"/>
      <c r="N478" s="224"/>
      <c r="O478" s="87"/>
      <c r="P478" s="87"/>
      <c r="Q478" s="87"/>
      <c r="R478" s="87"/>
      <c r="S478" s="87"/>
      <c r="T478" s="88"/>
      <c r="U478" s="41"/>
      <c r="V478" s="41"/>
      <c r="W478" s="41"/>
      <c r="X478" s="41"/>
      <c r="Y478" s="41"/>
      <c r="Z478" s="41"/>
      <c r="AA478" s="41"/>
      <c r="AB478" s="41"/>
      <c r="AC478" s="41"/>
      <c r="AD478" s="41"/>
      <c r="AE478" s="41"/>
      <c r="AT478" s="19" t="s">
        <v>144</v>
      </c>
      <c r="AU478" s="19" t="s">
        <v>21</v>
      </c>
    </row>
    <row r="479" s="2" customFormat="1">
      <c r="A479" s="41"/>
      <c r="B479" s="42"/>
      <c r="C479" s="43"/>
      <c r="D479" s="225" t="s">
        <v>150</v>
      </c>
      <c r="E479" s="43"/>
      <c r="F479" s="226" t="s">
        <v>621</v>
      </c>
      <c r="G479" s="43"/>
      <c r="H479" s="43"/>
      <c r="I479" s="222"/>
      <c r="J479" s="43"/>
      <c r="K479" s="43"/>
      <c r="L479" s="47"/>
      <c r="M479" s="223"/>
      <c r="N479" s="224"/>
      <c r="O479" s="87"/>
      <c r="P479" s="87"/>
      <c r="Q479" s="87"/>
      <c r="R479" s="87"/>
      <c r="S479" s="87"/>
      <c r="T479" s="88"/>
      <c r="U479" s="41"/>
      <c r="V479" s="41"/>
      <c r="W479" s="41"/>
      <c r="X479" s="41"/>
      <c r="Y479" s="41"/>
      <c r="Z479" s="41"/>
      <c r="AA479" s="41"/>
      <c r="AB479" s="41"/>
      <c r="AC479" s="41"/>
      <c r="AD479" s="41"/>
      <c r="AE479" s="41"/>
      <c r="AT479" s="19" t="s">
        <v>150</v>
      </c>
      <c r="AU479" s="19" t="s">
        <v>21</v>
      </c>
    </row>
    <row r="480" s="13" customFormat="1">
      <c r="A480" s="13"/>
      <c r="B480" s="227"/>
      <c r="C480" s="228"/>
      <c r="D480" s="225" t="s">
        <v>152</v>
      </c>
      <c r="E480" s="229" t="s">
        <v>32</v>
      </c>
      <c r="F480" s="230" t="s">
        <v>622</v>
      </c>
      <c r="G480" s="228"/>
      <c r="H480" s="231">
        <v>8</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152</v>
      </c>
      <c r="AU480" s="237" t="s">
        <v>21</v>
      </c>
      <c r="AV480" s="13" t="s">
        <v>21</v>
      </c>
      <c r="AW480" s="13" t="s">
        <v>40</v>
      </c>
      <c r="AX480" s="13" t="s">
        <v>81</v>
      </c>
      <c r="AY480" s="237" t="s">
        <v>135</v>
      </c>
    </row>
    <row r="481" s="14" customFormat="1">
      <c r="A481" s="14"/>
      <c r="B481" s="238"/>
      <c r="C481" s="239"/>
      <c r="D481" s="225" t="s">
        <v>152</v>
      </c>
      <c r="E481" s="240" t="s">
        <v>32</v>
      </c>
      <c r="F481" s="241" t="s">
        <v>154</v>
      </c>
      <c r="G481" s="239"/>
      <c r="H481" s="240" t="s">
        <v>32</v>
      </c>
      <c r="I481" s="242"/>
      <c r="J481" s="239"/>
      <c r="K481" s="239"/>
      <c r="L481" s="243"/>
      <c r="M481" s="244"/>
      <c r="N481" s="245"/>
      <c r="O481" s="245"/>
      <c r="P481" s="245"/>
      <c r="Q481" s="245"/>
      <c r="R481" s="245"/>
      <c r="S481" s="245"/>
      <c r="T481" s="246"/>
      <c r="U481" s="14"/>
      <c r="V481" s="14"/>
      <c r="W481" s="14"/>
      <c r="X481" s="14"/>
      <c r="Y481" s="14"/>
      <c r="Z481" s="14"/>
      <c r="AA481" s="14"/>
      <c r="AB481" s="14"/>
      <c r="AC481" s="14"/>
      <c r="AD481" s="14"/>
      <c r="AE481" s="14"/>
      <c r="AT481" s="247" t="s">
        <v>152</v>
      </c>
      <c r="AU481" s="247" t="s">
        <v>21</v>
      </c>
      <c r="AV481" s="14" t="s">
        <v>89</v>
      </c>
      <c r="AW481" s="14" t="s">
        <v>40</v>
      </c>
      <c r="AX481" s="14" t="s">
        <v>81</v>
      </c>
      <c r="AY481" s="247" t="s">
        <v>135</v>
      </c>
    </row>
    <row r="482" s="15" customFormat="1">
      <c r="A482" s="15"/>
      <c r="B482" s="248"/>
      <c r="C482" s="249"/>
      <c r="D482" s="225" t="s">
        <v>152</v>
      </c>
      <c r="E482" s="250" t="s">
        <v>32</v>
      </c>
      <c r="F482" s="251" t="s">
        <v>155</v>
      </c>
      <c r="G482" s="249"/>
      <c r="H482" s="252">
        <v>8</v>
      </c>
      <c r="I482" s="253"/>
      <c r="J482" s="249"/>
      <c r="K482" s="249"/>
      <c r="L482" s="254"/>
      <c r="M482" s="255"/>
      <c r="N482" s="256"/>
      <c r="O482" s="256"/>
      <c r="P482" s="256"/>
      <c r="Q482" s="256"/>
      <c r="R482" s="256"/>
      <c r="S482" s="256"/>
      <c r="T482" s="257"/>
      <c r="U482" s="15"/>
      <c r="V482" s="15"/>
      <c r="W482" s="15"/>
      <c r="X482" s="15"/>
      <c r="Y482" s="15"/>
      <c r="Z482" s="15"/>
      <c r="AA482" s="15"/>
      <c r="AB482" s="15"/>
      <c r="AC482" s="15"/>
      <c r="AD482" s="15"/>
      <c r="AE482" s="15"/>
      <c r="AT482" s="258" t="s">
        <v>152</v>
      </c>
      <c r="AU482" s="258" t="s">
        <v>21</v>
      </c>
      <c r="AV482" s="15" t="s">
        <v>142</v>
      </c>
      <c r="AW482" s="15" t="s">
        <v>40</v>
      </c>
      <c r="AX482" s="15" t="s">
        <v>89</v>
      </c>
      <c r="AY482" s="258" t="s">
        <v>135</v>
      </c>
    </row>
    <row r="483" s="2" customFormat="1" ht="16.5" customHeight="1">
      <c r="A483" s="41"/>
      <c r="B483" s="42"/>
      <c r="C483" s="207" t="s">
        <v>628</v>
      </c>
      <c r="D483" s="207" t="s">
        <v>137</v>
      </c>
      <c r="E483" s="208" t="s">
        <v>629</v>
      </c>
      <c r="F483" s="209" t="s">
        <v>630</v>
      </c>
      <c r="G483" s="210" t="s">
        <v>140</v>
      </c>
      <c r="H483" s="211">
        <v>15</v>
      </c>
      <c r="I483" s="212"/>
      <c r="J483" s="213">
        <f>ROUND(I483*H483,2)</f>
        <v>0</v>
      </c>
      <c r="K483" s="209" t="s">
        <v>141</v>
      </c>
      <c r="L483" s="47"/>
      <c r="M483" s="214" t="s">
        <v>32</v>
      </c>
      <c r="N483" s="215" t="s">
        <v>52</v>
      </c>
      <c r="O483" s="87"/>
      <c r="P483" s="216">
        <f>O483*H483</f>
        <v>0</v>
      </c>
      <c r="Q483" s="216">
        <v>0</v>
      </c>
      <c r="R483" s="216">
        <f>Q483*H483</f>
        <v>0</v>
      </c>
      <c r="S483" s="216">
        <v>0</v>
      </c>
      <c r="T483" s="217">
        <f>S483*H483</f>
        <v>0</v>
      </c>
      <c r="U483" s="41"/>
      <c r="V483" s="41"/>
      <c r="W483" s="41"/>
      <c r="X483" s="41"/>
      <c r="Y483" s="41"/>
      <c r="Z483" s="41"/>
      <c r="AA483" s="41"/>
      <c r="AB483" s="41"/>
      <c r="AC483" s="41"/>
      <c r="AD483" s="41"/>
      <c r="AE483" s="41"/>
      <c r="AR483" s="218" t="s">
        <v>142</v>
      </c>
      <c r="AT483" s="218" t="s">
        <v>137</v>
      </c>
      <c r="AU483" s="218" t="s">
        <v>21</v>
      </c>
      <c r="AY483" s="19" t="s">
        <v>135</v>
      </c>
      <c r="BE483" s="219">
        <f>IF(N483="základní",J483,0)</f>
        <v>0</v>
      </c>
      <c r="BF483" s="219">
        <f>IF(N483="snížená",J483,0)</f>
        <v>0</v>
      </c>
      <c r="BG483" s="219">
        <f>IF(N483="zákl. přenesená",J483,0)</f>
        <v>0</v>
      </c>
      <c r="BH483" s="219">
        <f>IF(N483="sníž. přenesená",J483,0)</f>
        <v>0</v>
      </c>
      <c r="BI483" s="219">
        <f>IF(N483="nulová",J483,0)</f>
        <v>0</v>
      </c>
      <c r="BJ483" s="19" t="s">
        <v>89</v>
      </c>
      <c r="BK483" s="219">
        <f>ROUND(I483*H483,2)</f>
        <v>0</v>
      </c>
      <c r="BL483" s="19" t="s">
        <v>142</v>
      </c>
      <c r="BM483" s="218" t="s">
        <v>631</v>
      </c>
    </row>
    <row r="484" s="2" customFormat="1">
      <c r="A484" s="41"/>
      <c r="B484" s="42"/>
      <c r="C484" s="43"/>
      <c r="D484" s="220" t="s">
        <v>144</v>
      </c>
      <c r="E484" s="43"/>
      <c r="F484" s="221" t="s">
        <v>632</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19" t="s">
        <v>144</v>
      </c>
      <c r="AU484" s="19" t="s">
        <v>21</v>
      </c>
    </row>
    <row r="485" s="2" customFormat="1">
      <c r="A485" s="41"/>
      <c r="B485" s="42"/>
      <c r="C485" s="43"/>
      <c r="D485" s="225" t="s">
        <v>150</v>
      </c>
      <c r="E485" s="43"/>
      <c r="F485" s="226" t="s">
        <v>633</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19" t="s">
        <v>150</v>
      </c>
      <c r="AU485" s="19" t="s">
        <v>21</v>
      </c>
    </row>
    <row r="486" s="13" customFormat="1">
      <c r="A486" s="13"/>
      <c r="B486" s="227"/>
      <c r="C486" s="228"/>
      <c r="D486" s="225" t="s">
        <v>152</v>
      </c>
      <c r="E486" s="229" t="s">
        <v>32</v>
      </c>
      <c r="F486" s="230" t="s">
        <v>634</v>
      </c>
      <c r="G486" s="228"/>
      <c r="H486" s="231">
        <v>15</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152</v>
      </c>
      <c r="AU486" s="237" t="s">
        <v>21</v>
      </c>
      <c r="AV486" s="13" t="s">
        <v>21</v>
      </c>
      <c r="AW486" s="13" t="s">
        <v>40</v>
      </c>
      <c r="AX486" s="13" t="s">
        <v>81</v>
      </c>
      <c r="AY486" s="237" t="s">
        <v>135</v>
      </c>
    </row>
    <row r="487" s="14" customFormat="1">
      <c r="A487" s="14"/>
      <c r="B487" s="238"/>
      <c r="C487" s="239"/>
      <c r="D487" s="225" t="s">
        <v>152</v>
      </c>
      <c r="E487" s="240" t="s">
        <v>32</v>
      </c>
      <c r="F487" s="241" t="s">
        <v>324</v>
      </c>
      <c r="G487" s="239"/>
      <c r="H487" s="240" t="s">
        <v>32</v>
      </c>
      <c r="I487" s="242"/>
      <c r="J487" s="239"/>
      <c r="K487" s="239"/>
      <c r="L487" s="243"/>
      <c r="M487" s="244"/>
      <c r="N487" s="245"/>
      <c r="O487" s="245"/>
      <c r="P487" s="245"/>
      <c r="Q487" s="245"/>
      <c r="R487" s="245"/>
      <c r="S487" s="245"/>
      <c r="T487" s="246"/>
      <c r="U487" s="14"/>
      <c r="V487" s="14"/>
      <c r="W487" s="14"/>
      <c r="X487" s="14"/>
      <c r="Y487" s="14"/>
      <c r="Z487" s="14"/>
      <c r="AA487" s="14"/>
      <c r="AB487" s="14"/>
      <c r="AC487" s="14"/>
      <c r="AD487" s="14"/>
      <c r="AE487" s="14"/>
      <c r="AT487" s="247" t="s">
        <v>152</v>
      </c>
      <c r="AU487" s="247" t="s">
        <v>21</v>
      </c>
      <c r="AV487" s="14" t="s">
        <v>89</v>
      </c>
      <c r="AW487" s="14" t="s">
        <v>40</v>
      </c>
      <c r="AX487" s="14" t="s">
        <v>81</v>
      </c>
      <c r="AY487" s="247" t="s">
        <v>135</v>
      </c>
    </row>
    <row r="488" s="15" customFormat="1">
      <c r="A488" s="15"/>
      <c r="B488" s="248"/>
      <c r="C488" s="249"/>
      <c r="D488" s="225" t="s">
        <v>152</v>
      </c>
      <c r="E488" s="250" t="s">
        <v>32</v>
      </c>
      <c r="F488" s="251" t="s">
        <v>155</v>
      </c>
      <c r="G488" s="249"/>
      <c r="H488" s="252">
        <v>15</v>
      </c>
      <c r="I488" s="253"/>
      <c r="J488" s="249"/>
      <c r="K488" s="249"/>
      <c r="L488" s="254"/>
      <c r="M488" s="255"/>
      <c r="N488" s="256"/>
      <c r="O488" s="256"/>
      <c r="P488" s="256"/>
      <c r="Q488" s="256"/>
      <c r="R488" s="256"/>
      <c r="S488" s="256"/>
      <c r="T488" s="257"/>
      <c r="U488" s="15"/>
      <c r="V488" s="15"/>
      <c r="W488" s="15"/>
      <c r="X488" s="15"/>
      <c r="Y488" s="15"/>
      <c r="Z488" s="15"/>
      <c r="AA488" s="15"/>
      <c r="AB488" s="15"/>
      <c r="AC488" s="15"/>
      <c r="AD488" s="15"/>
      <c r="AE488" s="15"/>
      <c r="AT488" s="258" t="s">
        <v>152</v>
      </c>
      <c r="AU488" s="258" t="s">
        <v>21</v>
      </c>
      <c r="AV488" s="15" t="s">
        <v>142</v>
      </c>
      <c r="AW488" s="15" t="s">
        <v>40</v>
      </c>
      <c r="AX488" s="15" t="s">
        <v>89</v>
      </c>
      <c r="AY488" s="258" t="s">
        <v>135</v>
      </c>
    </row>
    <row r="489" s="2" customFormat="1" ht="16.5" customHeight="1">
      <c r="A489" s="41"/>
      <c r="B489" s="42"/>
      <c r="C489" s="207" t="s">
        <v>635</v>
      </c>
      <c r="D489" s="207" t="s">
        <v>137</v>
      </c>
      <c r="E489" s="208" t="s">
        <v>636</v>
      </c>
      <c r="F489" s="209" t="s">
        <v>637</v>
      </c>
      <c r="G489" s="210" t="s">
        <v>140</v>
      </c>
      <c r="H489" s="211">
        <v>54.427</v>
      </c>
      <c r="I489" s="212"/>
      <c r="J489" s="213">
        <f>ROUND(I489*H489,2)</f>
        <v>0</v>
      </c>
      <c r="K489" s="209" t="s">
        <v>141</v>
      </c>
      <c r="L489" s="47"/>
      <c r="M489" s="214" t="s">
        <v>32</v>
      </c>
      <c r="N489" s="215" t="s">
        <v>52</v>
      </c>
      <c r="O489" s="87"/>
      <c r="P489" s="216">
        <f>O489*H489</f>
        <v>0</v>
      </c>
      <c r="Q489" s="216">
        <v>0</v>
      </c>
      <c r="R489" s="216">
        <f>Q489*H489</f>
        <v>0</v>
      </c>
      <c r="S489" s="216">
        <v>0</v>
      </c>
      <c r="T489" s="217">
        <f>S489*H489</f>
        <v>0</v>
      </c>
      <c r="U489" s="41"/>
      <c r="V489" s="41"/>
      <c r="W489" s="41"/>
      <c r="X489" s="41"/>
      <c r="Y489" s="41"/>
      <c r="Z489" s="41"/>
      <c r="AA489" s="41"/>
      <c r="AB489" s="41"/>
      <c r="AC489" s="41"/>
      <c r="AD489" s="41"/>
      <c r="AE489" s="41"/>
      <c r="AR489" s="218" t="s">
        <v>142</v>
      </c>
      <c r="AT489" s="218" t="s">
        <v>137</v>
      </c>
      <c r="AU489" s="218" t="s">
        <v>21</v>
      </c>
      <c r="AY489" s="19" t="s">
        <v>135</v>
      </c>
      <c r="BE489" s="219">
        <f>IF(N489="základní",J489,0)</f>
        <v>0</v>
      </c>
      <c r="BF489" s="219">
        <f>IF(N489="snížená",J489,0)</f>
        <v>0</v>
      </c>
      <c r="BG489" s="219">
        <f>IF(N489="zákl. přenesená",J489,0)</f>
        <v>0</v>
      </c>
      <c r="BH489" s="219">
        <f>IF(N489="sníž. přenesená",J489,0)</f>
        <v>0</v>
      </c>
      <c r="BI489" s="219">
        <f>IF(N489="nulová",J489,0)</f>
        <v>0</v>
      </c>
      <c r="BJ489" s="19" t="s">
        <v>89</v>
      </c>
      <c r="BK489" s="219">
        <f>ROUND(I489*H489,2)</f>
        <v>0</v>
      </c>
      <c r="BL489" s="19" t="s">
        <v>142</v>
      </c>
      <c r="BM489" s="218" t="s">
        <v>638</v>
      </c>
    </row>
    <row r="490" s="2" customFormat="1">
      <c r="A490" s="41"/>
      <c r="B490" s="42"/>
      <c r="C490" s="43"/>
      <c r="D490" s="220" t="s">
        <v>144</v>
      </c>
      <c r="E490" s="43"/>
      <c r="F490" s="221" t="s">
        <v>639</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19" t="s">
        <v>144</v>
      </c>
      <c r="AU490" s="19" t="s">
        <v>21</v>
      </c>
    </row>
    <row r="491" s="2" customFormat="1">
      <c r="A491" s="41"/>
      <c r="B491" s="42"/>
      <c r="C491" s="43"/>
      <c r="D491" s="225" t="s">
        <v>150</v>
      </c>
      <c r="E491" s="43"/>
      <c r="F491" s="226" t="s">
        <v>633</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19" t="s">
        <v>150</v>
      </c>
      <c r="AU491" s="19" t="s">
        <v>21</v>
      </c>
    </row>
    <row r="492" s="13" customFormat="1">
      <c r="A492" s="13"/>
      <c r="B492" s="227"/>
      <c r="C492" s="228"/>
      <c r="D492" s="225" t="s">
        <v>152</v>
      </c>
      <c r="E492" s="229" t="s">
        <v>32</v>
      </c>
      <c r="F492" s="230" t="s">
        <v>640</v>
      </c>
      <c r="G492" s="228"/>
      <c r="H492" s="231">
        <v>54.427</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152</v>
      </c>
      <c r="AU492" s="237" t="s">
        <v>21</v>
      </c>
      <c r="AV492" s="13" t="s">
        <v>21</v>
      </c>
      <c r="AW492" s="13" t="s">
        <v>40</v>
      </c>
      <c r="AX492" s="13" t="s">
        <v>81</v>
      </c>
      <c r="AY492" s="237" t="s">
        <v>135</v>
      </c>
    </row>
    <row r="493" s="14" customFormat="1">
      <c r="A493" s="14"/>
      <c r="B493" s="238"/>
      <c r="C493" s="239"/>
      <c r="D493" s="225" t="s">
        <v>152</v>
      </c>
      <c r="E493" s="240" t="s">
        <v>32</v>
      </c>
      <c r="F493" s="241" t="s">
        <v>154</v>
      </c>
      <c r="G493" s="239"/>
      <c r="H493" s="240" t="s">
        <v>32</v>
      </c>
      <c r="I493" s="242"/>
      <c r="J493" s="239"/>
      <c r="K493" s="239"/>
      <c r="L493" s="243"/>
      <c r="M493" s="244"/>
      <c r="N493" s="245"/>
      <c r="O493" s="245"/>
      <c r="P493" s="245"/>
      <c r="Q493" s="245"/>
      <c r="R493" s="245"/>
      <c r="S493" s="245"/>
      <c r="T493" s="246"/>
      <c r="U493" s="14"/>
      <c r="V493" s="14"/>
      <c r="W493" s="14"/>
      <c r="X493" s="14"/>
      <c r="Y493" s="14"/>
      <c r="Z493" s="14"/>
      <c r="AA493" s="14"/>
      <c r="AB493" s="14"/>
      <c r="AC493" s="14"/>
      <c r="AD493" s="14"/>
      <c r="AE493" s="14"/>
      <c r="AT493" s="247" t="s">
        <v>152</v>
      </c>
      <c r="AU493" s="247" t="s">
        <v>21</v>
      </c>
      <c r="AV493" s="14" t="s">
        <v>89</v>
      </c>
      <c r="AW493" s="14" t="s">
        <v>40</v>
      </c>
      <c r="AX493" s="14" t="s">
        <v>81</v>
      </c>
      <c r="AY493" s="247" t="s">
        <v>135</v>
      </c>
    </row>
    <row r="494" s="15" customFormat="1">
      <c r="A494" s="15"/>
      <c r="B494" s="248"/>
      <c r="C494" s="249"/>
      <c r="D494" s="225" t="s">
        <v>152</v>
      </c>
      <c r="E494" s="250" t="s">
        <v>32</v>
      </c>
      <c r="F494" s="251" t="s">
        <v>155</v>
      </c>
      <c r="G494" s="249"/>
      <c r="H494" s="252">
        <v>54.427</v>
      </c>
      <c r="I494" s="253"/>
      <c r="J494" s="249"/>
      <c r="K494" s="249"/>
      <c r="L494" s="254"/>
      <c r="M494" s="255"/>
      <c r="N494" s="256"/>
      <c r="O494" s="256"/>
      <c r="P494" s="256"/>
      <c r="Q494" s="256"/>
      <c r="R494" s="256"/>
      <c r="S494" s="256"/>
      <c r="T494" s="257"/>
      <c r="U494" s="15"/>
      <c r="V494" s="15"/>
      <c r="W494" s="15"/>
      <c r="X494" s="15"/>
      <c r="Y494" s="15"/>
      <c r="Z494" s="15"/>
      <c r="AA494" s="15"/>
      <c r="AB494" s="15"/>
      <c r="AC494" s="15"/>
      <c r="AD494" s="15"/>
      <c r="AE494" s="15"/>
      <c r="AT494" s="258" t="s">
        <v>152</v>
      </c>
      <c r="AU494" s="258" t="s">
        <v>21</v>
      </c>
      <c r="AV494" s="15" t="s">
        <v>142</v>
      </c>
      <c r="AW494" s="15" t="s">
        <v>40</v>
      </c>
      <c r="AX494" s="15" t="s">
        <v>89</v>
      </c>
      <c r="AY494" s="258" t="s">
        <v>135</v>
      </c>
    </row>
    <row r="495" s="2" customFormat="1" ht="16.5" customHeight="1">
      <c r="A495" s="41"/>
      <c r="B495" s="42"/>
      <c r="C495" s="207" t="s">
        <v>641</v>
      </c>
      <c r="D495" s="207" t="s">
        <v>137</v>
      </c>
      <c r="E495" s="208" t="s">
        <v>642</v>
      </c>
      <c r="F495" s="209" t="s">
        <v>643</v>
      </c>
      <c r="G495" s="210" t="s">
        <v>140</v>
      </c>
      <c r="H495" s="211">
        <v>2.1600000000000001</v>
      </c>
      <c r="I495" s="212"/>
      <c r="J495" s="213">
        <f>ROUND(I495*H495,2)</f>
        <v>0</v>
      </c>
      <c r="K495" s="209" t="s">
        <v>141</v>
      </c>
      <c r="L495" s="47"/>
      <c r="M495" s="214" t="s">
        <v>32</v>
      </c>
      <c r="N495" s="215" t="s">
        <v>52</v>
      </c>
      <c r="O495" s="87"/>
      <c r="P495" s="216">
        <f>O495*H495</f>
        <v>0</v>
      </c>
      <c r="Q495" s="216">
        <v>0.01453</v>
      </c>
      <c r="R495" s="216">
        <f>Q495*H495</f>
        <v>0.031384800000000004</v>
      </c>
      <c r="S495" s="216">
        <v>0</v>
      </c>
      <c r="T495" s="217">
        <f>S495*H495</f>
        <v>0</v>
      </c>
      <c r="U495" s="41"/>
      <c r="V495" s="41"/>
      <c r="W495" s="41"/>
      <c r="X495" s="41"/>
      <c r="Y495" s="41"/>
      <c r="Z495" s="41"/>
      <c r="AA495" s="41"/>
      <c r="AB495" s="41"/>
      <c r="AC495" s="41"/>
      <c r="AD495" s="41"/>
      <c r="AE495" s="41"/>
      <c r="AR495" s="218" t="s">
        <v>142</v>
      </c>
      <c r="AT495" s="218" t="s">
        <v>137</v>
      </c>
      <c r="AU495" s="218" t="s">
        <v>21</v>
      </c>
      <c r="AY495" s="19" t="s">
        <v>135</v>
      </c>
      <c r="BE495" s="219">
        <f>IF(N495="základní",J495,0)</f>
        <v>0</v>
      </c>
      <c r="BF495" s="219">
        <f>IF(N495="snížená",J495,0)</f>
        <v>0</v>
      </c>
      <c r="BG495" s="219">
        <f>IF(N495="zákl. přenesená",J495,0)</f>
        <v>0</v>
      </c>
      <c r="BH495" s="219">
        <f>IF(N495="sníž. přenesená",J495,0)</f>
        <v>0</v>
      </c>
      <c r="BI495" s="219">
        <f>IF(N495="nulová",J495,0)</f>
        <v>0</v>
      </c>
      <c r="BJ495" s="19" t="s">
        <v>89</v>
      </c>
      <c r="BK495" s="219">
        <f>ROUND(I495*H495,2)</f>
        <v>0</v>
      </c>
      <c r="BL495" s="19" t="s">
        <v>142</v>
      </c>
      <c r="BM495" s="218" t="s">
        <v>644</v>
      </c>
    </row>
    <row r="496" s="2" customFormat="1">
      <c r="A496" s="41"/>
      <c r="B496" s="42"/>
      <c r="C496" s="43"/>
      <c r="D496" s="220" t="s">
        <v>144</v>
      </c>
      <c r="E496" s="43"/>
      <c r="F496" s="221" t="s">
        <v>645</v>
      </c>
      <c r="G496" s="43"/>
      <c r="H496" s="43"/>
      <c r="I496" s="222"/>
      <c r="J496" s="43"/>
      <c r="K496" s="43"/>
      <c r="L496" s="47"/>
      <c r="M496" s="223"/>
      <c r="N496" s="224"/>
      <c r="O496" s="87"/>
      <c r="P496" s="87"/>
      <c r="Q496" s="87"/>
      <c r="R496" s="87"/>
      <c r="S496" s="87"/>
      <c r="T496" s="88"/>
      <c r="U496" s="41"/>
      <c r="V496" s="41"/>
      <c r="W496" s="41"/>
      <c r="X496" s="41"/>
      <c r="Y496" s="41"/>
      <c r="Z496" s="41"/>
      <c r="AA496" s="41"/>
      <c r="AB496" s="41"/>
      <c r="AC496" s="41"/>
      <c r="AD496" s="41"/>
      <c r="AE496" s="41"/>
      <c r="AT496" s="19" t="s">
        <v>144</v>
      </c>
      <c r="AU496" s="19" t="s">
        <v>21</v>
      </c>
    </row>
    <row r="497" s="2" customFormat="1">
      <c r="A497" s="41"/>
      <c r="B497" s="42"/>
      <c r="C497" s="43"/>
      <c r="D497" s="225" t="s">
        <v>150</v>
      </c>
      <c r="E497" s="43"/>
      <c r="F497" s="226" t="s">
        <v>646</v>
      </c>
      <c r="G497" s="43"/>
      <c r="H497" s="43"/>
      <c r="I497" s="222"/>
      <c r="J497" s="43"/>
      <c r="K497" s="43"/>
      <c r="L497" s="47"/>
      <c r="M497" s="223"/>
      <c r="N497" s="224"/>
      <c r="O497" s="87"/>
      <c r="P497" s="87"/>
      <c r="Q497" s="87"/>
      <c r="R497" s="87"/>
      <c r="S497" s="87"/>
      <c r="T497" s="88"/>
      <c r="U497" s="41"/>
      <c r="V497" s="41"/>
      <c r="W497" s="41"/>
      <c r="X497" s="41"/>
      <c r="Y497" s="41"/>
      <c r="Z497" s="41"/>
      <c r="AA497" s="41"/>
      <c r="AB497" s="41"/>
      <c r="AC497" s="41"/>
      <c r="AD497" s="41"/>
      <c r="AE497" s="41"/>
      <c r="AT497" s="19" t="s">
        <v>150</v>
      </c>
      <c r="AU497" s="19" t="s">
        <v>21</v>
      </c>
    </row>
    <row r="498" s="13" customFormat="1">
      <c r="A498" s="13"/>
      <c r="B498" s="227"/>
      <c r="C498" s="228"/>
      <c r="D498" s="225" t="s">
        <v>152</v>
      </c>
      <c r="E498" s="229" t="s">
        <v>32</v>
      </c>
      <c r="F498" s="230" t="s">
        <v>647</v>
      </c>
      <c r="G498" s="228"/>
      <c r="H498" s="231">
        <v>2.1600000000000001</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152</v>
      </c>
      <c r="AU498" s="237" t="s">
        <v>21</v>
      </c>
      <c r="AV498" s="13" t="s">
        <v>21</v>
      </c>
      <c r="AW498" s="13" t="s">
        <v>40</v>
      </c>
      <c r="AX498" s="13" t="s">
        <v>81</v>
      </c>
      <c r="AY498" s="237" t="s">
        <v>135</v>
      </c>
    </row>
    <row r="499" s="14" customFormat="1">
      <c r="A499" s="14"/>
      <c r="B499" s="238"/>
      <c r="C499" s="239"/>
      <c r="D499" s="225" t="s">
        <v>152</v>
      </c>
      <c r="E499" s="240" t="s">
        <v>32</v>
      </c>
      <c r="F499" s="241" t="s">
        <v>154</v>
      </c>
      <c r="G499" s="239"/>
      <c r="H499" s="240" t="s">
        <v>32</v>
      </c>
      <c r="I499" s="242"/>
      <c r="J499" s="239"/>
      <c r="K499" s="239"/>
      <c r="L499" s="243"/>
      <c r="M499" s="244"/>
      <c r="N499" s="245"/>
      <c r="O499" s="245"/>
      <c r="P499" s="245"/>
      <c r="Q499" s="245"/>
      <c r="R499" s="245"/>
      <c r="S499" s="245"/>
      <c r="T499" s="246"/>
      <c r="U499" s="14"/>
      <c r="V499" s="14"/>
      <c r="W499" s="14"/>
      <c r="X499" s="14"/>
      <c r="Y499" s="14"/>
      <c r="Z499" s="14"/>
      <c r="AA499" s="14"/>
      <c r="AB499" s="14"/>
      <c r="AC499" s="14"/>
      <c r="AD499" s="14"/>
      <c r="AE499" s="14"/>
      <c r="AT499" s="247" t="s">
        <v>152</v>
      </c>
      <c r="AU499" s="247" t="s">
        <v>21</v>
      </c>
      <c r="AV499" s="14" t="s">
        <v>89</v>
      </c>
      <c r="AW499" s="14" t="s">
        <v>40</v>
      </c>
      <c r="AX499" s="14" t="s">
        <v>81</v>
      </c>
      <c r="AY499" s="247" t="s">
        <v>135</v>
      </c>
    </row>
    <row r="500" s="15" customFormat="1">
      <c r="A500" s="15"/>
      <c r="B500" s="248"/>
      <c r="C500" s="249"/>
      <c r="D500" s="225" t="s">
        <v>152</v>
      </c>
      <c r="E500" s="250" t="s">
        <v>32</v>
      </c>
      <c r="F500" s="251" t="s">
        <v>155</v>
      </c>
      <c r="G500" s="249"/>
      <c r="H500" s="252">
        <v>2.1600000000000001</v>
      </c>
      <c r="I500" s="253"/>
      <c r="J500" s="249"/>
      <c r="K500" s="249"/>
      <c r="L500" s="254"/>
      <c r="M500" s="255"/>
      <c r="N500" s="256"/>
      <c r="O500" s="256"/>
      <c r="P500" s="256"/>
      <c r="Q500" s="256"/>
      <c r="R500" s="256"/>
      <c r="S500" s="256"/>
      <c r="T500" s="257"/>
      <c r="U500" s="15"/>
      <c r="V500" s="15"/>
      <c r="W500" s="15"/>
      <c r="X500" s="15"/>
      <c r="Y500" s="15"/>
      <c r="Z500" s="15"/>
      <c r="AA500" s="15"/>
      <c r="AB500" s="15"/>
      <c r="AC500" s="15"/>
      <c r="AD500" s="15"/>
      <c r="AE500" s="15"/>
      <c r="AT500" s="258" t="s">
        <v>152</v>
      </c>
      <c r="AU500" s="258" t="s">
        <v>21</v>
      </c>
      <c r="AV500" s="15" t="s">
        <v>142</v>
      </c>
      <c r="AW500" s="15" t="s">
        <v>40</v>
      </c>
      <c r="AX500" s="15" t="s">
        <v>89</v>
      </c>
      <c r="AY500" s="258" t="s">
        <v>135</v>
      </c>
    </row>
    <row r="501" s="2" customFormat="1" ht="21.75" customHeight="1">
      <c r="A501" s="41"/>
      <c r="B501" s="42"/>
      <c r="C501" s="207" t="s">
        <v>648</v>
      </c>
      <c r="D501" s="207" t="s">
        <v>137</v>
      </c>
      <c r="E501" s="208" t="s">
        <v>649</v>
      </c>
      <c r="F501" s="209" t="s">
        <v>650</v>
      </c>
      <c r="G501" s="210" t="s">
        <v>140</v>
      </c>
      <c r="H501" s="211">
        <v>2.1600000000000001</v>
      </c>
      <c r="I501" s="212"/>
      <c r="J501" s="213">
        <f>ROUND(I501*H501,2)</f>
        <v>0</v>
      </c>
      <c r="K501" s="209" t="s">
        <v>141</v>
      </c>
      <c r="L501" s="47"/>
      <c r="M501" s="214" t="s">
        <v>32</v>
      </c>
      <c r="N501" s="215" t="s">
        <v>52</v>
      </c>
      <c r="O501" s="87"/>
      <c r="P501" s="216">
        <f>O501*H501</f>
        <v>0</v>
      </c>
      <c r="Q501" s="216">
        <v>0.015140000000000001</v>
      </c>
      <c r="R501" s="216">
        <f>Q501*H501</f>
        <v>0.032702400000000006</v>
      </c>
      <c r="S501" s="216">
        <v>0</v>
      </c>
      <c r="T501" s="217">
        <f>S501*H501</f>
        <v>0</v>
      </c>
      <c r="U501" s="41"/>
      <c r="V501" s="41"/>
      <c r="W501" s="41"/>
      <c r="X501" s="41"/>
      <c r="Y501" s="41"/>
      <c r="Z501" s="41"/>
      <c r="AA501" s="41"/>
      <c r="AB501" s="41"/>
      <c r="AC501" s="41"/>
      <c r="AD501" s="41"/>
      <c r="AE501" s="41"/>
      <c r="AR501" s="218" t="s">
        <v>142</v>
      </c>
      <c r="AT501" s="218" t="s">
        <v>137</v>
      </c>
      <c r="AU501" s="218" t="s">
        <v>21</v>
      </c>
      <c r="AY501" s="19" t="s">
        <v>135</v>
      </c>
      <c r="BE501" s="219">
        <f>IF(N501="základní",J501,0)</f>
        <v>0</v>
      </c>
      <c r="BF501" s="219">
        <f>IF(N501="snížená",J501,0)</f>
        <v>0</v>
      </c>
      <c r="BG501" s="219">
        <f>IF(N501="zákl. přenesená",J501,0)</f>
        <v>0</v>
      </c>
      <c r="BH501" s="219">
        <f>IF(N501="sníž. přenesená",J501,0)</f>
        <v>0</v>
      </c>
      <c r="BI501" s="219">
        <f>IF(N501="nulová",J501,0)</f>
        <v>0</v>
      </c>
      <c r="BJ501" s="19" t="s">
        <v>89</v>
      </c>
      <c r="BK501" s="219">
        <f>ROUND(I501*H501,2)</f>
        <v>0</v>
      </c>
      <c r="BL501" s="19" t="s">
        <v>142</v>
      </c>
      <c r="BM501" s="218" t="s">
        <v>651</v>
      </c>
    </row>
    <row r="502" s="2" customFormat="1">
      <c r="A502" s="41"/>
      <c r="B502" s="42"/>
      <c r="C502" s="43"/>
      <c r="D502" s="220" t="s">
        <v>144</v>
      </c>
      <c r="E502" s="43"/>
      <c r="F502" s="221" t="s">
        <v>652</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19" t="s">
        <v>144</v>
      </c>
      <c r="AU502" s="19" t="s">
        <v>21</v>
      </c>
    </row>
    <row r="503" s="2" customFormat="1">
      <c r="A503" s="41"/>
      <c r="B503" s="42"/>
      <c r="C503" s="43"/>
      <c r="D503" s="225" t="s">
        <v>150</v>
      </c>
      <c r="E503" s="43"/>
      <c r="F503" s="226" t="s">
        <v>646</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19" t="s">
        <v>150</v>
      </c>
      <c r="AU503" s="19" t="s">
        <v>21</v>
      </c>
    </row>
    <row r="504" s="2" customFormat="1" ht="16.5" customHeight="1">
      <c r="A504" s="41"/>
      <c r="B504" s="42"/>
      <c r="C504" s="207" t="s">
        <v>653</v>
      </c>
      <c r="D504" s="207" t="s">
        <v>137</v>
      </c>
      <c r="E504" s="208" t="s">
        <v>654</v>
      </c>
      <c r="F504" s="209" t="s">
        <v>655</v>
      </c>
      <c r="G504" s="210" t="s">
        <v>140</v>
      </c>
      <c r="H504" s="211">
        <v>5.4800000000000004</v>
      </c>
      <c r="I504" s="212"/>
      <c r="J504" s="213">
        <f>ROUND(I504*H504,2)</f>
        <v>0</v>
      </c>
      <c r="K504" s="209" t="s">
        <v>141</v>
      </c>
      <c r="L504" s="47"/>
      <c r="M504" s="214" t="s">
        <v>32</v>
      </c>
      <c r="N504" s="215" t="s">
        <v>52</v>
      </c>
      <c r="O504" s="87"/>
      <c r="P504" s="216">
        <f>O504*H504</f>
        <v>0</v>
      </c>
      <c r="Q504" s="216">
        <v>0.05305</v>
      </c>
      <c r="R504" s="216">
        <f>Q504*H504</f>
        <v>0.29071400000000003</v>
      </c>
      <c r="S504" s="216">
        <v>0</v>
      </c>
      <c r="T504" s="217">
        <f>S504*H504</f>
        <v>0</v>
      </c>
      <c r="U504" s="41"/>
      <c r="V504" s="41"/>
      <c r="W504" s="41"/>
      <c r="X504" s="41"/>
      <c r="Y504" s="41"/>
      <c r="Z504" s="41"/>
      <c r="AA504" s="41"/>
      <c r="AB504" s="41"/>
      <c r="AC504" s="41"/>
      <c r="AD504" s="41"/>
      <c r="AE504" s="41"/>
      <c r="AR504" s="218" t="s">
        <v>142</v>
      </c>
      <c r="AT504" s="218" t="s">
        <v>137</v>
      </c>
      <c r="AU504" s="218" t="s">
        <v>21</v>
      </c>
      <c r="AY504" s="19" t="s">
        <v>135</v>
      </c>
      <c r="BE504" s="219">
        <f>IF(N504="základní",J504,0)</f>
        <v>0</v>
      </c>
      <c r="BF504" s="219">
        <f>IF(N504="snížená",J504,0)</f>
        <v>0</v>
      </c>
      <c r="BG504" s="219">
        <f>IF(N504="zákl. přenesená",J504,0)</f>
        <v>0</v>
      </c>
      <c r="BH504" s="219">
        <f>IF(N504="sníž. přenesená",J504,0)</f>
        <v>0</v>
      </c>
      <c r="BI504" s="219">
        <f>IF(N504="nulová",J504,0)</f>
        <v>0</v>
      </c>
      <c r="BJ504" s="19" t="s">
        <v>89</v>
      </c>
      <c r="BK504" s="219">
        <f>ROUND(I504*H504,2)</f>
        <v>0</v>
      </c>
      <c r="BL504" s="19" t="s">
        <v>142</v>
      </c>
      <c r="BM504" s="218" t="s">
        <v>656</v>
      </c>
    </row>
    <row r="505" s="2" customFormat="1">
      <c r="A505" s="41"/>
      <c r="B505" s="42"/>
      <c r="C505" s="43"/>
      <c r="D505" s="220" t="s">
        <v>144</v>
      </c>
      <c r="E505" s="43"/>
      <c r="F505" s="221" t="s">
        <v>657</v>
      </c>
      <c r="G505" s="43"/>
      <c r="H505" s="43"/>
      <c r="I505" s="222"/>
      <c r="J505" s="43"/>
      <c r="K505" s="43"/>
      <c r="L505" s="47"/>
      <c r="M505" s="223"/>
      <c r="N505" s="224"/>
      <c r="O505" s="87"/>
      <c r="P505" s="87"/>
      <c r="Q505" s="87"/>
      <c r="R505" s="87"/>
      <c r="S505" s="87"/>
      <c r="T505" s="88"/>
      <c r="U505" s="41"/>
      <c r="V505" s="41"/>
      <c r="W505" s="41"/>
      <c r="X505" s="41"/>
      <c r="Y505" s="41"/>
      <c r="Z505" s="41"/>
      <c r="AA505" s="41"/>
      <c r="AB505" s="41"/>
      <c r="AC505" s="41"/>
      <c r="AD505" s="41"/>
      <c r="AE505" s="41"/>
      <c r="AT505" s="19" t="s">
        <v>144</v>
      </c>
      <c r="AU505" s="19" t="s">
        <v>21</v>
      </c>
    </row>
    <row r="506" s="2" customFormat="1">
      <c r="A506" s="41"/>
      <c r="B506" s="42"/>
      <c r="C506" s="43"/>
      <c r="D506" s="225" t="s">
        <v>150</v>
      </c>
      <c r="E506" s="43"/>
      <c r="F506" s="226" t="s">
        <v>658</v>
      </c>
      <c r="G506" s="43"/>
      <c r="H506" s="43"/>
      <c r="I506" s="222"/>
      <c r="J506" s="43"/>
      <c r="K506" s="43"/>
      <c r="L506" s="47"/>
      <c r="M506" s="223"/>
      <c r="N506" s="224"/>
      <c r="O506" s="87"/>
      <c r="P506" s="87"/>
      <c r="Q506" s="87"/>
      <c r="R506" s="87"/>
      <c r="S506" s="87"/>
      <c r="T506" s="88"/>
      <c r="U506" s="41"/>
      <c r="V506" s="41"/>
      <c r="W506" s="41"/>
      <c r="X506" s="41"/>
      <c r="Y506" s="41"/>
      <c r="Z506" s="41"/>
      <c r="AA506" s="41"/>
      <c r="AB506" s="41"/>
      <c r="AC506" s="41"/>
      <c r="AD506" s="41"/>
      <c r="AE506" s="41"/>
      <c r="AT506" s="19" t="s">
        <v>150</v>
      </c>
      <c r="AU506" s="19" t="s">
        <v>21</v>
      </c>
    </row>
    <row r="507" s="13" customFormat="1">
      <c r="A507" s="13"/>
      <c r="B507" s="227"/>
      <c r="C507" s="228"/>
      <c r="D507" s="225" t="s">
        <v>152</v>
      </c>
      <c r="E507" s="229" t="s">
        <v>32</v>
      </c>
      <c r="F507" s="230" t="s">
        <v>659</v>
      </c>
      <c r="G507" s="228"/>
      <c r="H507" s="231">
        <v>5.4800000000000004</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152</v>
      </c>
      <c r="AU507" s="237" t="s">
        <v>21</v>
      </c>
      <c r="AV507" s="13" t="s">
        <v>21</v>
      </c>
      <c r="AW507" s="13" t="s">
        <v>40</v>
      </c>
      <c r="AX507" s="13" t="s">
        <v>81</v>
      </c>
      <c r="AY507" s="237" t="s">
        <v>135</v>
      </c>
    </row>
    <row r="508" s="14" customFormat="1">
      <c r="A508" s="14"/>
      <c r="B508" s="238"/>
      <c r="C508" s="239"/>
      <c r="D508" s="225" t="s">
        <v>152</v>
      </c>
      <c r="E508" s="240" t="s">
        <v>32</v>
      </c>
      <c r="F508" s="241" t="s">
        <v>154</v>
      </c>
      <c r="G508" s="239"/>
      <c r="H508" s="240" t="s">
        <v>32</v>
      </c>
      <c r="I508" s="242"/>
      <c r="J508" s="239"/>
      <c r="K508" s="239"/>
      <c r="L508" s="243"/>
      <c r="M508" s="244"/>
      <c r="N508" s="245"/>
      <c r="O508" s="245"/>
      <c r="P508" s="245"/>
      <c r="Q508" s="245"/>
      <c r="R508" s="245"/>
      <c r="S508" s="245"/>
      <c r="T508" s="246"/>
      <c r="U508" s="14"/>
      <c r="V508" s="14"/>
      <c r="W508" s="14"/>
      <c r="X508" s="14"/>
      <c r="Y508" s="14"/>
      <c r="Z508" s="14"/>
      <c r="AA508" s="14"/>
      <c r="AB508" s="14"/>
      <c r="AC508" s="14"/>
      <c r="AD508" s="14"/>
      <c r="AE508" s="14"/>
      <c r="AT508" s="247" t="s">
        <v>152</v>
      </c>
      <c r="AU508" s="247" t="s">
        <v>21</v>
      </c>
      <c r="AV508" s="14" t="s">
        <v>89</v>
      </c>
      <c r="AW508" s="14" t="s">
        <v>40</v>
      </c>
      <c r="AX508" s="14" t="s">
        <v>81</v>
      </c>
      <c r="AY508" s="247" t="s">
        <v>135</v>
      </c>
    </row>
    <row r="509" s="15" customFormat="1">
      <c r="A509" s="15"/>
      <c r="B509" s="248"/>
      <c r="C509" s="249"/>
      <c r="D509" s="225" t="s">
        <v>152</v>
      </c>
      <c r="E509" s="250" t="s">
        <v>32</v>
      </c>
      <c r="F509" s="251" t="s">
        <v>155</v>
      </c>
      <c r="G509" s="249"/>
      <c r="H509" s="252">
        <v>5.4800000000000004</v>
      </c>
      <c r="I509" s="253"/>
      <c r="J509" s="249"/>
      <c r="K509" s="249"/>
      <c r="L509" s="254"/>
      <c r="M509" s="255"/>
      <c r="N509" s="256"/>
      <c r="O509" s="256"/>
      <c r="P509" s="256"/>
      <c r="Q509" s="256"/>
      <c r="R509" s="256"/>
      <c r="S509" s="256"/>
      <c r="T509" s="257"/>
      <c r="U509" s="15"/>
      <c r="V509" s="15"/>
      <c r="W509" s="15"/>
      <c r="X509" s="15"/>
      <c r="Y509" s="15"/>
      <c r="Z509" s="15"/>
      <c r="AA509" s="15"/>
      <c r="AB509" s="15"/>
      <c r="AC509" s="15"/>
      <c r="AD509" s="15"/>
      <c r="AE509" s="15"/>
      <c r="AT509" s="258" t="s">
        <v>152</v>
      </c>
      <c r="AU509" s="258" t="s">
        <v>21</v>
      </c>
      <c r="AV509" s="15" t="s">
        <v>142</v>
      </c>
      <c r="AW509" s="15" t="s">
        <v>40</v>
      </c>
      <c r="AX509" s="15" t="s">
        <v>89</v>
      </c>
      <c r="AY509" s="258" t="s">
        <v>135</v>
      </c>
    </row>
    <row r="510" s="2" customFormat="1" ht="16.5" customHeight="1">
      <c r="A510" s="41"/>
      <c r="B510" s="42"/>
      <c r="C510" s="207" t="s">
        <v>660</v>
      </c>
      <c r="D510" s="207" t="s">
        <v>137</v>
      </c>
      <c r="E510" s="208" t="s">
        <v>661</v>
      </c>
      <c r="F510" s="209" t="s">
        <v>662</v>
      </c>
      <c r="G510" s="210" t="s">
        <v>140</v>
      </c>
      <c r="H510" s="211">
        <v>5.4800000000000004</v>
      </c>
      <c r="I510" s="212"/>
      <c r="J510" s="213">
        <f>ROUND(I510*H510,2)</f>
        <v>0</v>
      </c>
      <c r="K510" s="209" t="s">
        <v>141</v>
      </c>
      <c r="L510" s="47"/>
      <c r="M510" s="214" t="s">
        <v>32</v>
      </c>
      <c r="N510" s="215" t="s">
        <v>52</v>
      </c>
      <c r="O510" s="87"/>
      <c r="P510" s="216">
        <f>O510*H510</f>
        <v>0</v>
      </c>
      <c r="Q510" s="216">
        <v>0.05305</v>
      </c>
      <c r="R510" s="216">
        <f>Q510*H510</f>
        <v>0.29071400000000003</v>
      </c>
      <c r="S510" s="216">
        <v>0</v>
      </c>
      <c r="T510" s="217">
        <f>S510*H510</f>
        <v>0</v>
      </c>
      <c r="U510" s="41"/>
      <c r="V510" s="41"/>
      <c r="W510" s="41"/>
      <c r="X510" s="41"/>
      <c r="Y510" s="41"/>
      <c r="Z510" s="41"/>
      <c r="AA510" s="41"/>
      <c r="AB510" s="41"/>
      <c r="AC510" s="41"/>
      <c r="AD510" s="41"/>
      <c r="AE510" s="41"/>
      <c r="AR510" s="218" t="s">
        <v>142</v>
      </c>
      <c r="AT510" s="218" t="s">
        <v>137</v>
      </c>
      <c r="AU510" s="218" t="s">
        <v>21</v>
      </c>
      <c r="AY510" s="19" t="s">
        <v>135</v>
      </c>
      <c r="BE510" s="219">
        <f>IF(N510="základní",J510,0)</f>
        <v>0</v>
      </c>
      <c r="BF510" s="219">
        <f>IF(N510="snížená",J510,0)</f>
        <v>0</v>
      </c>
      <c r="BG510" s="219">
        <f>IF(N510="zákl. přenesená",J510,0)</f>
        <v>0</v>
      </c>
      <c r="BH510" s="219">
        <f>IF(N510="sníž. přenesená",J510,0)</f>
        <v>0</v>
      </c>
      <c r="BI510" s="219">
        <f>IF(N510="nulová",J510,0)</f>
        <v>0</v>
      </c>
      <c r="BJ510" s="19" t="s">
        <v>89</v>
      </c>
      <c r="BK510" s="219">
        <f>ROUND(I510*H510,2)</f>
        <v>0</v>
      </c>
      <c r="BL510" s="19" t="s">
        <v>142</v>
      </c>
      <c r="BM510" s="218" t="s">
        <v>663</v>
      </c>
    </row>
    <row r="511" s="2" customFormat="1">
      <c r="A511" s="41"/>
      <c r="B511" s="42"/>
      <c r="C511" s="43"/>
      <c r="D511" s="220" t="s">
        <v>144</v>
      </c>
      <c r="E511" s="43"/>
      <c r="F511" s="221" t="s">
        <v>664</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19" t="s">
        <v>144</v>
      </c>
      <c r="AU511" s="19" t="s">
        <v>21</v>
      </c>
    </row>
    <row r="512" s="2" customFormat="1">
      <c r="A512" s="41"/>
      <c r="B512" s="42"/>
      <c r="C512" s="43"/>
      <c r="D512" s="225" t="s">
        <v>150</v>
      </c>
      <c r="E512" s="43"/>
      <c r="F512" s="226" t="s">
        <v>658</v>
      </c>
      <c r="G512" s="43"/>
      <c r="H512" s="43"/>
      <c r="I512" s="222"/>
      <c r="J512" s="43"/>
      <c r="K512" s="43"/>
      <c r="L512" s="47"/>
      <c r="M512" s="223"/>
      <c r="N512" s="224"/>
      <c r="O512" s="87"/>
      <c r="P512" s="87"/>
      <c r="Q512" s="87"/>
      <c r="R512" s="87"/>
      <c r="S512" s="87"/>
      <c r="T512" s="88"/>
      <c r="U512" s="41"/>
      <c r="V512" s="41"/>
      <c r="W512" s="41"/>
      <c r="X512" s="41"/>
      <c r="Y512" s="41"/>
      <c r="Z512" s="41"/>
      <c r="AA512" s="41"/>
      <c r="AB512" s="41"/>
      <c r="AC512" s="41"/>
      <c r="AD512" s="41"/>
      <c r="AE512" s="41"/>
      <c r="AT512" s="19" t="s">
        <v>150</v>
      </c>
      <c r="AU512" s="19" t="s">
        <v>21</v>
      </c>
    </row>
    <row r="513" s="2" customFormat="1" ht="16.5" customHeight="1">
      <c r="A513" s="41"/>
      <c r="B513" s="42"/>
      <c r="C513" s="207" t="s">
        <v>665</v>
      </c>
      <c r="D513" s="207" t="s">
        <v>137</v>
      </c>
      <c r="E513" s="208" t="s">
        <v>666</v>
      </c>
      <c r="F513" s="209" t="s">
        <v>667</v>
      </c>
      <c r="G513" s="210" t="s">
        <v>165</v>
      </c>
      <c r="H513" s="211">
        <v>20.635000000000002</v>
      </c>
      <c r="I513" s="212"/>
      <c r="J513" s="213">
        <f>ROUND(I513*H513,2)</f>
        <v>0</v>
      </c>
      <c r="K513" s="209" t="s">
        <v>141</v>
      </c>
      <c r="L513" s="47"/>
      <c r="M513" s="214" t="s">
        <v>32</v>
      </c>
      <c r="N513" s="215" t="s">
        <v>52</v>
      </c>
      <c r="O513" s="87"/>
      <c r="P513" s="216">
        <f>O513*H513</f>
        <v>0</v>
      </c>
      <c r="Q513" s="216">
        <v>0</v>
      </c>
      <c r="R513" s="216">
        <f>Q513*H513</f>
        <v>0</v>
      </c>
      <c r="S513" s="216">
        <v>0</v>
      </c>
      <c r="T513" s="217">
        <f>S513*H513</f>
        <v>0</v>
      </c>
      <c r="U513" s="41"/>
      <c r="V513" s="41"/>
      <c r="W513" s="41"/>
      <c r="X513" s="41"/>
      <c r="Y513" s="41"/>
      <c r="Z513" s="41"/>
      <c r="AA513" s="41"/>
      <c r="AB513" s="41"/>
      <c r="AC513" s="41"/>
      <c r="AD513" s="41"/>
      <c r="AE513" s="41"/>
      <c r="AR513" s="218" t="s">
        <v>142</v>
      </c>
      <c r="AT513" s="218" t="s">
        <v>137</v>
      </c>
      <c r="AU513" s="218" t="s">
        <v>21</v>
      </c>
      <c r="AY513" s="19" t="s">
        <v>135</v>
      </c>
      <c r="BE513" s="219">
        <f>IF(N513="základní",J513,0)</f>
        <v>0</v>
      </c>
      <c r="BF513" s="219">
        <f>IF(N513="snížená",J513,0)</f>
        <v>0</v>
      </c>
      <c r="BG513" s="219">
        <f>IF(N513="zákl. přenesená",J513,0)</f>
        <v>0</v>
      </c>
      <c r="BH513" s="219">
        <f>IF(N513="sníž. přenesená",J513,0)</f>
        <v>0</v>
      </c>
      <c r="BI513" s="219">
        <f>IF(N513="nulová",J513,0)</f>
        <v>0</v>
      </c>
      <c r="BJ513" s="19" t="s">
        <v>89</v>
      </c>
      <c r="BK513" s="219">
        <f>ROUND(I513*H513,2)</f>
        <v>0</v>
      </c>
      <c r="BL513" s="19" t="s">
        <v>142</v>
      </c>
      <c r="BM513" s="218" t="s">
        <v>668</v>
      </c>
    </row>
    <row r="514" s="2" customFormat="1">
      <c r="A514" s="41"/>
      <c r="B514" s="42"/>
      <c r="C514" s="43"/>
      <c r="D514" s="220" t="s">
        <v>144</v>
      </c>
      <c r="E514" s="43"/>
      <c r="F514" s="221" t="s">
        <v>669</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19" t="s">
        <v>144</v>
      </c>
      <c r="AU514" s="19" t="s">
        <v>21</v>
      </c>
    </row>
    <row r="515" s="2" customFormat="1">
      <c r="A515" s="41"/>
      <c r="B515" s="42"/>
      <c r="C515" s="43"/>
      <c r="D515" s="225" t="s">
        <v>150</v>
      </c>
      <c r="E515" s="43"/>
      <c r="F515" s="226" t="s">
        <v>670</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19" t="s">
        <v>150</v>
      </c>
      <c r="AU515" s="19" t="s">
        <v>21</v>
      </c>
    </row>
    <row r="516" s="13" customFormat="1">
      <c r="A516" s="13"/>
      <c r="B516" s="227"/>
      <c r="C516" s="228"/>
      <c r="D516" s="225" t="s">
        <v>152</v>
      </c>
      <c r="E516" s="229" t="s">
        <v>32</v>
      </c>
      <c r="F516" s="230" t="s">
        <v>671</v>
      </c>
      <c r="G516" s="228"/>
      <c r="H516" s="231">
        <v>20.635000000000002</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152</v>
      </c>
      <c r="AU516" s="237" t="s">
        <v>21</v>
      </c>
      <c r="AV516" s="13" t="s">
        <v>21</v>
      </c>
      <c r="AW516" s="13" t="s">
        <v>40</v>
      </c>
      <c r="AX516" s="13" t="s">
        <v>81</v>
      </c>
      <c r="AY516" s="237" t="s">
        <v>135</v>
      </c>
    </row>
    <row r="517" s="14" customFormat="1">
      <c r="A517" s="14"/>
      <c r="B517" s="238"/>
      <c r="C517" s="239"/>
      <c r="D517" s="225" t="s">
        <v>152</v>
      </c>
      <c r="E517" s="240" t="s">
        <v>32</v>
      </c>
      <c r="F517" s="241" t="s">
        <v>154</v>
      </c>
      <c r="G517" s="239"/>
      <c r="H517" s="240" t="s">
        <v>32</v>
      </c>
      <c r="I517" s="242"/>
      <c r="J517" s="239"/>
      <c r="K517" s="239"/>
      <c r="L517" s="243"/>
      <c r="M517" s="244"/>
      <c r="N517" s="245"/>
      <c r="O517" s="245"/>
      <c r="P517" s="245"/>
      <c r="Q517" s="245"/>
      <c r="R517" s="245"/>
      <c r="S517" s="245"/>
      <c r="T517" s="246"/>
      <c r="U517" s="14"/>
      <c r="V517" s="14"/>
      <c r="W517" s="14"/>
      <c r="X517" s="14"/>
      <c r="Y517" s="14"/>
      <c r="Z517" s="14"/>
      <c r="AA517" s="14"/>
      <c r="AB517" s="14"/>
      <c r="AC517" s="14"/>
      <c r="AD517" s="14"/>
      <c r="AE517" s="14"/>
      <c r="AT517" s="247" t="s">
        <v>152</v>
      </c>
      <c r="AU517" s="247" t="s">
        <v>21</v>
      </c>
      <c r="AV517" s="14" t="s">
        <v>89</v>
      </c>
      <c r="AW517" s="14" t="s">
        <v>40</v>
      </c>
      <c r="AX517" s="14" t="s">
        <v>81</v>
      </c>
      <c r="AY517" s="247" t="s">
        <v>135</v>
      </c>
    </row>
    <row r="518" s="15" customFormat="1">
      <c r="A518" s="15"/>
      <c r="B518" s="248"/>
      <c r="C518" s="249"/>
      <c r="D518" s="225" t="s">
        <v>152</v>
      </c>
      <c r="E518" s="250" t="s">
        <v>32</v>
      </c>
      <c r="F518" s="251" t="s">
        <v>155</v>
      </c>
      <c r="G518" s="249"/>
      <c r="H518" s="252">
        <v>20.635000000000002</v>
      </c>
      <c r="I518" s="253"/>
      <c r="J518" s="249"/>
      <c r="K518" s="249"/>
      <c r="L518" s="254"/>
      <c r="M518" s="255"/>
      <c r="N518" s="256"/>
      <c r="O518" s="256"/>
      <c r="P518" s="256"/>
      <c r="Q518" s="256"/>
      <c r="R518" s="256"/>
      <c r="S518" s="256"/>
      <c r="T518" s="257"/>
      <c r="U518" s="15"/>
      <c r="V518" s="15"/>
      <c r="W518" s="15"/>
      <c r="X518" s="15"/>
      <c r="Y518" s="15"/>
      <c r="Z518" s="15"/>
      <c r="AA518" s="15"/>
      <c r="AB518" s="15"/>
      <c r="AC518" s="15"/>
      <c r="AD518" s="15"/>
      <c r="AE518" s="15"/>
      <c r="AT518" s="258" t="s">
        <v>152</v>
      </c>
      <c r="AU518" s="258" t="s">
        <v>21</v>
      </c>
      <c r="AV518" s="15" t="s">
        <v>142</v>
      </c>
      <c r="AW518" s="15" t="s">
        <v>40</v>
      </c>
      <c r="AX518" s="15" t="s">
        <v>89</v>
      </c>
      <c r="AY518" s="258" t="s">
        <v>135</v>
      </c>
    </row>
    <row r="519" s="2" customFormat="1" ht="24.15" customHeight="1">
      <c r="A519" s="41"/>
      <c r="B519" s="42"/>
      <c r="C519" s="207" t="s">
        <v>672</v>
      </c>
      <c r="D519" s="207" t="s">
        <v>137</v>
      </c>
      <c r="E519" s="208" t="s">
        <v>673</v>
      </c>
      <c r="F519" s="209" t="s">
        <v>674</v>
      </c>
      <c r="G519" s="210" t="s">
        <v>165</v>
      </c>
      <c r="H519" s="211">
        <v>33.408000000000001</v>
      </c>
      <c r="I519" s="212"/>
      <c r="J519" s="213">
        <f>ROUND(I519*H519,2)</f>
        <v>0</v>
      </c>
      <c r="K519" s="209" t="s">
        <v>141</v>
      </c>
      <c r="L519" s="47"/>
      <c r="M519" s="214" t="s">
        <v>32</v>
      </c>
      <c r="N519" s="215" t="s">
        <v>52</v>
      </c>
      <c r="O519" s="87"/>
      <c r="P519" s="216">
        <f>O519*H519</f>
        <v>0</v>
      </c>
      <c r="Q519" s="216">
        <v>2.21</v>
      </c>
      <c r="R519" s="216">
        <f>Q519*H519</f>
        <v>73.831680000000006</v>
      </c>
      <c r="S519" s="216">
        <v>0</v>
      </c>
      <c r="T519" s="217">
        <f>S519*H519</f>
        <v>0</v>
      </c>
      <c r="U519" s="41"/>
      <c r="V519" s="41"/>
      <c r="W519" s="41"/>
      <c r="X519" s="41"/>
      <c r="Y519" s="41"/>
      <c r="Z519" s="41"/>
      <c r="AA519" s="41"/>
      <c r="AB519" s="41"/>
      <c r="AC519" s="41"/>
      <c r="AD519" s="41"/>
      <c r="AE519" s="41"/>
      <c r="AR519" s="218" t="s">
        <v>142</v>
      </c>
      <c r="AT519" s="218" t="s">
        <v>137</v>
      </c>
      <c r="AU519" s="218" t="s">
        <v>21</v>
      </c>
      <c r="AY519" s="19" t="s">
        <v>135</v>
      </c>
      <c r="BE519" s="219">
        <f>IF(N519="základní",J519,0)</f>
        <v>0</v>
      </c>
      <c r="BF519" s="219">
        <f>IF(N519="snížená",J519,0)</f>
        <v>0</v>
      </c>
      <c r="BG519" s="219">
        <f>IF(N519="zákl. přenesená",J519,0)</f>
        <v>0</v>
      </c>
      <c r="BH519" s="219">
        <f>IF(N519="sníž. přenesená",J519,0)</f>
        <v>0</v>
      </c>
      <c r="BI519" s="219">
        <f>IF(N519="nulová",J519,0)</f>
        <v>0</v>
      </c>
      <c r="BJ519" s="19" t="s">
        <v>89</v>
      </c>
      <c r="BK519" s="219">
        <f>ROUND(I519*H519,2)</f>
        <v>0</v>
      </c>
      <c r="BL519" s="19" t="s">
        <v>142</v>
      </c>
      <c r="BM519" s="218" t="s">
        <v>675</v>
      </c>
    </row>
    <row r="520" s="2" customFormat="1">
      <c r="A520" s="41"/>
      <c r="B520" s="42"/>
      <c r="C520" s="43"/>
      <c r="D520" s="220" t="s">
        <v>144</v>
      </c>
      <c r="E520" s="43"/>
      <c r="F520" s="221" t="s">
        <v>676</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19" t="s">
        <v>144</v>
      </c>
      <c r="AU520" s="19" t="s">
        <v>21</v>
      </c>
    </row>
    <row r="521" s="2" customFormat="1">
      <c r="A521" s="41"/>
      <c r="B521" s="42"/>
      <c r="C521" s="43"/>
      <c r="D521" s="225" t="s">
        <v>150</v>
      </c>
      <c r="E521" s="43"/>
      <c r="F521" s="226" t="s">
        <v>677</v>
      </c>
      <c r="G521" s="43"/>
      <c r="H521" s="43"/>
      <c r="I521" s="222"/>
      <c r="J521" s="43"/>
      <c r="K521" s="43"/>
      <c r="L521" s="47"/>
      <c r="M521" s="223"/>
      <c r="N521" s="224"/>
      <c r="O521" s="87"/>
      <c r="P521" s="87"/>
      <c r="Q521" s="87"/>
      <c r="R521" s="87"/>
      <c r="S521" s="87"/>
      <c r="T521" s="88"/>
      <c r="U521" s="41"/>
      <c r="V521" s="41"/>
      <c r="W521" s="41"/>
      <c r="X521" s="41"/>
      <c r="Y521" s="41"/>
      <c r="Z521" s="41"/>
      <c r="AA521" s="41"/>
      <c r="AB521" s="41"/>
      <c r="AC521" s="41"/>
      <c r="AD521" s="41"/>
      <c r="AE521" s="41"/>
      <c r="AT521" s="19" t="s">
        <v>150</v>
      </c>
      <c r="AU521" s="19" t="s">
        <v>21</v>
      </c>
    </row>
    <row r="522" s="13" customFormat="1">
      <c r="A522" s="13"/>
      <c r="B522" s="227"/>
      <c r="C522" s="228"/>
      <c r="D522" s="225" t="s">
        <v>152</v>
      </c>
      <c r="E522" s="229" t="s">
        <v>32</v>
      </c>
      <c r="F522" s="230" t="s">
        <v>678</v>
      </c>
      <c r="G522" s="228"/>
      <c r="H522" s="231">
        <v>33.408000000000001</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152</v>
      </c>
      <c r="AU522" s="237" t="s">
        <v>21</v>
      </c>
      <c r="AV522" s="13" t="s">
        <v>21</v>
      </c>
      <c r="AW522" s="13" t="s">
        <v>40</v>
      </c>
      <c r="AX522" s="13" t="s">
        <v>81</v>
      </c>
      <c r="AY522" s="237" t="s">
        <v>135</v>
      </c>
    </row>
    <row r="523" s="14" customFormat="1">
      <c r="A523" s="14"/>
      <c r="B523" s="238"/>
      <c r="C523" s="239"/>
      <c r="D523" s="225" t="s">
        <v>152</v>
      </c>
      <c r="E523" s="240" t="s">
        <v>32</v>
      </c>
      <c r="F523" s="241" t="s">
        <v>154</v>
      </c>
      <c r="G523" s="239"/>
      <c r="H523" s="240" t="s">
        <v>32</v>
      </c>
      <c r="I523" s="242"/>
      <c r="J523" s="239"/>
      <c r="K523" s="239"/>
      <c r="L523" s="243"/>
      <c r="M523" s="244"/>
      <c r="N523" s="245"/>
      <c r="O523" s="245"/>
      <c r="P523" s="245"/>
      <c r="Q523" s="245"/>
      <c r="R523" s="245"/>
      <c r="S523" s="245"/>
      <c r="T523" s="246"/>
      <c r="U523" s="14"/>
      <c r="V523" s="14"/>
      <c r="W523" s="14"/>
      <c r="X523" s="14"/>
      <c r="Y523" s="14"/>
      <c r="Z523" s="14"/>
      <c r="AA523" s="14"/>
      <c r="AB523" s="14"/>
      <c r="AC523" s="14"/>
      <c r="AD523" s="14"/>
      <c r="AE523" s="14"/>
      <c r="AT523" s="247" t="s">
        <v>152</v>
      </c>
      <c r="AU523" s="247" t="s">
        <v>21</v>
      </c>
      <c r="AV523" s="14" t="s">
        <v>89</v>
      </c>
      <c r="AW523" s="14" t="s">
        <v>40</v>
      </c>
      <c r="AX523" s="14" t="s">
        <v>81</v>
      </c>
      <c r="AY523" s="247" t="s">
        <v>135</v>
      </c>
    </row>
    <row r="524" s="15" customFormat="1">
      <c r="A524" s="15"/>
      <c r="B524" s="248"/>
      <c r="C524" s="249"/>
      <c r="D524" s="225" t="s">
        <v>152</v>
      </c>
      <c r="E524" s="250" t="s">
        <v>32</v>
      </c>
      <c r="F524" s="251" t="s">
        <v>155</v>
      </c>
      <c r="G524" s="249"/>
      <c r="H524" s="252">
        <v>33.408000000000001</v>
      </c>
      <c r="I524" s="253"/>
      <c r="J524" s="249"/>
      <c r="K524" s="249"/>
      <c r="L524" s="254"/>
      <c r="M524" s="255"/>
      <c r="N524" s="256"/>
      <c r="O524" s="256"/>
      <c r="P524" s="256"/>
      <c r="Q524" s="256"/>
      <c r="R524" s="256"/>
      <c r="S524" s="256"/>
      <c r="T524" s="257"/>
      <c r="U524" s="15"/>
      <c r="V524" s="15"/>
      <c r="W524" s="15"/>
      <c r="X524" s="15"/>
      <c r="Y524" s="15"/>
      <c r="Z524" s="15"/>
      <c r="AA524" s="15"/>
      <c r="AB524" s="15"/>
      <c r="AC524" s="15"/>
      <c r="AD524" s="15"/>
      <c r="AE524" s="15"/>
      <c r="AT524" s="258" t="s">
        <v>152</v>
      </c>
      <c r="AU524" s="258" t="s">
        <v>21</v>
      </c>
      <c r="AV524" s="15" t="s">
        <v>142</v>
      </c>
      <c r="AW524" s="15" t="s">
        <v>40</v>
      </c>
      <c r="AX524" s="15" t="s">
        <v>89</v>
      </c>
      <c r="AY524" s="258" t="s">
        <v>135</v>
      </c>
    </row>
    <row r="525" s="2" customFormat="1" ht="24.15" customHeight="1">
      <c r="A525" s="41"/>
      <c r="B525" s="42"/>
      <c r="C525" s="207" t="s">
        <v>679</v>
      </c>
      <c r="D525" s="207" t="s">
        <v>137</v>
      </c>
      <c r="E525" s="208" t="s">
        <v>680</v>
      </c>
      <c r="F525" s="209" t="s">
        <v>681</v>
      </c>
      <c r="G525" s="210" t="s">
        <v>140</v>
      </c>
      <c r="H525" s="211">
        <v>8.8000000000000007</v>
      </c>
      <c r="I525" s="212"/>
      <c r="J525" s="213">
        <f>ROUND(I525*H525,2)</f>
        <v>0</v>
      </c>
      <c r="K525" s="209" t="s">
        <v>141</v>
      </c>
      <c r="L525" s="47"/>
      <c r="M525" s="214" t="s">
        <v>32</v>
      </c>
      <c r="N525" s="215" t="s">
        <v>52</v>
      </c>
      <c r="O525" s="87"/>
      <c r="P525" s="216">
        <f>O525*H525</f>
        <v>0</v>
      </c>
      <c r="Q525" s="216">
        <v>0.82872999999999997</v>
      </c>
      <c r="R525" s="216">
        <f>Q525*H525</f>
        <v>7.2928240000000004</v>
      </c>
      <c r="S525" s="216">
        <v>0</v>
      </c>
      <c r="T525" s="217">
        <f>S525*H525</f>
        <v>0</v>
      </c>
      <c r="U525" s="41"/>
      <c r="V525" s="41"/>
      <c r="W525" s="41"/>
      <c r="X525" s="41"/>
      <c r="Y525" s="41"/>
      <c r="Z525" s="41"/>
      <c r="AA525" s="41"/>
      <c r="AB525" s="41"/>
      <c r="AC525" s="41"/>
      <c r="AD525" s="41"/>
      <c r="AE525" s="41"/>
      <c r="AR525" s="218" t="s">
        <v>142</v>
      </c>
      <c r="AT525" s="218" t="s">
        <v>137</v>
      </c>
      <c r="AU525" s="218" t="s">
        <v>21</v>
      </c>
      <c r="AY525" s="19" t="s">
        <v>135</v>
      </c>
      <c r="BE525" s="219">
        <f>IF(N525="základní",J525,0)</f>
        <v>0</v>
      </c>
      <c r="BF525" s="219">
        <f>IF(N525="snížená",J525,0)</f>
        <v>0</v>
      </c>
      <c r="BG525" s="219">
        <f>IF(N525="zákl. přenesená",J525,0)</f>
        <v>0</v>
      </c>
      <c r="BH525" s="219">
        <f>IF(N525="sníž. přenesená",J525,0)</f>
        <v>0</v>
      </c>
      <c r="BI525" s="219">
        <f>IF(N525="nulová",J525,0)</f>
        <v>0</v>
      </c>
      <c r="BJ525" s="19" t="s">
        <v>89</v>
      </c>
      <c r="BK525" s="219">
        <f>ROUND(I525*H525,2)</f>
        <v>0</v>
      </c>
      <c r="BL525" s="19" t="s">
        <v>142</v>
      </c>
      <c r="BM525" s="218" t="s">
        <v>682</v>
      </c>
    </row>
    <row r="526" s="2" customFormat="1">
      <c r="A526" s="41"/>
      <c r="B526" s="42"/>
      <c r="C526" s="43"/>
      <c r="D526" s="220" t="s">
        <v>144</v>
      </c>
      <c r="E526" s="43"/>
      <c r="F526" s="221" t="s">
        <v>683</v>
      </c>
      <c r="G526" s="43"/>
      <c r="H526" s="43"/>
      <c r="I526" s="222"/>
      <c r="J526" s="43"/>
      <c r="K526" s="43"/>
      <c r="L526" s="47"/>
      <c r="M526" s="223"/>
      <c r="N526" s="224"/>
      <c r="O526" s="87"/>
      <c r="P526" s="87"/>
      <c r="Q526" s="87"/>
      <c r="R526" s="87"/>
      <c r="S526" s="87"/>
      <c r="T526" s="88"/>
      <c r="U526" s="41"/>
      <c r="V526" s="41"/>
      <c r="W526" s="41"/>
      <c r="X526" s="41"/>
      <c r="Y526" s="41"/>
      <c r="Z526" s="41"/>
      <c r="AA526" s="41"/>
      <c r="AB526" s="41"/>
      <c r="AC526" s="41"/>
      <c r="AD526" s="41"/>
      <c r="AE526" s="41"/>
      <c r="AT526" s="19" t="s">
        <v>144</v>
      </c>
      <c r="AU526" s="19" t="s">
        <v>21</v>
      </c>
    </row>
    <row r="527" s="2" customFormat="1">
      <c r="A527" s="41"/>
      <c r="B527" s="42"/>
      <c r="C527" s="43"/>
      <c r="D527" s="225" t="s">
        <v>150</v>
      </c>
      <c r="E527" s="43"/>
      <c r="F527" s="226" t="s">
        <v>684</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19" t="s">
        <v>150</v>
      </c>
      <c r="AU527" s="19" t="s">
        <v>21</v>
      </c>
    </row>
    <row r="528" s="13" customFormat="1">
      <c r="A528" s="13"/>
      <c r="B528" s="227"/>
      <c r="C528" s="228"/>
      <c r="D528" s="225" t="s">
        <v>152</v>
      </c>
      <c r="E528" s="229" t="s">
        <v>32</v>
      </c>
      <c r="F528" s="230" t="s">
        <v>685</v>
      </c>
      <c r="G528" s="228"/>
      <c r="H528" s="231">
        <v>8.8000000000000007</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152</v>
      </c>
      <c r="AU528" s="237" t="s">
        <v>21</v>
      </c>
      <c r="AV528" s="13" t="s">
        <v>21</v>
      </c>
      <c r="AW528" s="13" t="s">
        <v>40</v>
      </c>
      <c r="AX528" s="13" t="s">
        <v>81</v>
      </c>
      <c r="AY528" s="237" t="s">
        <v>135</v>
      </c>
    </row>
    <row r="529" s="14" customFormat="1">
      <c r="A529" s="14"/>
      <c r="B529" s="238"/>
      <c r="C529" s="239"/>
      <c r="D529" s="225" t="s">
        <v>152</v>
      </c>
      <c r="E529" s="240" t="s">
        <v>32</v>
      </c>
      <c r="F529" s="241" t="s">
        <v>154</v>
      </c>
      <c r="G529" s="239"/>
      <c r="H529" s="240" t="s">
        <v>32</v>
      </c>
      <c r="I529" s="242"/>
      <c r="J529" s="239"/>
      <c r="K529" s="239"/>
      <c r="L529" s="243"/>
      <c r="M529" s="244"/>
      <c r="N529" s="245"/>
      <c r="O529" s="245"/>
      <c r="P529" s="245"/>
      <c r="Q529" s="245"/>
      <c r="R529" s="245"/>
      <c r="S529" s="245"/>
      <c r="T529" s="246"/>
      <c r="U529" s="14"/>
      <c r="V529" s="14"/>
      <c r="W529" s="14"/>
      <c r="X529" s="14"/>
      <c r="Y529" s="14"/>
      <c r="Z529" s="14"/>
      <c r="AA529" s="14"/>
      <c r="AB529" s="14"/>
      <c r="AC529" s="14"/>
      <c r="AD529" s="14"/>
      <c r="AE529" s="14"/>
      <c r="AT529" s="247" t="s">
        <v>152</v>
      </c>
      <c r="AU529" s="247" t="s">
        <v>21</v>
      </c>
      <c r="AV529" s="14" t="s">
        <v>89</v>
      </c>
      <c r="AW529" s="14" t="s">
        <v>40</v>
      </c>
      <c r="AX529" s="14" t="s">
        <v>81</v>
      </c>
      <c r="AY529" s="247" t="s">
        <v>135</v>
      </c>
    </row>
    <row r="530" s="15" customFormat="1">
      <c r="A530" s="15"/>
      <c r="B530" s="248"/>
      <c r="C530" s="249"/>
      <c r="D530" s="225" t="s">
        <v>152</v>
      </c>
      <c r="E530" s="250" t="s">
        <v>32</v>
      </c>
      <c r="F530" s="251" t="s">
        <v>155</v>
      </c>
      <c r="G530" s="249"/>
      <c r="H530" s="252">
        <v>8.8000000000000007</v>
      </c>
      <c r="I530" s="253"/>
      <c r="J530" s="249"/>
      <c r="K530" s="249"/>
      <c r="L530" s="254"/>
      <c r="M530" s="255"/>
      <c r="N530" s="256"/>
      <c r="O530" s="256"/>
      <c r="P530" s="256"/>
      <c r="Q530" s="256"/>
      <c r="R530" s="256"/>
      <c r="S530" s="256"/>
      <c r="T530" s="257"/>
      <c r="U530" s="15"/>
      <c r="V530" s="15"/>
      <c r="W530" s="15"/>
      <c r="X530" s="15"/>
      <c r="Y530" s="15"/>
      <c r="Z530" s="15"/>
      <c r="AA530" s="15"/>
      <c r="AB530" s="15"/>
      <c r="AC530" s="15"/>
      <c r="AD530" s="15"/>
      <c r="AE530" s="15"/>
      <c r="AT530" s="258" t="s">
        <v>152</v>
      </c>
      <c r="AU530" s="258" t="s">
        <v>21</v>
      </c>
      <c r="AV530" s="15" t="s">
        <v>142</v>
      </c>
      <c r="AW530" s="15" t="s">
        <v>40</v>
      </c>
      <c r="AX530" s="15" t="s">
        <v>89</v>
      </c>
      <c r="AY530" s="258" t="s">
        <v>135</v>
      </c>
    </row>
    <row r="531" s="2" customFormat="1" ht="24.15" customHeight="1">
      <c r="A531" s="41"/>
      <c r="B531" s="42"/>
      <c r="C531" s="207" t="s">
        <v>686</v>
      </c>
      <c r="D531" s="207" t="s">
        <v>137</v>
      </c>
      <c r="E531" s="208" t="s">
        <v>687</v>
      </c>
      <c r="F531" s="209" t="s">
        <v>688</v>
      </c>
      <c r="G531" s="210" t="s">
        <v>140</v>
      </c>
      <c r="H531" s="211">
        <v>71.299999999999997</v>
      </c>
      <c r="I531" s="212"/>
      <c r="J531" s="213">
        <f>ROUND(I531*H531,2)</f>
        <v>0</v>
      </c>
      <c r="K531" s="209" t="s">
        <v>141</v>
      </c>
      <c r="L531" s="47"/>
      <c r="M531" s="214" t="s">
        <v>32</v>
      </c>
      <c r="N531" s="215" t="s">
        <v>52</v>
      </c>
      <c r="O531" s="87"/>
      <c r="P531" s="216">
        <f>O531*H531</f>
        <v>0</v>
      </c>
      <c r="Q531" s="216">
        <v>1.2878099999999999</v>
      </c>
      <c r="R531" s="216">
        <f>Q531*H531</f>
        <v>91.820852999999985</v>
      </c>
      <c r="S531" s="216">
        <v>0</v>
      </c>
      <c r="T531" s="217">
        <f>S531*H531</f>
        <v>0</v>
      </c>
      <c r="U531" s="41"/>
      <c r="V531" s="41"/>
      <c r="W531" s="41"/>
      <c r="X531" s="41"/>
      <c r="Y531" s="41"/>
      <c r="Z531" s="41"/>
      <c r="AA531" s="41"/>
      <c r="AB531" s="41"/>
      <c r="AC531" s="41"/>
      <c r="AD531" s="41"/>
      <c r="AE531" s="41"/>
      <c r="AR531" s="218" t="s">
        <v>142</v>
      </c>
      <c r="AT531" s="218" t="s">
        <v>137</v>
      </c>
      <c r="AU531" s="218" t="s">
        <v>21</v>
      </c>
      <c r="AY531" s="19" t="s">
        <v>135</v>
      </c>
      <c r="BE531" s="219">
        <f>IF(N531="základní",J531,0)</f>
        <v>0</v>
      </c>
      <c r="BF531" s="219">
        <f>IF(N531="snížená",J531,0)</f>
        <v>0</v>
      </c>
      <c r="BG531" s="219">
        <f>IF(N531="zákl. přenesená",J531,0)</f>
        <v>0</v>
      </c>
      <c r="BH531" s="219">
        <f>IF(N531="sníž. přenesená",J531,0)</f>
        <v>0</v>
      </c>
      <c r="BI531" s="219">
        <f>IF(N531="nulová",J531,0)</f>
        <v>0</v>
      </c>
      <c r="BJ531" s="19" t="s">
        <v>89</v>
      </c>
      <c r="BK531" s="219">
        <f>ROUND(I531*H531,2)</f>
        <v>0</v>
      </c>
      <c r="BL531" s="19" t="s">
        <v>142</v>
      </c>
      <c r="BM531" s="218" t="s">
        <v>689</v>
      </c>
    </row>
    <row r="532" s="2" customFormat="1">
      <c r="A532" s="41"/>
      <c r="B532" s="42"/>
      <c r="C532" s="43"/>
      <c r="D532" s="220" t="s">
        <v>144</v>
      </c>
      <c r="E532" s="43"/>
      <c r="F532" s="221" t="s">
        <v>690</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19" t="s">
        <v>144</v>
      </c>
      <c r="AU532" s="19" t="s">
        <v>21</v>
      </c>
    </row>
    <row r="533" s="2" customFormat="1">
      <c r="A533" s="41"/>
      <c r="B533" s="42"/>
      <c r="C533" s="43"/>
      <c r="D533" s="225" t="s">
        <v>150</v>
      </c>
      <c r="E533" s="43"/>
      <c r="F533" s="226" t="s">
        <v>691</v>
      </c>
      <c r="G533" s="43"/>
      <c r="H533" s="43"/>
      <c r="I533" s="222"/>
      <c r="J533" s="43"/>
      <c r="K533" s="43"/>
      <c r="L533" s="47"/>
      <c r="M533" s="223"/>
      <c r="N533" s="224"/>
      <c r="O533" s="87"/>
      <c r="P533" s="87"/>
      <c r="Q533" s="87"/>
      <c r="R533" s="87"/>
      <c r="S533" s="87"/>
      <c r="T533" s="88"/>
      <c r="U533" s="41"/>
      <c r="V533" s="41"/>
      <c r="W533" s="41"/>
      <c r="X533" s="41"/>
      <c r="Y533" s="41"/>
      <c r="Z533" s="41"/>
      <c r="AA533" s="41"/>
      <c r="AB533" s="41"/>
      <c r="AC533" s="41"/>
      <c r="AD533" s="41"/>
      <c r="AE533" s="41"/>
      <c r="AT533" s="19" t="s">
        <v>150</v>
      </c>
      <c r="AU533" s="19" t="s">
        <v>21</v>
      </c>
    </row>
    <row r="534" s="13" customFormat="1">
      <c r="A534" s="13"/>
      <c r="B534" s="227"/>
      <c r="C534" s="228"/>
      <c r="D534" s="225" t="s">
        <v>152</v>
      </c>
      <c r="E534" s="229" t="s">
        <v>32</v>
      </c>
      <c r="F534" s="230" t="s">
        <v>692</v>
      </c>
      <c r="G534" s="228"/>
      <c r="H534" s="231">
        <v>71.299999999999997</v>
      </c>
      <c r="I534" s="232"/>
      <c r="J534" s="228"/>
      <c r="K534" s="228"/>
      <c r="L534" s="233"/>
      <c r="M534" s="234"/>
      <c r="N534" s="235"/>
      <c r="O534" s="235"/>
      <c r="P534" s="235"/>
      <c r="Q534" s="235"/>
      <c r="R534" s="235"/>
      <c r="S534" s="235"/>
      <c r="T534" s="236"/>
      <c r="U534" s="13"/>
      <c r="V534" s="13"/>
      <c r="W534" s="13"/>
      <c r="X534" s="13"/>
      <c r="Y534" s="13"/>
      <c r="Z534" s="13"/>
      <c r="AA534" s="13"/>
      <c r="AB534" s="13"/>
      <c r="AC534" s="13"/>
      <c r="AD534" s="13"/>
      <c r="AE534" s="13"/>
      <c r="AT534" s="237" t="s">
        <v>152</v>
      </c>
      <c r="AU534" s="237" t="s">
        <v>21</v>
      </c>
      <c r="AV534" s="13" t="s">
        <v>21</v>
      </c>
      <c r="AW534" s="13" t="s">
        <v>40</v>
      </c>
      <c r="AX534" s="13" t="s">
        <v>81</v>
      </c>
      <c r="AY534" s="237" t="s">
        <v>135</v>
      </c>
    </row>
    <row r="535" s="14" customFormat="1">
      <c r="A535" s="14"/>
      <c r="B535" s="238"/>
      <c r="C535" s="239"/>
      <c r="D535" s="225" t="s">
        <v>152</v>
      </c>
      <c r="E535" s="240" t="s">
        <v>32</v>
      </c>
      <c r="F535" s="241" t="s">
        <v>154</v>
      </c>
      <c r="G535" s="239"/>
      <c r="H535" s="240" t="s">
        <v>32</v>
      </c>
      <c r="I535" s="242"/>
      <c r="J535" s="239"/>
      <c r="K535" s="239"/>
      <c r="L535" s="243"/>
      <c r="M535" s="244"/>
      <c r="N535" s="245"/>
      <c r="O535" s="245"/>
      <c r="P535" s="245"/>
      <c r="Q535" s="245"/>
      <c r="R535" s="245"/>
      <c r="S535" s="245"/>
      <c r="T535" s="246"/>
      <c r="U535" s="14"/>
      <c r="V535" s="14"/>
      <c r="W535" s="14"/>
      <c r="X535" s="14"/>
      <c r="Y535" s="14"/>
      <c r="Z535" s="14"/>
      <c r="AA535" s="14"/>
      <c r="AB535" s="14"/>
      <c r="AC535" s="14"/>
      <c r="AD535" s="14"/>
      <c r="AE535" s="14"/>
      <c r="AT535" s="247" t="s">
        <v>152</v>
      </c>
      <c r="AU535" s="247" t="s">
        <v>21</v>
      </c>
      <c r="AV535" s="14" t="s">
        <v>89</v>
      </c>
      <c r="AW535" s="14" t="s">
        <v>40</v>
      </c>
      <c r="AX535" s="14" t="s">
        <v>81</v>
      </c>
      <c r="AY535" s="247" t="s">
        <v>135</v>
      </c>
    </row>
    <row r="536" s="15" customFormat="1">
      <c r="A536" s="15"/>
      <c r="B536" s="248"/>
      <c r="C536" s="249"/>
      <c r="D536" s="225" t="s">
        <v>152</v>
      </c>
      <c r="E536" s="250" t="s">
        <v>32</v>
      </c>
      <c r="F536" s="251" t="s">
        <v>155</v>
      </c>
      <c r="G536" s="249"/>
      <c r="H536" s="252">
        <v>71.299999999999997</v>
      </c>
      <c r="I536" s="253"/>
      <c r="J536" s="249"/>
      <c r="K536" s="249"/>
      <c r="L536" s="254"/>
      <c r="M536" s="255"/>
      <c r="N536" s="256"/>
      <c r="O536" s="256"/>
      <c r="P536" s="256"/>
      <c r="Q536" s="256"/>
      <c r="R536" s="256"/>
      <c r="S536" s="256"/>
      <c r="T536" s="257"/>
      <c r="U536" s="15"/>
      <c r="V536" s="15"/>
      <c r="W536" s="15"/>
      <c r="X536" s="15"/>
      <c r="Y536" s="15"/>
      <c r="Z536" s="15"/>
      <c r="AA536" s="15"/>
      <c r="AB536" s="15"/>
      <c r="AC536" s="15"/>
      <c r="AD536" s="15"/>
      <c r="AE536" s="15"/>
      <c r="AT536" s="258" t="s">
        <v>152</v>
      </c>
      <c r="AU536" s="258" t="s">
        <v>21</v>
      </c>
      <c r="AV536" s="15" t="s">
        <v>142</v>
      </c>
      <c r="AW536" s="15" t="s">
        <v>40</v>
      </c>
      <c r="AX536" s="15" t="s">
        <v>89</v>
      </c>
      <c r="AY536" s="258" t="s">
        <v>135</v>
      </c>
    </row>
    <row r="537" s="12" customFormat="1" ht="22.8" customHeight="1">
      <c r="A537" s="12"/>
      <c r="B537" s="191"/>
      <c r="C537" s="192"/>
      <c r="D537" s="193" t="s">
        <v>80</v>
      </c>
      <c r="E537" s="205" t="s">
        <v>170</v>
      </c>
      <c r="F537" s="205" t="s">
        <v>693</v>
      </c>
      <c r="G537" s="192"/>
      <c r="H537" s="192"/>
      <c r="I537" s="195"/>
      <c r="J537" s="206">
        <f>BK537</f>
        <v>0</v>
      </c>
      <c r="K537" s="192"/>
      <c r="L537" s="197"/>
      <c r="M537" s="198"/>
      <c r="N537" s="199"/>
      <c r="O537" s="199"/>
      <c r="P537" s="200">
        <f>SUM(P538:P587)</f>
        <v>0</v>
      </c>
      <c r="Q537" s="199"/>
      <c r="R537" s="200">
        <f>SUM(R538:R587)</f>
        <v>26.568000000000001</v>
      </c>
      <c r="S537" s="199"/>
      <c r="T537" s="201">
        <f>SUM(T538:T587)</f>
        <v>0</v>
      </c>
      <c r="U537" s="12"/>
      <c r="V537" s="12"/>
      <c r="W537" s="12"/>
      <c r="X537" s="12"/>
      <c r="Y537" s="12"/>
      <c r="Z537" s="12"/>
      <c r="AA537" s="12"/>
      <c r="AB537" s="12"/>
      <c r="AC537" s="12"/>
      <c r="AD537" s="12"/>
      <c r="AE537" s="12"/>
      <c r="AR537" s="202" t="s">
        <v>89</v>
      </c>
      <c r="AT537" s="203" t="s">
        <v>80</v>
      </c>
      <c r="AU537" s="203" t="s">
        <v>89</v>
      </c>
      <c r="AY537" s="202" t="s">
        <v>135</v>
      </c>
      <c r="BK537" s="204">
        <f>SUM(BK538:BK587)</f>
        <v>0</v>
      </c>
    </row>
    <row r="538" s="2" customFormat="1" ht="16.5" customHeight="1">
      <c r="A538" s="41"/>
      <c r="B538" s="42"/>
      <c r="C538" s="207" t="s">
        <v>694</v>
      </c>
      <c r="D538" s="207" t="s">
        <v>137</v>
      </c>
      <c r="E538" s="208" t="s">
        <v>695</v>
      </c>
      <c r="F538" s="209" t="s">
        <v>696</v>
      </c>
      <c r="G538" s="210" t="s">
        <v>140</v>
      </c>
      <c r="H538" s="211">
        <v>282.24900000000002</v>
      </c>
      <c r="I538" s="212"/>
      <c r="J538" s="213">
        <f>ROUND(I538*H538,2)</f>
        <v>0</v>
      </c>
      <c r="K538" s="209" t="s">
        <v>141</v>
      </c>
      <c r="L538" s="47"/>
      <c r="M538" s="214" t="s">
        <v>32</v>
      </c>
      <c r="N538" s="215" t="s">
        <v>52</v>
      </c>
      <c r="O538" s="87"/>
      <c r="P538" s="216">
        <f>O538*H538</f>
        <v>0</v>
      </c>
      <c r="Q538" s="216">
        <v>0</v>
      </c>
      <c r="R538" s="216">
        <f>Q538*H538</f>
        <v>0</v>
      </c>
      <c r="S538" s="216">
        <v>0</v>
      </c>
      <c r="T538" s="217">
        <f>S538*H538</f>
        <v>0</v>
      </c>
      <c r="U538" s="41"/>
      <c r="V538" s="41"/>
      <c r="W538" s="41"/>
      <c r="X538" s="41"/>
      <c r="Y538" s="41"/>
      <c r="Z538" s="41"/>
      <c r="AA538" s="41"/>
      <c r="AB538" s="41"/>
      <c r="AC538" s="41"/>
      <c r="AD538" s="41"/>
      <c r="AE538" s="41"/>
      <c r="AR538" s="218" t="s">
        <v>142</v>
      </c>
      <c r="AT538" s="218" t="s">
        <v>137</v>
      </c>
      <c r="AU538" s="218" t="s">
        <v>21</v>
      </c>
      <c r="AY538" s="19" t="s">
        <v>135</v>
      </c>
      <c r="BE538" s="219">
        <f>IF(N538="základní",J538,0)</f>
        <v>0</v>
      </c>
      <c r="BF538" s="219">
        <f>IF(N538="snížená",J538,0)</f>
        <v>0</v>
      </c>
      <c r="BG538" s="219">
        <f>IF(N538="zákl. přenesená",J538,0)</f>
        <v>0</v>
      </c>
      <c r="BH538" s="219">
        <f>IF(N538="sníž. přenesená",J538,0)</f>
        <v>0</v>
      </c>
      <c r="BI538" s="219">
        <f>IF(N538="nulová",J538,0)</f>
        <v>0</v>
      </c>
      <c r="BJ538" s="19" t="s">
        <v>89</v>
      </c>
      <c r="BK538" s="219">
        <f>ROUND(I538*H538,2)</f>
        <v>0</v>
      </c>
      <c r="BL538" s="19" t="s">
        <v>142</v>
      </c>
      <c r="BM538" s="218" t="s">
        <v>697</v>
      </c>
    </row>
    <row r="539" s="2" customFormat="1">
      <c r="A539" s="41"/>
      <c r="B539" s="42"/>
      <c r="C539" s="43"/>
      <c r="D539" s="220" t="s">
        <v>144</v>
      </c>
      <c r="E539" s="43"/>
      <c r="F539" s="221" t="s">
        <v>698</v>
      </c>
      <c r="G539" s="43"/>
      <c r="H539" s="43"/>
      <c r="I539" s="222"/>
      <c r="J539" s="43"/>
      <c r="K539" s="43"/>
      <c r="L539" s="47"/>
      <c r="M539" s="223"/>
      <c r="N539" s="224"/>
      <c r="O539" s="87"/>
      <c r="P539" s="87"/>
      <c r="Q539" s="87"/>
      <c r="R539" s="87"/>
      <c r="S539" s="87"/>
      <c r="T539" s="88"/>
      <c r="U539" s="41"/>
      <c r="V539" s="41"/>
      <c r="W539" s="41"/>
      <c r="X539" s="41"/>
      <c r="Y539" s="41"/>
      <c r="Z539" s="41"/>
      <c r="AA539" s="41"/>
      <c r="AB539" s="41"/>
      <c r="AC539" s="41"/>
      <c r="AD539" s="41"/>
      <c r="AE539" s="41"/>
      <c r="AT539" s="19" t="s">
        <v>144</v>
      </c>
      <c r="AU539" s="19" t="s">
        <v>21</v>
      </c>
    </row>
    <row r="540" s="13" customFormat="1">
      <c r="A540" s="13"/>
      <c r="B540" s="227"/>
      <c r="C540" s="228"/>
      <c r="D540" s="225" t="s">
        <v>152</v>
      </c>
      <c r="E540" s="229" t="s">
        <v>32</v>
      </c>
      <c r="F540" s="230" t="s">
        <v>699</v>
      </c>
      <c r="G540" s="228"/>
      <c r="H540" s="231">
        <v>282.24900000000002</v>
      </c>
      <c r="I540" s="232"/>
      <c r="J540" s="228"/>
      <c r="K540" s="228"/>
      <c r="L540" s="233"/>
      <c r="M540" s="234"/>
      <c r="N540" s="235"/>
      <c r="O540" s="235"/>
      <c r="P540" s="235"/>
      <c r="Q540" s="235"/>
      <c r="R540" s="235"/>
      <c r="S540" s="235"/>
      <c r="T540" s="236"/>
      <c r="U540" s="13"/>
      <c r="V540" s="13"/>
      <c r="W540" s="13"/>
      <c r="X540" s="13"/>
      <c r="Y540" s="13"/>
      <c r="Z540" s="13"/>
      <c r="AA540" s="13"/>
      <c r="AB540" s="13"/>
      <c r="AC540" s="13"/>
      <c r="AD540" s="13"/>
      <c r="AE540" s="13"/>
      <c r="AT540" s="237" t="s">
        <v>152</v>
      </c>
      <c r="AU540" s="237" t="s">
        <v>21</v>
      </c>
      <c r="AV540" s="13" t="s">
        <v>21</v>
      </c>
      <c r="AW540" s="13" t="s">
        <v>40</v>
      </c>
      <c r="AX540" s="13" t="s">
        <v>81</v>
      </c>
      <c r="AY540" s="237" t="s">
        <v>135</v>
      </c>
    </row>
    <row r="541" s="14" customFormat="1">
      <c r="A541" s="14"/>
      <c r="B541" s="238"/>
      <c r="C541" s="239"/>
      <c r="D541" s="225" t="s">
        <v>152</v>
      </c>
      <c r="E541" s="240" t="s">
        <v>32</v>
      </c>
      <c r="F541" s="241" t="s">
        <v>154</v>
      </c>
      <c r="G541" s="239"/>
      <c r="H541" s="240" t="s">
        <v>32</v>
      </c>
      <c r="I541" s="242"/>
      <c r="J541" s="239"/>
      <c r="K541" s="239"/>
      <c r="L541" s="243"/>
      <c r="M541" s="244"/>
      <c r="N541" s="245"/>
      <c r="O541" s="245"/>
      <c r="P541" s="245"/>
      <c r="Q541" s="245"/>
      <c r="R541" s="245"/>
      <c r="S541" s="245"/>
      <c r="T541" s="246"/>
      <c r="U541" s="14"/>
      <c r="V541" s="14"/>
      <c r="W541" s="14"/>
      <c r="X541" s="14"/>
      <c r="Y541" s="14"/>
      <c r="Z541" s="14"/>
      <c r="AA541" s="14"/>
      <c r="AB541" s="14"/>
      <c r="AC541" s="14"/>
      <c r="AD541" s="14"/>
      <c r="AE541" s="14"/>
      <c r="AT541" s="247" t="s">
        <v>152</v>
      </c>
      <c r="AU541" s="247" t="s">
        <v>21</v>
      </c>
      <c r="AV541" s="14" t="s">
        <v>89</v>
      </c>
      <c r="AW541" s="14" t="s">
        <v>40</v>
      </c>
      <c r="AX541" s="14" t="s">
        <v>81</v>
      </c>
      <c r="AY541" s="247" t="s">
        <v>135</v>
      </c>
    </row>
    <row r="542" s="15" customFormat="1">
      <c r="A542" s="15"/>
      <c r="B542" s="248"/>
      <c r="C542" s="249"/>
      <c r="D542" s="225" t="s">
        <v>152</v>
      </c>
      <c r="E542" s="250" t="s">
        <v>32</v>
      </c>
      <c r="F542" s="251" t="s">
        <v>155</v>
      </c>
      <c r="G542" s="249"/>
      <c r="H542" s="252">
        <v>282.24900000000002</v>
      </c>
      <c r="I542" s="253"/>
      <c r="J542" s="249"/>
      <c r="K542" s="249"/>
      <c r="L542" s="254"/>
      <c r="M542" s="255"/>
      <c r="N542" s="256"/>
      <c r="O542" s="256"/>
      <c r="P542" s="256"/>
      <c r="Q542" s="256"/>
      <c r="R542" s="256"/>
      <c r="S542" s="256"/>
      <c r="T542" s="257"/>
      <c r="U542" s="15"/>
      <c r="V542" s="15"/>
      <c r="W542" s="15"/>
      <c r="X542" s="15"/>
      <c r="Y542" s="15"/>
      <c r="Z542" s="15"/>
      <c r="AA542" s="15"/>
      <c r="AB542" s="15"/>
      <c r="AC542" s="15"/>
      <c r="AD542" s="15"/>
      <c r="AE542" s="15"/>
      <c r="AT542" s="258" t="s">
        <v>152</v>
      </c>
      <c r="AU542" s="258" t="s">
        <v>21</v>
      </c>
      <c r="AV542" s="15" t="s">
        <v>142</v>
      </c>
      <c r="AW542" s="15" t="s">
        <v>40</v>
      </c>
      <c r="AX542" s="15" t="s">
        <v>89</v>
      </c>
      <c r="AY542" s="258" t="s">
        <v>135</v>
      </c>
    </row>
    <row r="543" s="2" customFormat="1" ht="33" customHeight="1">
      <c r="A543" s="41"/>
      <c r="B543" s="42"/>
      <c r="C543" s="207" t="s">
        <v>700</v>
      </c>
      <c r="D543" s="207" t="s">
        <v>137</v>
      </c>
      <c r="E543" s="208" t="s">
        <v>701</v>
      </c>
      <c r="F543" s="209" t="s">
        <v>702</v>
      </c>
      <c r="G543" s="210" t="s">
        <v>140</v>
      </c>
      <c r="H543" s="211">
        <v>258.24900000000002</v>
      </c>
      <c r="I543" s="212"/>
      <c r="J543" s="213">
        <f>ROUND(I543*H543,2)</f>
        <v>0</v>
      </c>
      <c r="K543" s="209" t="s">
        <v>141</v>
      </c>
      <c r="L543" s="47"/>
      <c r="M543" s="214" t="s">
        <v>32</v>
      </c>
      <c r="N543" s="215" t="s">
        <v>52</v>
      </c>
      <c r="O543" s="87"/>
      <c r="P543" s="216">
        <f>O543*H543</f>
        <v>0</v>
      </c>
      <c r="Q543" s="216">
        <v>0</v>
      </c>
      <c r="R543" s="216">
        <f>Q543*H543</f>
        <v>0</v>
      </c>
      <c r="S543" s="216">
        <v>0</v>
      </c>
      <c r="T543" s="217">
        <f>S543*H543</f>
        <v>0</v>
      </c>
      <c r="U543" s="41"/>
      <c r="V543" s="41"/>
      <c r="W543" s="41"/>
      <c r="X543" s="41"/>
      <c r="Y543" s="41"/>
      <c r="Z543" s="41"/>
      <c r="AA543" s="41"/>
      <c r="AB543" s="41"/>
      <c r="AC543" s="41"/>
      <c r="AD543" s="41"/>
      <c r="AE543" s="41"/>
      <c r="AR543" s="218" t="s">
        <v>142</v>
      </c>
      <c r="AT543" s="218" t="s">
        <v>137</v>
      </c>
      <c r="AU543" s="218" t="s">
        <v>21</v>
      </c>
      <c r="AY543" s="19" t="s">
        <v>135</v>
      </c>
      <c r="BE543" s="219">
        <f>IF(N543="základní",J543,0)</f>
        <v>0</v>
      </c>
      <c r="BF543" s="219">
        <f>IF(N543="snížená",J543,0)</f>
        <v>0</v>
      </c>
      <c r="BG543" s="219">
        <f>IF(N543="zákl. přenesená",J543,0)</f>
        <v>0</v>
      </c>
      <c r="BH543" s="219">
        <f>IF(N543="sníž. přenesená",J543,0)</f>
        <v>0</v>
      </c>
      <c r="BI543" s="219">
        <f>IF(N543="nulová",J543,0)</f>
        <v>0</v>
      </c>
      <c r="BJ543" s="19" t="s">
        <v>89</v>
      </c>
      <c r="BK543" s="219">
        <f>ROUND(I543*H543,2)</f>
        <v>0</v>
      </c>
      <c r="BL543" s="19" t="s">
        <v>142</v>
      </c>
      <c r="BM543" s="218" t="s">
        <v>703</v>
      </c>
    </row>
    <row r="544" s="2" customFormat="1">
      <c r="A544" s="41"/>
      <c r="B544" s="42"/>
      <c r="C544" s="43"/>
      <c r="D544" s="220" t="s">
        <v>144</v>
      </c>
      <c r="E544" s="43"/>
      <c r="F544" s="221" t="s">
        <v>704</v>
      </c>
      <c r="G544" s="43"/>
      <c r="H544" s="43"/>
      <c r="I544" s="222"/>
      <c r="J544" s="43"/>
      <c r="K544" s="43"/>
      <c r="L544" s="47"/>
      <c r="M544" s="223"/>
      <c r="N544" s="224"/>
      <c r="O544" s="87"/>
      <c r="P544" s="87"/>
      <c r="Q544" s="87"/>
      <c r="R544" s="87"/>
      <c r="S544" s="87"/>
      <c r="T544" s="88"/>
      <c r="U544" s="41"/>
      <c r="V544" s="41"/>
      <c r="W544" s="41"/>
      <c r="X544" s="41"/>
      <c r="Y544" s="41"/>
      <c r="Z544" s="41"/>
      <c r="AA544" s="41"/>
      <c r="AB544" s="41"/>
      <c r="AC544" s="41"/>
      <c r="AD544" s="41"/>
      <c r="AE544" s="41"/>
      <c r="AT544" s="19" t="s">
        <v>144</v>
      </c>
      <c r="AU544" s="19" t="s">
        <v>21</v>
      </c>
    </row>
    <row r="545" s="2" customFormat="1">
      <c r="A545" s="41"/>
      <c r="B545" s="42"/>
      <c r="C545" s="43"/>
      <c r="D545" s="225" t="s">
        <v>150</v>
      </c>
      <c r="E545" s="43"/>
      <c r="F545" s="226" t="s">
        <v>705</v>
      </c>
      <c r="G545" s="43"/>
      <c r="H545" s="43"/>
      <c r="I545" s="222"/>
      <c r="J545" s="43"/>
      <c r="K545" s="43"/>
      <c r="L545" s="47"/>
      <c r="M545" s="223"/>
      <c r="N545" s="224"/>
      <c r="O545" s="87"/>
      <c r="P545" s="87"/>
      <c r="Q545" s="87"/>
      <c r="R545" s="87"/>
      <c r="S545" s="87"/>
      <c r="T545" s="88"/>
      <c r="U545" s="41"/>
      <c r="V545" s="41"/>
      <c r="W545" s="41"/>
      <c r="X545" s="41"/>
      <c r="Y545" s="41"/>
      <c r="Z545" s="41"/>
      <c r="AA545" s="41"/>
      <c r="AB545" s="41"/>
      <c r="AC545" s="41"/>
      <c r="AD545" s="41"/>
      <c r="AE545" s="41"/>
      <c r="AT545" s="19" t="s">
        <v>150</v>
      </c>
      <c r="AU545" s="19" t="s">
        <v>21</v>
      </c>
    </row>
    <row r="546" s="13" customFormat="1">
      <c r="A546" s="13"/>
      <c r="B546" s="227"/>
      <c r="C546" s="228"/>
      <c r="D546" s="225" t="s">
        <v>152</v>
      </c>
      <c r="E546" s="229" t="s">
        <v>32</v>
      </c>
      <c r="F546" s="230" t="s">
        <v>706</v>
      </c>
      <c r="G546" s="228"/>
      <c r="H546" s="231">
        <v>258.24900000000002</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152</v>
      </c>
      <c r="AU546" s="237" t="s">
        <v>21</v>
      </c>
      <c r="AV546" s="13" t="s">
        <v>21</v>
      </c>
      <c r="AW546" s="13" t="s">
        <v>40</v>
      </c>
      <c r="AX546" s="13" t="s">
        <v>81</v>
      </c>
      <c r="AY546" s="237" t="s">
        <v>135</v>
      </c>
    </row>
    <row r="547" s="14" customFormat="1">
      <c r="A547" s="14"/>
      <c r="B547" s="238"/>
      <c r="C547" s="239"/>
      <c r="D547" s="225" t="s">
        <v>152</v>
      </c>
      <c r="E547" s="240" t="s">
        <v>32</v>
      </c>
      <c r="F547" s="241" t="s">
        <v>154</v>
      </c>
      <c r="G547" s="239"/>
      <c r="H547" s="240" t="s">
        <v>32</v>
      </c>
      <c r="I547" s="242"/>
      <c r="J547" s="239"/>
      <c r="K547" s="239"/>
      <c r="L547" s="243"/>
      <c r="M547" s="244"/>
      <c r="N547" s="245"/>
      <c r="O547" s="245"/>
      <c r="P547" s="245"/>
      <c r="Q547" s="245"/>
      <c r="R547" s="245"/>
      <c r="S547" s="245"/>
      <c r="T547" s="246"/>
      <c r="U547" s="14"/>
      <c r="V547" s="14"/>
      <c r="W547" s="14"/>
      <c r="X547" s="14"/>
      <c r="Y547" s="14"/>
      <c r="Z547" s="14"/>
      <c r="AA547" s="14"/>
      <c r="AB547" s="14"/>
      <c r="AC547" s="14"/>
      <c r="AD547" s="14"/>
      <c r="AE547" s="14"/>
      <c r="AT547" s="247" t="s">
        <v>152</v>
      </c>
      <c r="AU547" s="247" t="s">
        <v>21</v>
      </c>
      <c r="AV547" s="14" t="s">
        <v>89</v>
      </c>
      <c r="AW547" s="14" t="s">
        <v>40</v>
      </c>
      <c r="AX547" s="14" t="s">
        <v>81</v>
      </c>
      <c r="AY547" s="247" t="s">
        <v>135</v>
      </c>
    </row>
    <row r="548" s="15" customFormat="1">
      <c r="A548" s="15"/>
      <c r="B548" s="248"/>
      <c r="C548" s="249"/>
      <c r="D548" s="225" t="s">
        <v>152</v>
      </c>
      <c r="E548" s="250" t="s">
        <v>32</v>
      </c>
      <c r="F548" s="251" t="s">
        <v>155</v>
      </c>
      <c r="G548" s="249"/>
      <c r="H548" s="252">
        <v>258.24900000000002</v>
      </c>
      <c r="I548" s="253"/>
      <c r="J548" s="249"/>
      <c r="K548" s="249"/>
      <c r="L548" s="254"/>
      <c r="M548" s="255"/>
      <c r="N548" s="256"/>
      <c r="O548" s="256"/>
      <c r="P548" s="256"/>
      <c r="Q548" s="256"/>
      <c r="R548" s="256"/>
      <c r="S548" s="256"/>
      <c r="T548" s="257"/>
      <c r="U548" s="15"/>
      <c r="V548" s="15"/>
      <c r="W548" s="15"/>
      <c r="X548" s="15"/>
      <c r="Y548" s="15"/>
      <c r="Z548" s="15"/>
      <c r="AA548" s="15"/>
      <c r="AB548" s="15"/>
      <c r="AC548" s="15"/>
      <c r="AD548" s="15"/>
      <c r="AE548" s="15"/>
      <c r="AT548" s="258" t="s">
        <v>152</v>
      </c>
      <c r="AU548" s="258" t="s">
        <v>21</v>
      </c>
      <c r="AV548" s="15" t="s">
        <v>142</v>
      </c>
      <c r="AW548" s="15" t="s">
        <v>40</v>
      </c>
      <c r="AX548" s="15" t="s">
        <v>89</v>
      </c>
      <c r="AY548" s="258" t="s">
        <v>135</v>
      </c>
    </row>
    <row r="549" s="2" customFormat="1" ht="24.15" customHeight="1">
      <c r="A549" s="41"/>
      <c r="B549" s="42"/>
      <c r="C549" s="207" t="s">
        <v>707</v>
      </c>
      <c r="D549" s="207" t="s">
        <v>137</v>
      </c>
      <c r="E549" s="208" t="s">
        <v>708</v>
      </c>
      <c r="F549" s="209" t="s">
        <v>709</v>
      </c>
      <c r="G549" s="210" t="s">
        <v>140</v>
      </c>
      <c r="H549" s="211">
        <v>270.24900000000002</v>
      </c>
      <c r="I549" s="212"/>
      <c r="J549" s="213">
        <f>ROUND(I549*H549,2)</f>
        <v>0</v>
      </c>
      <c r="K549" s="209" t="s">
        <v>141</v>
      </c>
      <c r="L549" s="47"/>
      <c r="M549" s="214" t="s">
        <v>32</v>
      </c>
      <c r="N549" s="215" t="s">
        <v>52</v>
      </c>
      <c r="O549" s="87"/>
      <c r="P549" s="216">
        <f>O549*H549</f>
        <v>0</v>
      </c>
      <c r="Q549" s="216">
        <v>0</v>
      </c>
      <c r="R549" s="216">
        <f>Q549*H549</f>
        <v>0</v>
      </c>
      <c r="S549" s="216">
        <v>0</v>
      </c>
      <c r="T549" s="217">
        <f>S549*H549</f>
        <v>0</v>
      </c>
      <c r="U549" s="41"/>
      <c r="V549" s="41"/>
      <c r="W549" s="41"/>
      <c r="X549" s="41"/>
      <c r="Y549" s="41"/>
      <c r="Z549" s="41"/>
      <c r="AA549" s="41"/>
      <c r="AB549" s="41"/>
      <c r="AC549" s="41"/>
      <c r="AD549" s="41"/>
      <c r="AE549" s="41"/>
      <c r="AR549" s="218" t="s">
        <v>142</v>
      </c>
      <c r="AT549" s="218" t="s">
        <v>137</v>
      </c>
      <c r="AU549" s="218" t="s">
        <v>21</v>
      </c>
      <c r="AY549" s="19" t="s">
        <v>135</v>
      </c>
      <c r="BE549" s="219">
        <f>IF(N549="základní",J549,0)</f>
        <v>0</v>
      </c>
      <c r="BF549" s="219">
        <f>IF(N549="snížená",J549,0)</f>
        <v>0</v>
      </c>
      <c r="BG549" s="219">
        <f>IF(N549="zákl. přenesená",J549,0)</f>
        <v>0</v>
      </c>
      <c r="BH549" s="219">
        <f>IF(N549="sníž. přenesená",J549,0)</f>
        <v>0</v>
      </c>
      <c r="BI549" s="219">
        <f>IF(N549="nulová",J549,0)</f>
        <v>0</v>
      </c>
      <c r="BJ549" s="19" t="s">
        <v>89</v>
      </c>
      <c r="BK549" s="219">
        <f>ROUND(I549*H549,2)</f>
        <v>0</v>
      </c>
      <c r="BL549" s="19" t="s">
        <v>142</v>
      </c>
      <c r="BM549" s="218" t="s">
        <v>710</v>
      </c>
    </row>
    <row r="550" s="2" customFormat="1">
      <c r="A550" s="41"/>
      <c r="B550" s="42"/>
      <c r="C550" s="43"/>
      <c r="D550" s="220" t="s">
        <v>144</v>
      </c>
      <c r="E550" s="43"/>
      <c r="F550" s="221" t="s">
        <v>711</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19" t="s">
        <v>144</v>
      </c>
      <c r="AU550" s="19" t="s">
        <v>21</v>
      </c>
    </row>
    <row r="551" s="2" customFormat="1">
      <c r="A551" s="41"/>
      <c r="B551" s="42"/>
      <c r="C551" s="43"/>
      <c r="D551" s="225" t="s">
        <v>150</v>
      </c>
      <c r="E551" s="43"/>
      <c r="F551" s="226" t="s">
        <v>712</v>
      </c>
      <c r="G551" s="43"/>
      <c r="H551" s="43"/>
      <c r="I551" s="222"/>
      <c r="J551" s="43"/>
      <c r="K551" s="43"/>
      <c r="L551" s="47"/>
      <c r="M551" s="223"/>
      <c r="N551" s="224"/>
      <c r="O551" s="87"/>
      <c r="P551" s="87"/>
      <c r="Q551" s="87"/>
      <c r="R551" s="87"/>
      <c r="S551" s="87"/>
      <c r="T551" s="88"/>
      <c r="U551" s="41"/>
      <c r="V551" s="41"/>
      <c r="W551" s="41"/>
      <c r="X551" s="41"/>
      <c r="Y551" s="41"/>
      <c r="Z551" s="41"/>
      <c r="AA551" s="41"/>
      <c r="AB551" s="41"/>
      <c r="AC551" s="41"/>
      <c r="AD551" s="41"/>
      <c r="AE551" s="41"/>
      <c r="AT551" s="19" t="s">
        <v>150</v>
      </c>
      <c r="AU551" s="19" t="s">
        <v>21</v>
      </c>
    </row>
    <row r="552" s="13" customFormat="1">
      <c r="A552" s="13"/>
      <c r="B552" s="227"/>
      <c r="C552" s="228"/>
      <c r="D552" s="225" t="s">
        <v>152</v>
      </c>
      <c r="E552" s="229" t="s">
        <v>32</v>
      </c>
      <c r="F552" s="230" t="s">
        <v>713</v>
      </c>
      <c r="G552" s="228"/>
      <c r="H552" s="231">
        <v>270.24900000000002</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152</v>
      </c>
      <c r="AU552" s="237" t="s">
        <v>21</v>
      </c>
      <c r="AV552" s="13" t="s">
        <v>21</v>
      </c>
      <c r="AW552" s="13" t="s">
        <v>40</v>
      </c>
      <c r="AX552" s="13" t="s">
        <v>81</v>
      </c>
      <c r="AY552" s="237" t="s">
        <v>135</v>
      </c>
    </row>
    <row r="553" s="14" customFormat="1">
      <c r="A553" s="14"/>
      <c r="B553" s="238"/>
      <c r="C553" s="239"/>
      <c r="D553" s="225" t="s">
        <v>152</v>
      </c>
      <c r="E553" s="240" t="s">
        <v>32</v>
      </c>
      <c r="F553" s="241" t="s">
        <v>154</v>
      </c>
      <c r="G553" s="239"/>
      <c r="H553" s="240" t="s">
        <v>32</v>
      </c>
      <c r="I553" s="242"/>
      <c r="J553" s="239"/>
      <c r="K553" s="239"/>
      <c r="L553" s="243"/>
      <c r="M553" s="244"/>
      <c r="N553" s="245"/>
      <c r="O553" s="245"/>
      <c r="P553" s="245"/>
      <c r="Q553" s="245"/>
      <c r="R553" s="245"/>
      <c r="S553" s="245"/>
      <c r="T553" s="246"/>
      <c r="U553" s="14"/>
      <c r="V553" s="14"/>
      <c r="W553" s="14"/>
      <c r="X553" s="14"/>
      <c r="Y553" s="14"/>
      <c r="Z553" s="14"/>
      <c r="AA553" s="14"/>
      <c r="AB553" s="14"/>
      <c r="AC553" s="14"/>
      <c r="AD553" s="14"/>
      <c r="AE553" s="14"/>
      <c r="AT553" s="247" t="s">
        <v>152</v>
      </c>
      <c r="AU553" s="247" t="s">
        <v>21</v>
      </c>
      <c r="AV553" s="14" t="s">
        <v>89</v>
      </c>
      <c r="AW553" s="14" t="s">
        <v>40</v>
      </c>
      <c r="AX553" s="14" t="s">
        <v>81</v>
      </c>
      <c r="AY553" s="247" t="s">
        <v>135</v>
      </c>
    </row>
    <row r="554" s="15" customFormat="1">
      <c r="A554" s="15"/>
      <c r="B554" s="248"/>
      <c r="C554" s="249"/>
      <c r="D554" s="225" t="s">
        <v>152</v>
      </c>
      <c r="E554" s="250" t="s">
        <v>32</v>
      </c>
      <c r="F554" s="251" t="s">
        <v>155</v>
      </c>
      <c r="G554" s="249"/>
      <c r="H554" s="252">
        <v>270.24900000000002</v>
      </c>
      <c r="I554" s="253"/>
      <c r="J554" s="249"/>
      <c r="K554" s="249"/>
      <c r="L554" s="254"/>
      <c r="M554" s="255"/>
      <c r="N554" s="256"/>
      <c r="O554" s="256"/>
      <c r="P554" s="256"/>
      <c r="Q554" s="256"/>
      <c r="R554" s="256"/>
      <c r="S554" s="256"/>
      <c r="T554" s="257"/>
      <c r="U554" s="15"/>
      <c r="V554" s="15"/>
      <c r="W554" s="15"/>
      <c r="X554" s="15"/>
      <c r="Y554" s="15"/>
      <c r="Z554" s="15"/>
      <c r="AA554" s="15"/>
      <c r="AB554" s="15"/>
      <c r="AC554" s="15"/>
      <c r="AD554" s="15"/>
      <c r="AE554" s="15"/>
      <c r="AT554" s="258" t="s">
        <v>152</v>
      </c>
      <c r="AU554" s="258" t="s">
        <v>21</v>
      </c>
      <c r="AV554" s="15" t="s">
        <v>142</v>
      </c>
      <c r="AW554" s="15" t="s">
        <v>40</v>
      </c>
      <c r="AX554" s="15" t="s">
        <v>89</v>
      </c>
      <c r="AY554" s="258" t="s">
        <v>135</v>
      </c>
    </row>
    <row r="555" s="2" customFormat="1" ht="24.15" customHeight="1">
      <c r="A555" s="41"/>
      <c r="B555" s="42"/>
      <c r="C555" s="207" t="s">
        <v>714</v>
      </c>
      <c r="D555" s="207" t="s">
        <v>137</v>
      </c>
      <c r="E555" s="208" t="s">
        <v>715</v>
      </c>
      <c r="F555" s="209" t="s">
        <v>716</v>
      </c>
      <c r="G555" s="210" t="s">
        <v>140</v>
      </c>
      <c r="H555" s="211">
        <v>82</v>
      </c>
      <c r="I555" s="212"/>
      <c r="J555" s="213">
        <f>ROUND(I555*H555,2)</f>
        <v>0</v>
      </c>
      <c r="K555" s="209" t="s">
        <v>141</v>
      </c>
      <c r="L555" s="47"/>
      <c r="M555" s="214" t="s">
        <v>32</v>
      </c>
      <c r="N555" s="215" t="s">
        <v>52</v>
      </c>
      <c r="O555" s="87"/>
      <c r="P555" s="216">
        <f>O555*H555</f>
        <v>0</v>
      </c>
      <c r="Q555" s="216">
        <v>0.32400000000000001</v>
      </c>
      <c r="R555" s="216">
        <f>Q555*H555</f>
        <v>26.568000000000001</v>
      </c>
      <c r="S555" s="216">
        <v>0</v>
      </c>
      <c r="T555" s="217">
        <f>S555*H555</f>
        <v>0</v>
      </c>
      <c r="U555" s="41"/>
      <c r="V555" s="41"/>
      <c r="W555" s="41"/>
      <c r="X555" s="41"/>
      <c r="Y555" s="41"/>
      <c r="Z555" s="41"/>
      <c r="AA555" s="41"/>
      <c r="AB555" s="41"/>
      <c r="AC555" s="41"/>
      <c r="AD555" s="41"/>
      <c r="AE555" s="41"/>
      <c r="AR555" s="218" t="s">
        <v>142</v>
      </c>
      <c r="AT555" s="218" t="s">
        <v>137</v>
      </c>
      <c r="AU555" s="218" t="s">
        <v>21</v>
      </c>
      <c r="AY555" s="19" t="s">
        <v>135</v>
      </c>
      <c r="BE555" s="219">
        <f>IF(N555="základní",J555,0)</f>
        <v>0</v>
      </c>
      <c r="BF555" s="219">
        <f>IF(N555="snížená",J555,0)</f>
        <v>0</v>
      </c>
      <c r="BG555" s="219">
        <f>IF(N555="zákl. přenesená",J555,0)</f>
        <v>0</v>
      </c>
      <c r="BH555" s="219">
        <f>IF(N555="sníž. přenesená",J555,0)</f>
        <v>0</v>
      </c>
      <c r="BI555" s="219">
        <f>IF(N555="nulová",J555,0)</f>
        <v>0</v>
      </c>
      <c r="BJ555" s="19" t="s">
        <v>89</v>
      </c>
      <c r="BK555" s="219">
        <f>ROUND(I555*H555,2)</f>
        <v>0</v>
      </c>
      <c r="BL555" s="19" t="s">
        <v>142</v>
      </c>
      <c r="BM555" s="218" t="s">
        <v>717</v>
      </c>
    </row>
    <row r="556" s="2" customFormat="1">
      <c r="A556" s="41"/>
      <c r="B556" s="42"/>
      <c r="C556" s="43"/>
      <c r="D556" s="220" t="s">
        <v>144</v>
      </c>
      <c r="E556" s="43"/>
      <c r="F556" s="221" t="s">
        <v>718</v>
      </c>
      <c r="G556" s="43"/>
      <c r="H556" s="43"/>
      <c r="I556" s="222"/>
      <c r="J556" s="43"/>
      <c r="K556" s="43"/>
      <c r="L556" s="47"/>
      <c r="M556" s="223"/>
      <c r="N556" s="224"/>
      <c r="O556" s="87"/>
      <c r="P556" s="87"/>
      <c r="Q556" s="87"/>
      <c r="R556" s="87"/>
      <c r="S556" s="87"/>
      <c r="T556" s="88"/>
      <c r="U556" s="41"/>
      <c r="V556" s="41"/>
      <c r="W556" s="41"/>
      <c r="X556" s="41"/>
      <c r="Y556" s="41"/>
      <c r="Z556" s="41"/>
      <c r="AA556" s="41"/>
      <c r="AB556" s="41"/>
      <c r="AC556" s="41"/>
      <c r="AD556" s="41"/>
      <c r="AE556" s="41"/>
      <c r="AT556" s="19" t="s">
        <v>144</v>
      </c>
      <c r="AU556" s="19" t="s">
        <v>21</v>
      </c>
    </row>
    <row r="557" s="2" customFormat="1">
      <c r="A557" s="41"/>
      <c r="B557" s="42"/>
      <c r="C557" s="43"/>
      <c r="D557" s="225" t="s">
        <v>150</v>
      </c>
      <c r="E557" s="43"/>
      <c r="F557" s="226" t="s">
        <v>719</v>
      </c>
      <c r="G557" s="43"/>
      <c r="H557" s="43"/>
      <c r="I557" s="222"/>
      <c r="J557" s="43"/>
      <c r="K557" s="43"/>
      <c r="L557" s="47"/>
      <c r="M557" s="223"/>
      <c r="N557" s="224"/>
      <c r="O557" s="87"/>
      <c r="P557" s="87"/>
      <c r="Q557" s="87"/>
      <c r="R557" s="87"/>
      <c r="S557" s="87"/>
      <c r="T557" s="88"/>
      <c r="U557" s="41"/>
      <c r="V557" s="41"/>
      <c r="W557" s="41"/>
      <c r="X557" s="41"/>
      <c r="Y557" s="41"/>
      <c r="Z557" s="41"/>
      <c r="AA557" s="41"/>
      <c r="AB557" s="41"/>
      <c r="AC557" s="41"/>
      <c r="AD557" s="41"/>
      <c r="AE557" s="41"/>
      <c r="AT557" s="19" t="s">
        <v>150</v>
      </c>
      <c r="AU557" s="19" t="s">
        <v>21</v>
      </c>
    </row>
    <row r="558" s="13" customFormat="1">
      <c r="A558" s="13"/>
      <c r="B558" s="227"/>
      <c r="C558" s="228"/>
      <c r="D558" s="225" t="s">
        <v>152</v>
      </c>
      <c r="E558" s="229" t="s">
        <v>32</v>
      </c>
      <c r="F558" s="230" t="s">
        <v>720</v>
      </c>
      <c r="G558" s="228"/>
      <c r="H558" s="231">
        <v>82</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152</v>
      </c>
      <c r="AU558" s="237" t="s">
        <v>21</v>
      </c>
      <c r="AV558" s="13" t="s">
        <v>21</v>
      </c>
      <c r="AW558" s="13" t="s">
        <v>40</v>
      </c>
      <c r="AX558" s="13" t="s">
        <v>81</v>
      </c>
      <c r="AY558" s="237" t="s">
        <v>135</v>
      </c>
    </row>
    <row r="559" s="14" customFormat="1">
      <c r="A559" s="14"/>
      <c r="B559" s="238"/>
      <c r="C559" s="239"/>
      <c r="D559" s="225" t="s">
        <v>152</v>
      </c>
      <c r="E559" s="240" t="s">
        <v>32</v>
      </c>
      <c r="F559" s="241" t="s">
        <v>154</v>
      </c>
      <c r="G559" s="239"/>
      <c r="H559" s="240" t="s">
        <v>32</v>
      </c>
      <c r="I559" s="242"/>
      <c r="J559" s="239"/>
      <c r="K559" s="239"/>
      <c r="L559" s="243"/>
      <c r="M559" s="244"/>
      <c r="N559" s="245"/>
      <c r="O559" s="245"/>
      <c r="P559" s="245"/>
      <c r="Q559" s="245"/>
      <c r="R559" s="245"/>
      <c r="S559" s="245"/>
      <c r="T559" s="246"/>
      <c r="U559" s="14"/>
      <c r="V559" s="14"/>
      <c r="W559" s="14"/>
      <c r="X559" s="14"/>
      <c r="Y559" s="14"/>
      <c r="Z559" s="14"/>
      <c r="AA559" s="14"/>
      <c r="AB559" s="14"/>
      <c r="AC559" s="14"/>
      <c r="AD559" s="14"/>
      <c r="AE559" s="14"/>
      <c r="AT559" s="247" t="s">
        <v>152</v>
      </c>
      <c r="AU559" s="247" t="s">
        <v>21</v>
      </c>
      <c r="AV559" s="14" t="s">
        <v>89</v>
      </c>
      <c r="AW559" s="14" t="s">
        <v>40</v>
      </c>
      <c r="AX559" s="14" t="s">
        <v>81</v>
      </c>
      <c r="AY559" s="247" t="s">
        <v>135</v>
      </c>
    </row>
    <row r="560" s="15" customFormat="1">
      <c r="A560" s="15"/>
      <c r="B560" s="248"/>
      <c r="C560" s="249"/>
      <c r="D560" s="225" t="s">
        <v>152</v>
      </c>
      <c r="E560" s="250" t="s">
        <v>32</v>
      </c>
      <c r="F560" s="251" t="s">
        <v>155</v>
      </c>
      <c r="G560" s="249"/>
      <c r="H560" s="252">
        <v>82</v>
      </c>
      <c r="I560" s="253"/>
      <c r="J560" s="249"/>
      <c r="K560" s="249"/>
      <c r="L560" s="254"/>
      <c r="M560" s="255"/>
      <c r="N560" s="256"/>
      <c r="O560" s="256"/>
      <c r="P560" s="256"/>
      <c r="Q560" s="256"/>
      <c r="R560" s="256"/>
      <c r="S560" s="256"/>
      <c r="T560" s="257"/>
      <c r="U560" s="15"/>
      <c r="V560" s="15"/>
      <c r="W560" s="15"/>
      <c r="X560" s="15"/>
      <c r="Y560" s="15"/>
      <c r="Z560" s="15"/>
      <c r="AA560" s="15"/>
      <c r="AB560" s="15"/>
      <c r="AC560" s="15"/>
      <c r="AD560" s="15"/>
      <c r="AE560" s="15"/>
      <c r="AT560" s="258" t="s">
        <v>152</v>
      </c>
      <c r="AU560" s="258" t="s">
        <v>21</v>
      </c>
      <c r="AV560" s="15" t="s">
        <v>142</v>
      </c>
      <c r="AW560" s="15" t="s">
        <v>40</v>
      </c>
      <c r="AX560" s="15" t="s">
        <v>89</v>
      </c>
      <c r="AY560" s="258" t="s">
        <v>135</v>
      </c>
    </row>
    <row r="561" s="2" customFormat="1" ht="16.5" customHeight="1">
      <c r="A561" s="41"/>
      <c r="B561" s="42"/>
      <c r="C561" s="207" t="s">
        <v>721</v>
      </c>
      <c r="D561" s="207" t="s">
        <v>137</v>
      </c>
      <c r="E561" s="208" t="s">
        <v>722</v>
      </c>
      <c r="F561" s="209" t="s">
        <v>723</v>
      </c>
      <c r="G561" s="210" t="s">
        <v>140</v>
      </c>
      <c r="H561" s="211">
        <v>270.24900000000002</v>
      </c>
      <c r="I561" s="212"/>
      <c r="J561" s="213">
        <f>ROUND(I561*H561,2)</f>
        <v>0</v>
      </c>
      <c r="K561" s="209" t="s">
        <v>32</v>
      </c>
      <c r="L561" s="47"/>
      <c r="M561" s="214" t="s">
        <v>32</v>
      </c>
      <c r="N561" s="215" t="s">
        <v>52</v>
      </c>
      <c r="O561" s="87"/>
      <c r="P561" s="216">
        <f>O561*H561</f>
        <v>0</v>
      </c>
      <c r="Q561" s="216">
        <v>0</v>
      </c>
      <c r="R561" s="216">
        <f>Q561*H561</f>
        <v>0</v>
      </c>
      <c r="S561" s="216">
        <v>0</v>
      </c>
      <c r="T561" s="217">
        <f>S561*H561</f>
        <v>0</v>
      </c>
      <c r="U561" s="41"/>
      <c r="V561" s="41"/>
      <c r="W561" s="41"/>
      <c r="X561" s="41"/>
      <c r="Y561" s="41"/>
      <c r="Z561" s="41"/>
      <c r="AA561" s="41"/>
      <c r="AB561" s="41"/>
      <c r="AC561" s="41"/>
      <c r="AD561" s="41"/>
      <c r="AE561" s="41"/>
      <c r="AR561" s="218" t="s">
        <v>142</v>
      </c>
      <c r="AT561" s="218" t="s">
        <v>137</v>
      </c>
      <c r="AU561" s="218" t="s">
        <v>21</v>
      </c>
      <c r="AY561" s="19" t="s">
        <v>135</v>
      </c>
      <c r="BE561" s="219">
        <f>IF(N561="základní",J561,0)</f>
        <v>0</v>
      </c>
      <c r="BF561" s="219">
        <f>IF(N561="snížená",J561,0)</f>
        <v>0</v>
      </c>
      <c r="BG561" s="219">
        <f>IF(N561="zákl. přenesená",J561,0)</f>
        <v>0</v>
      </c>
      <c r="BH561" s="219">
        <f>IF(N561="sníž. přenesená",J561,0)</f>
        <v>0</v>
      </c>
      <c r="BI561" s="219">
        <f>IF(N561="nulová",J561,0)</f>
        <v>0</v>
      </c>
      <c r="BJ561" s="19" t="s">
        <v>89</v>
      </c>
      <c r="BK561" s="219">
        <f>ROUND(I561*H561,2)</f>
        <v>0</v>
      </c>
      <c r="BL561" s="19" t="s">
        <v>142</v>
      </c>
      <c r="BM561" s="218" t="s">
        <v>724</v>
      </c>
    </row>
    <row r="562" s="13" customFormat="1">
      <c r="A562" s="13"/>
      <c r="B562" s="227"/>
      <c r="C562" s="228"/>
      <c r="D562" s="225" t="s">
        <v>152</v>
      </c>
      <c r="E562" s="229" t="s">
        <v>32</v>
      </c>
      <c r="F562" s="230" t="s">
        <v>725</v>
      </c>
      <c r="G562" s="228"/>
      <c r="H562" s="231">
        <v>270.24900000000002</v>
      </c>
      <c r="I562" s="232"/>
      <c r="J562" s="228"/>
      <c r="K562" s="228"/>
      <c r="L562" s="233"/>
      <c r="M562" s="234"/>
      <c r="N562" s="235"/>
      <c r="O562" s="235"/>
      <c r="P562" s="235"/>
      <c r="Q562" s="235"/>
      <c r="R562" s="235"/>
      <c r="S562" s="235"/>
      <c r="T562" s="236"/>
      <c r="U562" s="13"/>
      <c r="V562" s="13"/>
      <c r="W562" s="13"/>
      <c r="X562" s="13"/>
      <c r="Y562" s="13"/>
      <c r="Z562" s="13"/>
      <c r="AA562" s="13"/>
      <c r="AB562" s="13"/>
      <c r="AC562" s="13"/>
      <c r="AD562" s="13"/>
      <c r="AE562" s="13"/>
      <c r="AT562" s="237" t="s">
        <v>152</v>
      </c>
      <c r="AU562" s="237" t="s">
        <v>21</v>
      </c>
      <c r="AV562" s="13" t="s">
        <v>21</v>
      </c>
      <c r="AW562" s="13" t="s">
        <v>40</v>
      </c>
      <c r="AX562" s="13" t="s">
        <v>81</v>
      </c>
      <c r="AY562" s="237" t="s">
        <v>135</v>
      </c>
    </row>
    <row r="563" s="14" customFormat="1">
      <c r="A563" s="14"/>
      <c r="B563" s="238"/>
      <c r="C563" s="239"/>
      <c r="D563" s="225" t="s">
        <v>152</v>
      </c>
      <c r="E563" s="240" t="s">
        <v>32</v>
      </c>
      <c r="F563" s="241" t="s">
        <v>390</v>
      </c>
      <c r="G563" s="239"/>
      <c r="H563" s="240" t="s">
        <v>32</v>
      </c>
      <c r="I563" s="242"/>
      <c r="J563" s="239"/>
      <c r="K563" s="239"/>
      <c r="L563" s="243"/>
      <c r="M563" s="244"/>
      <c r="N563" s="245"/>
      <c r="O563" s="245"/>
      <c r="P563" s="245"/>
      <c r="Q563" s="245"/>
      <c r="R563" s="245"/>
      <c r="S563" s="245"/>
      <c r="T563" s="246"/>
      <c r="U563" s="14"/>
      <c r="V563" s="14"/>
      <c r="W563" s="14"/>
      <c r="X563" s="14"/>
      <c r="Y563" s="14"/>
      <c r="Z563" s="14"/>
      <c r="AA563" s="14"/>
      <c r="AB563" s="14"/>
      <c r="AC563" s="14"/>
      <c r="AD563" s="14"/>
      <c r="AE563" s="14"/>
      <c r="AT563" s="247" t="s">
        <v>152</v>
      </c>
      <c r="AU563" s="247" t="s">
        <v>21</v>
      </c>
      <c r="AV563" s="14" t="s">
        <v>89</v>
      </c>
      <c r="AW563" s="14" t="s">
        <v>40</v>
      </c>
      <c r="AX563" s="14" t="s">
        <v>81</v>
      </c>
      <c r="AY563" s="247" t="s">
        <v>135</v>
      </c>
    </row>
    <row r="564" s="15" customFormat="1">
      <c r="A564" s="15"/>
      <c r="B564" s="248"/>
      <c r="C564" s="249"/>
      <c r="D564" s="225" t="s">
        <v>152</v>
      </c>
      <c r="E564" s="250" t="s">
        <v>32</v>
      </c>
      <c r="F564" s="251" t="s">
        <v>155</v>
      </c>
      <c r="G564" s="249"/>
      <c r="H564" s="252">
        <v>270.24900000000002</v>
      </c>
      <c r="I564" s="253"/>
      <c r="J564" s="249"/>
      <c r="K564" s="249"/>
      <c r="L564" s="254"/>
      <c r="M564" s="255"/>
      <c r="N564" s="256"/>
      <c r="O564" s="256"/>
      <c r="P564" s="256"/>
      <c r="Q564" s="256"/>
      <c r="R564" s="256"/>
      <c r="S564" s="256"/>
      <c r="T564" s="257"/>
      <c r="U564" s="15"/>
      <c r="V564" s="15"/>
      <c r="W564" s="15"/>
      <c r="X564" s="15"/>
      <c r="Y564" s="15"/>
      <c r="Z564" s="15"/>
      <c r="AA564" s="15"/>
      <c r="AB564" s="15"/>
      <c r="AC564" s="15"/>
      <c r="AD564" s="15"/>
      <c r="AE564" s="15"/>
      <c r="AT564" s="258" t="s">
        <v>152</v>
      </c>
      <c r="AU564" s="258" t="s">
        <v>21</v>
      </c>
      <c r="AV564" s="15" t="s">
        <v>142</v>
      </c>
      <c r="AW564" s="15" t="s">
        <v>40</v>
      </c>
      <c r="AX564" s="15" t="s">
        <v>89</v>
      </c>
      <c r="AY564" s="258" t="s">
        <v>135</v>
      </c>
    </row>
    <row r="565" s="2" customFormat="1" ht="16.5" customHeight="1">
      <c r="A565" s="41"/>
      <c r="B565" s="42"/>
      <c r="C565" s="207" t="s">
        <v>726</v>
      </c>
      <c r="D565" s="207" t="s">
        <v>137</v>
      </c>
      <c r="E565" s="208" t="s">
        <v>727</v>
      </c>
      <c r="F565" s="209" t="s">
        <v>728</v>
      </c>
      <c r="G565" s="210" t="s">
        <v>140</v>
      </c>
      <c r="H565" s="211">
        <v>468.77499999999998</v>
      </c>
      <c r="I565" s="212"/>
      <c r="J565" s="213">
        <f>ROUND(I565*H565,2)</f>
        <v>0</v>
      </c>
      <c r="K565" s="209" t="s">
        <v>141</v>
      </c>
      <c r="L565" s="47"/>
      <c r="M565" s="214" t="s">
        <v>32</v>
      </c>
      <c r="N565" s="215" t="s">
        <v>52</v>
      </c>
      <c r="O565" s="87"/>
      <c r="P565" s="216">
        <f>O565*H565</f>
        <v>0</v>
      </c>
      <c r="Q565" s="216">
        <v>0</v>
      </c>
      <c r="R565" s="216">
        <f>Q565*H565</f>
        <v>0</v>
      </c>
      <c r="S565" s="216">
        <v>0</v>
      </c>
      <c r="T565" s="217">
        <f>S565*H565</f>
        <v>0</v>
      </c>
      <c r="U565" s="41"/>
      <c r="V565" s="41"/>
      <c r="W565" s="41"/>
      <c r="X565" s="41"/>
      <c r="Y565" s="41"/>
      <c r="Z565" s="41"/>
      <c r="AA565" s="41"/>
      <c r="AB565" s="41"/>
      <c r="AC565" s="41"/>
      <c r="AD565" s="41"/>
      <c r="AE565" s="41"/>
      <c r="AR565" s="218" t="s">
        <v>142</v>
      </c>
      <c r="AT565" s="218" t="s">
        <v>137</v>
      </c>
      <c r="AU565" s="218" t="s">
        <v>21</v>
      </c>
      <c r="AY565" s="19" t="s">
        <v>135</v>
      </c>
      <c r="BE565" s="219">
        <f>IF(N565="základní",J565,0)</f>
        <v>0</v>
      </c>
      <c r="BF565" s="219">
        <f>IF(N565="snížená",J565,0)</f>
        <v>0</v>
      </c>
      <c r="BG565" s="219">
        <f>IF(N565="zákl. přenesená",J565,0)</f>
        <v>0</v>
      </c>
      <c r="BH565" s="219">
        <f>IF(N565="sníž. přenesená",J565,0)</f>
        <v>0</v>
      </c>
      <c r="BI565" s="219">
        <f>IF(N565="nulová",J565,0)</f>
        <v>0</v>
      </c>
      <c r="BJ565" s="19" t="s">
        <v>89</v>
      </c>
      <c r="BK565" s="219">
        <f>ROUND(I565*H565,2)</f>
        <v>0</v>
      </c>
      <c r="BL565" s="19" t="s">
        <v>142</v>
      </c>
      <c r="BM565" s="218" t="s">
        <v>729</v>
      </c>
    </row>
    <row r="566" s="2" customFormat="1">
      <c r="A566" s="41"/>
      <c r="B566" s="42"/>
      <c r="C566" s="43"/>
      <c r="D566" s="220" t="s">
        <v>144</v>
      </c>
      <c r="E566" s="43"/>
      <c r="F566" s="221" t="s">
        <v>730</v>
      </c>
      <c r="G566" s="43"/>
      <c r="H566" s="43"/>
      <c r="I566" s="222"/>
      <c r="J566" s="43"/>
      <c r="K566" s="43"/>
      <c r="L566" s="47"/>
      <c r="M566" s="223"/>
      <c r="N566" s="224"/>
      <c r="O566" s="87"/>
      <c r="P566" s="87"/>
      <c r="Q566" s="87"/>
      <c r="R566" s="87"/>
      <c r="S566" s="87"/>
      <c r="T566" s="88"/>
      <c r="U566" s="41"/>
      <c r="V566" s="41"/>
      <c r="W566" s="41"/>
      <c r="X566" s="41"/>
      <c r="Y566" s="41"/>
      <c r="Z566" s="41"/>
      <c r="AA566" s="41"/>
      <c r="AB566" s="41"/>
      <c r="AC566" s="41"/>
      <c r="AD566" s="41"/>
      <c r="AE566" s="41"/>
      <c r="AT566" s="19" t="s">
        <v>144</v>
      </c>
      <c r="AU566" s="19" t="s">
        <v>21</v>
      </c>
    </row>
    <row r="567" s="13" customFormat="1">
      <c r="A567" s="13"/>
      <c r="B567" s="227"/>
      <c r="C567" s="228"/>
      <c r="D567" s="225" t="s">
        <v>152</v>
      </c>
      <c r="E567" s="229" t="s">
        <v>32</v>
      </c>
      <c r="F567" s="230" t="s">
        <v>731</v>
      </c>
      <c r="G567" s="228"/>
      <c r="H567" s="231">
        <v>468.77499999999998</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152</v>
      </c>
      <c r="AU567" s="237" t="s">
        <v>21</v>
      </c>
      <c r="AV567" s="13" t="s">
        <v>21</v>
      </c>
      <c r="AW567" s="13" t="s">
        <v>40</v>
      </c>
      <c r="AX567" s="13" t="s">
        <v>81</v>
      </c>
      <c r="AY567" s="237" t="s">
        <v>135</v>
      </c>
    </row>
    <row r="568" s="14" customFormat="1">
      <c r="A568" s="14"/>
      <c r="B568" s="238"/>
      <c r="C568" s="239"/>
      <c r="D568" s="225" t="s">
        <v>152</v>
      </c>
      <c r="E568" s="240" t="s">
        <v>32</v>
      </c>
      <c r="F568" s="241" t="s">
        <v>154</v>
      </c>
      <c r="G568" s="239"/>
      <c r="H568" s="240" t="s">
        <v>32</v>
      </c>
      <c r="I568" s="242"/>
      <c r="J568" s="239"/>
      <c r="K568" s="239"/>
      <c r="L568" s="243"/>
      <c r="M568" s="244"/>
      <c r="N568" s="245"/>
      <c r="O568" s="245"/>
      <c r="P568" s="245"/>
      <c r="Q568" s="245"/>
      <c r="R568" s="245"/>
      <c r="S568" s="245"/>
      <c r="T568" s="246"/>
      <c r="U568" s="14"/>
      <c r="V568" s="14"/>
      <c r="W568" s="14"/>
      <c r="X568" s="14"/>
      <c r="Y568" s="14"/>
      <c r="Z568" s="14"/>
      <c r="AA568" s="14"/>
      <c r="AB568" s="14"/>
      <c r="AC568" s="14"/>
      <c r="AD568" s="14"/>
      <c r="AE568" s="14"/>
      <c r="AT568" s="247" t="s">
        <v>152</v>
      </c>
      <c r="AU568" s="247" t="s">
        <v>21</v>
      </c>
      <c r="AV568" s="14" t="s">
        <v>89</v>
      </c>
      <c r="AW568" s="14" t="s">
        <v>40</v>
      </c>
      <c r="AX568" s="14" t="s">
        <v>81</v>
      </c>
      <c r="AY568" s="247" t="s">
        <v>135</v>
      </c>
    </row>
    <row r="569" s="15" customFormat="1">
      <c r="A569" s="15"/>
      <c r="B569" s="248"/>
      <c r="C569" s="249"/>
      <c r="D569" s="225" t="s">
        <v>152</v>
      </c>
      <c r="E569" s="250" t="s">
        <v>32</v>
      </c>
      <c r="F569" s="251" t="s">
        <v>155</v>
      </c>
      <c r="G569" s="249"/>
      <c r="H569" s="252">
        <v>468.77499999999998</v>
      </c>
      <c r="I569" s="253"/>
      <c r="J569" s="249"/>
      <c r="K569" s="249"/>
      <c r="L569" s="254"/>
      <c r="M569" s="255"/>
      <c r="N569" s="256"/>
      <c r="O569" s="256"/>
      <c r="P569" s="256"/>
      <c r="Q569" s="256"/>
      <c r="R569" s="256"/>
      <c r="S569" s="256"/>
      <c r="T569" s="257"/>
      <c r="U569" s="15"/>
      <c r="V569" s="15"/>
      <c r="W569" s="15"/>
      <c r="X569" s="15"/>
      <c r="Y569" s="15"/>
      <c r="Z569" s="15"/>
      <c r="AA569" s="15"/>
      <c r="AB569" s="15"/>
      <c r="AC569" s="15"/>
      <c r="AD569" s="15"/>
      <c r="AE569" s="15"/>
      <c r="AT569" s="258" t="s">
        <v>152</v>
      </c>
      <c r="AU569" s="258" t="s">
        <v>21</v>
      </c>
      <c r="AV569" s="15" t="s">
        <v>142</v>
      </c>
      <c r="AW569" s="15" t="s">
        <v>40</v>
      </c>
      <c r="AX569" s="15" t="s">
        <v>89</v>
      </c>
      <c r="AY569" s="258" t="s">
        <v>135</v>
      </c>
    </row>
    <row r="570" s="2" customFormat="1" ht="24.15" customHeight="1">
      <c r="A570" s="41"/>
      <c r="B570" s="42"/>
      <c r="C570" s="207" t="s">
        <v>732</v>
      </c>
      <c r="D570" s="207" t="s">
        <v>137</v>
      </c>
      <c r="E570" s="208" t="s">
        <v>733</v>
      </c>
      <c r="F570" s="209" t="s">
        <v>734</v>
      </c>
      <c r="G570" s="210" t="s">
        <v>140</v>
      </c>
      <c r="H570" s="211">
        <v>387.77499999999998</v>
      </c>
      <c r="I570" s="212"/>
      <c r="J570" s="213">
        <f>ROUND(I570*H570,2)</f>
        <v>0</v>
      </c>
      <c r="K570" s="209" t="s">
        <v>141</v>
      </c>
      <c r="L570" s="47"/>
      <c r="M570" s="214" t="s">
        <v>32</v>
      </c>
      <c r="N570" s="215" t="s">
        <v>52</v>
      </c>
      <c r="O570" s="87"/>
      <c r="P570" s="216">
        <f>O570*H570</f>
        <v>0</v>
      </c>
      <c r="Q570" s="216">
        <v>0</v>
      </c>
      <c r="R570" s="216">
        <f>Q570*H570</f>
        <v>0</v>
      </c>
      <c r="S570" s="216">
        <v>0</v>
      </c>
      <c r="T570" s="217">
        <f>S570*H570</f>
        <v>0</v>
      </c>
      <c r="U570" s="41"/>
      <c r="V570" s="41"/>
      <c r="W570" s="41"/>
      <c r="X570" s="41"/>
      <c r="Y570" s="41"/>
      <c r="Z570" s="41"/>
      <c r="AA570" s="41"/>
      <c r="AB570" s="41"/>
      <c r="AC570" s="41"/>
      <c r="AD570" s="41"/>
      <c r="AE570" s="41"/>
      <c r="AR570" s="218" t="s">
        <v>142</v>
      </c>
      <c r="AT570" s="218" t="s">
        <v>137</v>
      </c>
      <c r="AU570" s="218" t="s">
        <v>21</v>
      </c>
      <c r="AY570" s="19" t="s">
        <v>135</v>
      </c>
      <c r="BE570" s="219">
        <f>IF(N570="základní",J570,0)</f>
        <v>0</v>
      </c>
      <c r="BF570" s="219">
        <f>IF(N570="snížená",J570,0)</f>
        <v>0</v>
      </c>
      <c r="BG570" s="219">
        <f>IF(N570="zákl. přenesená",J570,0)</f>
        <v>0</v>
      </c>
      <c r="BH570" s="219">
        <f>IF(N570="sníž. přenesená",J570,0)</f>
        <v>0</v>
      </c>
      <c r="BI570" s="219">
        <f>IF(N570="nulová",J570,0)</f>
        <v>0</v>
      </c>
      <c r="BJ570" s="19" t="s">
        <v>89</v>
      </c>
      <c r="BK570" s="219">
        <f>ROUND(I570*H570,2)</f>
        <v>0</v>
      </c>
      <c r="BL570" s="19" t="s">
        <v>142</v>
      </c>
      <c r="BM570" s="218" t="s">
        <v>735</v>
      </c>
    </row>
    <row r="571" s="2" customFormat="1">
      <c r="A571" s="41"/>
      <c r="B571" s="42"/>
      <c r="C571" s="43"/>
      <c r="D571" s="220" t="s">
        <v>144</v>
      </c>
      <c r="E571" s="43"/>
      <c r="F571" s="221" t="s">
        <v>736</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19" t="s">
        <v>144</v>
      </c>
      <c r="AU571" s="19" t="s">
        <v>21</v>
      </c>
    </row>
    <row r="572" s="2" customFormat="1">
      <c r="A572" s="41"/>
      <c r="B572" s="42"/>
      <c r="C572" s="43"/>
      <c r="D572" s="225" t="s">
        <v>150</v>
      </c>
      <c r="E572" s="43"/>
      <c r="F572" s="226" t="s">
        <v>737</v>
      </c>
      <c r="G572" s="43"/>
      <c r="H572" s="43"/>
      <c r="I572" s="222"/>
      <c r="J572" s="43"/>
      <c r="K572" s="43"/>
      <c r="L572" s="47"/>
      <c r="M572" s="223"/>
      <c r="N572" s="224"/>
      <c r="O572" s="87"/>
      <c r="P572" s="87"/>
      <c r="Q572" s="87"/>
      <c r="R572" s="87"/>
      <c r="S572" s="87"/>
      <c r="T572" s="88"/>
      <c r="U572" s="41"/>
      <c r="V572" s="41"/>
      <c r="W572" s="41"/>
      <c r="X572" s="41"/>
      <c r="Y572" s="41"/>
      <c r="Z572" s="41"/>
      <c r="AA572" s="41"/>
      <c r="AB572" s="41"/>
      <c r="AC572" s="41"/>
      <c r="AD572" s="41"/>
      <c r="AE572" s="41"/>
      <c r="AT572" s="19" t="s">
        <v>150</v>
      </c>
      <c r="AU572" s="19" t="s">
        <v>21</v>
      </c>
    </row>
    <row r="573" s="13" customFormat="1">
      <c r="A573" s="13"/>
      <c r="B573" s="227"/>
      <c r="C573" s="228"/>
      <c r="D573" s="225" t="s">
        <v>152</v>
      </c>
      <c r="E573" s="229" t="s">
        <v>32</v>
      </c>
      <c r="F573" s="230" t="s">
        <v>738</v>
      </c>
      <c r="G573" s="228"/>
      <c r="H573" s="231">
        <v>387.77499999999998</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152</v>
      </c>
      <c r="AU573" s="237" t="s">
        <v>21</v>
      </c>
      <c r="AV573" s="13" t="s">
        <v>21</v>
      </c>
      <c r="AW573" s="13" t="s">
        <v>40</v>
      </c>
      <c r="AX573" s="13" t="s">
        <v>81</v>
      </c>
      <c r="AY573" s="237" t="s">
        <v>135</v>
      </c>
    </row>
    <row r="574" s="14" customFormat="1">
      <c r="A574" s="14"/>
      <c r="B574" s="238"/>
      <c r="C574" s="239"/>
      <c r="D574" s="225" t="s">
        <v>152</v>
      </c>
      <c r="E574" s="240" t="s">
        <v>32</v>
      </c>
      <c r="F574" s="241" t="s">
        <v>154</v>
      </c>
      <c r="G574" s="239"/>
      <c r="H574" s="240" t="s">
        <v>32</v>
      </c>
      <c r="I574" s="242"/>
      <c r="J574" s="239"/>
      <c r="K574" s="239"/>
      <c r="L574" s="243"/>
      <c r="M574" s="244"/>
      <c r="N574" s="245"/>
      <c r="O574" s="245"/>
      <c r="P574" s="245"/>
      <c r="Q574" s="245"/>
      <c r="R574" s="245"/>
      <c r="S574" s="245"/>
      <c r="T574" s="246"/>
      <c r="U574" s="14"/>
      <c r="V574" s="14"/>
      <c r="W574" s="14"/>
      <c r="X574" s="14"/>
      <c r="Y574" s="14"/>
      <c r="Z574" s="14"/>
      <c r="AA574" s="14"/>
      <c r="AB574" s="14"/>
      <c r="AC574" s="14"/>
      <c r="AD574" s="14"/>
      <c r="AE574" s="14"/>
      <c r="AT574" s="247" t="s">
        <v>152</v>
      </c>
      <c r="AU574" s="247" t="s">
        <v>21</v>
      </c>
      <c r="AV574" s="14" t="s">
        <v>89</v>
      </c>
      <c r="AW574" s="14" t="s">
        <v>40</v>
      </c>
      <c r="AX574" s="14" t="s">
        <v>81</v>
      </c>
      <c r="AY574" s="247" t="s">
        <v>135</v>
      </c>
    </row>
    <row r="575" s="15" customFormat="1">
      <c r="A575" s="15"/>
      <c r="B575" s="248"/>
      <c r="C575" s="249"/>
      <c r="D575" s="225" t="s">
        <v>152</v>
      </c>
      <c r="E575" s="250" t="s">
        <v>32</v>
      </c>
      <c r="F575" s="251" t="s">
        <v>155</v>
      </c>
      <c r="G575" s="249"/>
      <c r="H575" s="252">
        <v>387.77499999999998</v>
      </c>
      <c r="I575" s="253"/>
      <c r="J575" s="249"/>
      <c r="K575" s="249"/>
      <c r="L575" s="254"/>
      <c r="M575" s="255"/>
      <c r="N575" s="256"/>
      <c r="O575" s="256"/>
      <c r="P575" s="256"/>
      <c r="Q575" s="256"/>
      <c r="R575" s="256"/>
      <c r="S575" s="256"/>
      <c r="T575" s="257"/>
      <c r="U575" s="15"/>
      <c r="V575" s="15"/>
      <c r="W575" s="15"/>
      <c r="X575" s="15"/>
      <c r="Y575" s="15"/>
      <c r="Z575" s="15"/>
      <c r="AA575" s="15"/>
      <c r="AB575" s="15"/>
      <c r="AC575" s="15"/>
      <c r="AD575" s="15"/>
      <c r="AE575" s="15"/>
      <c r="AT575" s="258" t="s">
        <v>152</v>
      </c>
      <c r="AU575" s="258" t="s">
        <v>21</v>
      </c>
      <c r="AV575" s="15" t="s">
        <v>142</v>
      </c>
      <c r="AW575" s="15" t="s">
        <v>40</v>
      </c>
      <c r="AX575" s="15" t="s">
        <v>89</v>
      </c>
      <c r="AY575" s="258" t="s">
        <v>135</v>
      </c>
    </row>
    <row r="576" s="2" customFormat="1" ht="24.15" customHeight="1">
      <c r="A576" s="41"/>
      <c r="B576" s="42"/>
      <c r="C576" s="207" t="s">
        <v>739</v>
      </c>
      <c r="D576" s="207" t="s">
        <v>137</v>
      </c>
      <c r="E576" s="208" t="s">
        <v>733</v>
      </c>
      <c r="F576" s="209" t="s">
        <v>734</v>
      </c>
      <c r="G576" s="210" t="s">
        <v>140</v>
      </c>
      <c r="H576" s="211">
        <v>81</v>
      </c>
      <c r="I576" s="212"/>
      <c r="J576" s="213">
        <f>ROUND(I576*H576,2)</f>
        <v>0</v>
      </c>
      <c r="K576" s="209" t="s">
        <v>141</v>
      </c>
      <c r="L576" s="47"/>
      <c r="M576" s="214" t="s">
        <v>32</v>
      </c>
      <c r="N576" s="215" t="s">
        <v>52</v>
      </c>
      <c r="O576" s="87"/>
      <c r="P576" s="216">
        <f>O576*H576</f>
        <v>0</v>
      </c>
      <c r="Q576" s="216">
        <v>0</v>
      </c>
      <c r="R576" s="216">
        <f>Q576*H576</f>
        <v>0</v>
      </c>
      <c r="S576" s="216">
        <v>0</v>
      </c>
      <c r="T576" s="217">
        <f>S576*H576</f>
        <v>0</v>
      </c>
      <c r="U576" s="41"/>
      <c r="V576" s="41"/>
      <c r="W576" s="41"/>
      <c r="X576" s="41"/>
      <c r="Y576" s="41"/>
      <c r="Z576" s="41"/>
      <c r="AA576" s="41"/>
      <c r="AB576" s="41"/>
      <c r="AC576" s="41"/>
      <c r="AD576" s="41"/>
      <c r="AE576" s="41"/>
      <c r="AR576" s="218" t="s">
        <v>142</v>
      </c>
      <c r="AT576" s="218" t="s">
        <v>137</v>
      </c>
      <c r="AU576" s="218" t="s">
        <v>21</v>
      </c>
      <c r="AY576" s="19" t="s">
        <v>135</v>
      </c>
      <c r="BE576" s="219">
        <f>IF(N576="základní",J576,0)</f>
        <v>0</v>
      </c>
      <c r="BF576" s="219">
        <f>IF(N576="snížená",J576,0)</f>
        <v>0</v>
      </c>
      <c r="BG576" s="219">
        <f>IF(N576="zákl. přenesená",J576,0)</f>
        <v>0</v>
      </c>
      <c r="BH576" s="219">
        <f>IF(N576="sníž. přenesená",J576,0)</f>
        <v>0</v>
      </c>
      <c r="BI576" s="219">
        <f>IF(N576="nulová",J576,0)</f>
        <v>0</v>
      </c>
      <c r="BJ576" s="19" t="s">
        <v>89</v>
      </c>
      <c r="BK576" s="219">
        <f>ROUND(I576*H576,2)</f>
        <v>0</v>
      </c>
      <c r="BL576" s="19" t="s">
        <v>142</v>
      </c>
      <c r="BM576" s="218" t="s">
        <v>740</v>
      </c>
    </row>
    <row r="577" s="2" customFormat="1">
      <c r="A577" s="41"/>
      <c r="B577" s="42"/>
      <c r="C577" s="43"/>
      <c r="D577" s="220" t="s">
        <v>144</v>
      </c>
      <c r="E577" s="43"/>
      <c r="F577" s="221" t="s">
        <v>736</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19" t="s">
        <v>144</v>
      </c>
      <c r="AU577" s="19" t="s">
        <v>21</v>
      </c>
    </row>
    <row r="578" s="2" customFormat="1">
      <c r="A578" s="41"/>
      <c r="B578" s="42"/>
      <c r="C578" s="43"/>
      <c r="D578" s="225" t="s">
        <v>150</v>
      </c>
      <c r="E578" s="43"/>
      <c r="F578" s="226" t="s">
        <v>737</v>
      </c>
      <c r="G578" s="43"/>
      <c r="H578" s="43"/>
      <c r="I578" s="222"/>
      <c r="J578" s="43"/>
      <c r="K578" s="43"/>
      <c r="L578" s="47"/>
      <c r="M578" s="223"/>
      <c r="N578" s="224"/>
      <c r="O578" s="87"/>
      <c r="P578" s="87"/>
      <c r="Q578" s="87"/>
      <c r="R578" s="87"/>
      <c r="S578" s="87"/>
      <c r="T578" s="88"/>
      <c r="U578" s="41"/>
      <c r="V578" s="41"/>
      <c r="W578" s="41"/>
      <c r="X578" s="41"/>
      <c r="Y578" s="41"/>
      <c r="Z578" s="41"/>
      <c r="AA578" s="41"/>
      <c r="AB578" s="41"/>
      <c r="AC578" s="41"/>
      <c r="AD578" s="41"/>
      <c r="AE578" s="41"/>
      <c r="AT578" s="19" t="s">
        <v>150</v>
      </c>
      <c r="AU578" s="19" t="s">
        <v>21</v>
      </c>
    </row>
    <row r="579" s="13" customFormat="1">
      <c r="A579" s="13"/>
      <c r="B579" s="227"/>
      <c r="C579" s="228"/>
      <c r="D579" s="225" t="s">
        <v>152</v>
      </c>
      <c r="E579" s="229" t="s">
        <v>32</v>
      </c>
      <c r="F579" s="230" t="s">
        <v>635</v>
      </c>
      <c r="G579" s="228"/>
      <c r="H579" s="231">
        <v>81</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152</v>
      </c>
      <c r="AU579" s="237" t="s">
        <v>21</v>
      </c>
      <c r="AV579" s="13" t="s">
        <v>21</v>
      </c>
      <c r="AW579" s="13" t="s">
        <v>40</v>
      </c>
      <c r="AX579" s="13" t="s">
        <v>81</v>
      </c>
      <c r="AY579" s="237" t="s">
        <v>135</v>
      </c>
    </row>
    <row r="580" s="14" customFormat="1">
      <c r="A580" s="14"/>
      <c r="B580" s="238"/>
      <c r="C580" s="239"/>
      <c r="D580" s="225" t="s">
        <v>152</v>
      </c>
      <c r="E580" s="240" t="s">
        <v>32</v>
      </c>
      <c r="F580" s="241" t="s">
        <v>154</v>
      </c>
      <c r="G580" s="239"/>
      <c r="H580" s="240" t="s">
        <v>32</v>
      </c>
      <c r="I580" s="242"/>
      <c r="J580" s="239"/>
      <c r="K580" s="239"/>
      <c r="L580" s="243"/>
      <c r="M580" s="244"/>
      <c r="N580" s="245"/>
      <c r="O580" s="245"/>
      <c r="P580" s="245"/>
      <c r="Q580" s="245"/>
      <c r="R580" s="245"/>
      <c r="S580" s="245"/>
      <c r="T580" s="246"/>
      <c r="U580" s="14"/>
      <c r="V580" s="14"/>
      <c r="W580" s="14"/>
      <c r="X580" s="14"/>
      <c r="Y580" s="14"/>
      <c r="Z580" s="14"/>
      <c r="AA580" s="14"/>
      <c r="AB580" s="14"/>
      <c r="AC580" s="14"/>
      <c r="AD580" s="14"/>
      <c r="AE580" s="14"/>
      <c r="AT580" s="247" t="s">
        <v>152</v>
      </c>
      <c r="AU580" s="247" t="s">
        <v>21</v>
      </c>
      <c r="AV580" s="14" t="s">
        <v>89</v>
      </c>
      <c r="AW580" s="14" t="s">
        <v>40</v>
      </c>
      <c r="AX580" s="14" t="s">
        <v>81</v>
      </c>
      <c r="AY580" s="247" t="s">
        <v>135</v>
      </c>
    </row>
    <row r="581" s="15" customFormat="1">
      <c r="A581" s="15"/>
      <c r="B581" s="248"/>
      <c r="C581" s="249"/>
      <c r="D581" s="225" t="s">
        <v>152</v>
      </c>
      <c r="E581" s="250" t="s">
        <v>32</v>
      </c>
      <c r="F581" s="251" t="s">
        <v>155</v>
      </c>
      <c r="G581" s="249"/>
      <c r="H581" s="252">
        <v>81</v>
      </c>
      <c r="I581" s="253"/>
      <c r="J581" s="249"/>
      <c r="K581" s="249"/>
      <c r="L581" s="254"/>
      <c r="M581" s="255"/>
      <c r="N581" s="256"/>
      <c r="O581" s="256"/>
      <c r="P581" s="256"/>
      <c r="Q581" s="256"/>
      <c r="R581" s="256"/>
      <c r="S581" s="256"/>
      <c r="T581" s="257"/>
      <c r="U581" s="15"/>
      <c r="V581" s="15"/>
      <c r="W581" s="15"/>
      <c r="X581" s="15"/>
      <c r="Y581" s="15"/>
      <c r="Z581" s="15"/>
      <c r="AA581" s="15"/>
      <c r="AB581" s="15"/>
      <c r="AC581" s="15"/>
      <c r="AD581" s="15"/>
      <c r="AE581" s="15"/>
      <c r="AT581" s="258" t="s">
        <v>152</v>
      </c>
      <c r="AU581" s="258" t="s">
        <v>21</v>
      </c>
      <c r="AV581" s="15" t="s">
        <v>142</v>
      </c>
      <c r="AW581" s="15" t="s">
        <v>40</v>
      </c>
      <c r="AX581" s="15" t="s">
        <v>89</v>
      </c>
      <c r="AY581" s="258" t="s">
        <v>135</v>
      </c>
    </row>
    <row r="582" s="2" customFormat="1" ht="21.75" customHeight="1">
      <c r="A582" s="41"/>
      <c r="B582" s="42"/>
      <c r="C582" s="207" t="s">
        <v>741</v>
      </c>
      <c r="D582" s="207" t="s">
        <v>137</v>
      </c>
      <c r="E582" s="208" t="s">
        <v>742</v>
      </c>
      <c r="F582" s="209" t="s">
        <v>743</v>
      </c>
      <c r="G582" s="210" t="s">
        <v>140</v>
      </c>
      <c r="H582" s="211">
        <v>81</v>
      </c>
      <c r="I582" s="212"/>
      <c r="J582" s="213">
        <f>ROUND(I582*H582,2)</f>
        <v>0</v>
      </c>
      <c r="K582" s="209" t="s">
        <v>141</v>
      </c>
      <c r="L582" s="47"/>
      <c r="M582" s="214" t="s">
        <v>32</v>
      </c>
      <c r="N582" s="215" t="s">
        <v>52</v>
      </c>
      <c r="O582" s="87"/>
      <c r="P582" s="216">
        <f>O582*H582</f>
        <v>0</v>
      </c>
      <c r="Q582" s="216">
        <v>0</v>
      </c>
      <c r="R582" s="216">
        <f>Q582*H582</f>
        <v>0</v>
      </c>
      <c r="S582" s="216">
        <v>0</v>
      </c>
      <c r="T582" s="217">
        <f>S582*H582</f>
        <v>0</v>
      </c>
      <c r="U582" s="41"/>
      <c r="V582" s="41"/>
      <c r="W582" s="41"/>
      <c r="X582" s="41"/>
      <c r="Y582" s="41"/>
      <c r="Z582" s="41"/>
      <c r="AA582" s="41"/>
      <c r="AB582" s="41"/>
      <c r="AC582" s="41"/>
      <c r="AD582" s="41"/>
      <c r="AE582" s="41"/>
      <c r="AR582" s="218" t="s">
        <v>142</v>
      </c>
      <c r="AT582" s="218" t="s">
        <v>137</v>
      </c>
      <c r="AU582" s="218" t="s">
        <v>21</v>
      </c>
      <c r="AY582" s="19" t="s">
        <v>135</v>
      </c>
      <c r="BE582" s="219">
        <f>IF(N582="základní",J582,0)</f>
        <v>0</v>
      </c>
      <c r="BF582" s="219">
        <f>IF(N582="snížená",J582,0)</f>
        <v>0</v>
      </c>
      <c r="BG582" s="219">
        <f>IF(N582="zákl. přenesená",J582,0)</f>
        <v>0</v>
      </c>
      <c r="BH582" s="219">
        <f>IF(N582="sníž. přenesená",J582,0)</f>
        <v>0</v>
      </c>
      <c r="BI582" s="219">
        <f>IF(N582="nulová",J582,0)</f>
        <v>0</v>
      </c>
      <c r="BJ582" s="19" t="s">
        <v>89</v>
      </c>
      <c r="BK582" s="219">
        <f>ROUND(I582*H582,2)</f>
        <v>0</v>
      </c>
      <c r="BL582" s="19" t="s">
        <v>142</v>
      </c>
      <c r="BM582" s="218" t="s">
        <v>744</v>
      </c>
    </row>
    <row r="583" s="2" customFormat="1">
      <c r="A583" s="41"/>
      <c r="B583" s="42"/>
      <c r="C583" s="43"/>
      <c r="D583" s="220" t="s">
        <v>144</v>
      </c>
      <c r="E583" s="43"/>
      <c r="F583" s="221" t="s">
        <v>745</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19" t="s">
        <v>144</v>
      </c>
      <c r="AU583" s="19" t="s">
        <v>21</v>
      </c>
    </row>
    <row r="584" s="2" customFormat="1">
      <c r="A584" s="41"/>
      <c r="B584" s="42"/>
      <c r="C584" s="43"/>
      <c r="D584" s="225" t="s">
        <v>150</v>
      </c>
      <c r="E584" s="43"/>
      <c r="F584" s="226" t="s">
        <v>746</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19" t="s">
        <v>150</v>
      </c>
      <c r="AU584" s="19" t="s">
        <v>21</v>
      </c>
    </row>
    <row r="585" s="13" customFormat="1">
      <c r="A585" s="13"/>
      <c r="B585" s="227"/>
      <c r="C585" s="228"/>
      <c r="D585" s="225" t="s">
        <v>152</v>
      </c>
      <c r="E585" s="229" t="s">
        <v>32</v>
      </c>
      <c r="F585" s="230" t="s">
        <v>747</v>
      </c>
      <c r="G585" s="228"/>
      <c r="H585" s="231">
        <v>81</v>
      </c>
      <c r="I585" s="232"/>
      <c r="J585" s="228"/>
      <c r="K585" s="228"/>
      <c r="L585" s="233"/>
      <c r="M585" s="234"/>
      <c r="N585" s="235"/>
      <c r="O585" s="235"/>
      <c r="P585" s="235"/>
      <c r="Q585" s="235"/>
      <c r="R585" s="235"/>
      <c r="S585" s="235"/>
      <c r="T585" s="236"/>
      <c r="U585" s="13"/>
      <c r="V585" s="13"/>
      <c r="W585" s="13"/>
      <c r="X585" s="13"/>
      <c r="Y585" s="13"/>
      <c r="Z585" s="13"/>
      <c r="AA585" s="13"/>
      <c r="AB585" s="13"/>
      <c r="AC585" s="13"/>
      <c r="AD585" s="13"/>
      <c r="AE585" s="13"/>
      <c r="AT585" s="237" t="s">
        <v>152</v>
      </c>
      <c r="AU585" s="237" t="s">
        <v>21</v>
      </c>
      <c r="AV585" s="13" t="s">
        <v>21</v>
      </c>
      <c r="AW585" s="13" t="s">
        <v>40</v>
      </c>
      <c r="AX585" s="13" t="s">
        <v>81</v>
      </c>
      <c r="AY585" s="237" t="s">
        <v>135</v>
      </c>
    </row>
    <row r="586" s="14" customFormat="1">
      <c r="A586" s="14"/>
      <c r="B586" s="238"/>
      <c r="C586" s="239"/>
      <c r="D586" s="225" t="s">
        <v>152</v>
      </c>
      <c r="E586" s="240" t="s">
        <v>32</v>
      </c>
      <c r="F586" s="241" t="s">
        <v>748</v>
      </c>
      <c r="G586" s="239"/>
      <c r="H586" s="240" t="s">
        <v>32</v>
      </c>
      <c r="I586" s="242"/>
      <c r="J586" s="239"/>
      <c r="K586" s="239"/>
      <c r="L586" s="243"/>
      <c r="M586" s="244"/>
      <c r="N586" s="245"/>
      <c r="O586" s="245"/>
      <c r="P586" s="245"/>
      <c r="Q586" s="245"/>
      <c r="R586" s="245"/>
      <c r="S586" s="245"/>
      <c r="T586" s="246"/>
      <c r="U586" s="14"/>
      <c r="V586" s="14"/>
      <c r="W586" s="14"/>
      <c r="X586" s="14"/>
      <c r="Y586" s="14"/>
      <c r="Z586" s="14"/>
      <c r="AA586" s="14"/>
      <c r="AB586" s="14"/>
      <c r="AC586" s="14"/>
      <c r="AD586" s="14"/>
      <c r="AE586" s="14"/>
      <c r="AT586" s="247" t="s">
        <v>152</v>
      </c>
      <c r="AU586" s="247" t="s">
        <v>21</v>
      </c>
      <c r="AV586" s="14" t="s">
        <v>89</v>
      </c>
      <c r="AW586" s="14" t="s">
        <v>40</v>
      </c>
      <c r="AX586" s="14" t="s">
        <v>81</v>
      </c>
      <c r="AY586" s="247" t="s">
        <v>135</v>
      </c>
    </row>
    <row r="587" s="15" customFormat="1">
      <c r="A587" s="15"/>
      <c r="B587" s="248"/>
      <c r="C587" s="249"/>
      <c r="D587" s="225" t="s">
        <v>152</v>
      </c>
      <c r="E587" s="250" t="s">
        <v>32</v>
      </c>
      <c r="F587" s="251" t="s">
        <v>155</v>
      </c>
      <c r="G587" s="249"/>
      <c r="H587" s="252">
        <v>81</v>
      </c>
      <c r="I587" s="253"/>
      <c r="J587" s="249"/>
      <c r="K587" s="249"/>
      <c r="L587" s="254"/>
      <c r="M587" s="255"/>
      <c r="N587" s="256"/>
      <c r="O587" s="256"/>
      <c r="P587" s="256"/>
      <c r="Q587" s="256"/>
      <c r="R587" s="256"/>
      <c r="S587" s="256"/>
      <c r="T587" s="257"/>
      <c r="U587" s="15"/>
      <c r="V587" s="15"/>
      <c r="W587" s="15"/>
      <c r="X587" s="15"/>
      <c r="Y587" s="15"/>
      <c r="Z587" s="15"/>
      <c r="AA587" s="15"/>
      <c r="AB587" s="15"/>
      <c r="AC587" s="15"/>
      <c r="AD587" s="15"/>
      <c r="AE587" s="15"/>
      <c r="AT587" s="258" t="s">
        <v>152</v>
      </c>
      <c r="AU587" s="258" t="s">
        <v>21</v>
      </c>
      <c r="AV587" s="15" t="s">
        <v>142</v>
      </c>
      <c r="AW587" s="15" t="s">
        <v>40</v>
      </c>
      <c r="AX587" s="15" t="s">
        <v>89</v>
      </c>
      <c r="AY587" s="258" t="s">
        <v>135</v>
      </c>
    </row>
    <row r="588" s="12" customFormat="1" ht="22.8" customHeight="1">
      <c r="A588" s="12"/>
      <c r="B588" s="191"/>
      <c r="C588" s="192"/>
      <c r="D588" s="193" t="s">
        <v>80</v>
      </c>
      <c r="E588" s="205" t="s">
        <v>178</v>
      </c>
      <c r="F588" s="205" t="s">
        <v>749</v>
      </c>
      <c r="G588" s="192"/>
      <c r="H588" s="192"/>
      <c r="I588" s="195"/>
      <c r="J588" s="206">
        <f>BK588</f>
        <v>0</v>
      </c>
      <c r="K588" s="192"/>
      <c r="L588" s="197"/>
      <c r="M588" s="198"/>
      <c r="N588" s="199"/>
      <c r="O588" s="199"/>
      <c r="P588" s="200">
        <f>SUM(P589:P604)</f>
        <v>0</v>
      </c>
      <c r="Q588" s="199"/>
      <c r="R588" s="200">
        <f>SUM(R589:R604)</f>
        <v>14.616827099999998</v>
      </c>
      <c r="S588" s="199"/>
      <c r="T588" s="201">
        <f>SUM(T589:T604)</f>
        <v>0</v>
      </c>
      <c r="U588" s="12"/>
      <c r="V588" s="12"/>
      <c r="W588" s="12"/>
      <c r="X588" s="12"/>
      <c r="Y588" s="12"/>
      <c r="Z588" s="12"/>
      <c r="AA588" s="12"/>
      <c r="AB588" s="12"/>
      <c r="AC588" s="12"/>
      <c r="AD588" s="12"/>
      <c r="AE588" s="12"/>
      <c r="AR588" s="202" t="s">
        <v>89</v>
      </c>
      <c r="AT588" s="203" t="s">
        <v>80</v>
      </c>
      <c r="AU588" s="203" t="s">
        <v>89</v>
      </c>
      <c r="AY588" s="202" t="s">
        <v>135</v>
      </c>
      <c r="BK588" s="204">
        <f>SUM(BK589:BK604)</f>
        <v>0</v>
      </c>
    </row>
    <row r="589" s="2" customFormat="1" ht="24.15" customHeight="1">
      <c r="A589" s="41"/>
      <c r="B589" s="42"/>
      <c r="C589" s="207" t="s">
        <v>750</v>
      </c>
      <c r="D589" s="207" t="s">
        <v>137</v>
      </c>
      <c r="E589" s="208" t="s">
        <v>751</v>
      </c>
      <c r="F589" s="209" t="s">
        <v>752</v>
      </c>
      <c r="G589" s="210" t="s">
        <v>140</v>
      </c>
      <c r="H589" s="211">
        <v>149.959</v>
      </c>
      <c r="I589" s="212"/>
      <c r="J589" s="213">
        <f>ROUND(I589*H589,2)</f>
        <v>0</v>
      </c>
      <c r="K589" s="209" t="s">
        <v>141</v>
      </c>
      <c r="L589" s="47"/>
      <c r="M589" s="214" t="s">
        <v>32</v>
      </c>
      <c r="N589" s="215" t="s">
        <v>52</v>
      </c>
      <c r="O589" s="87"/>
      <c r="P589" s="216">
        <f>O589*H589</f>
        <v>0</v>
      </c>
      <c r="Q589" s="216">
        <v>0.0010200000000000001</v>
      </c>
      <c r="R589" s="216">
        <f>Q589*H589</f>
        <v>0.15295818000000003</v>
      </c>
      <c r="S589" s="216">
        <v>0</v>
      </c>
      <c r="T589" s="217">
        <f>S589*H589</f>
        <v>0</v>
      </c>
      <c r="U589" s="41"/>
      <c r="V589" s="41"/>
      <c r="W589" s="41"/>
      <c r="X589" s="41"/>
      <c r="Y589" s="41"/>
      <c r="Z589" s="41"/>
      <c r="AA589" s="41"/>
      <c r="AB589" s="41"/>
      <c r="AC589" s="41"/>
      <c r="AD589" s="41"/>
      <c r="AE589" s="41"/>
      <c r="AR589" s="218" t="s">
        <v>142</v>
      </c>
      <c r="AT589" s="218" t="s">
        <v>137</v>
      </c>
      <c r="AU589" s="218" t="s">
        <v>21</v>
      </c>
      <c r="AY589" s="19" t="s">
        <v>135</v>
      </c>
      <c r="BE589" s="219">
        <f>IF(N589="základní",J589,0)</f>
        <v>0</v>
      </c>
      <c r="BF589" s="219">
        <f>IF(N589="snížená",J589,0)</f>
        <v>0</v>
      </c>
      <c r="BG589" s="219">
        <f>IF(N589="zákl. přenesená",J589,0)</f>
        <v>0</v>
      </c>
      <c r="BH589" s="219">
        <f>IF(N589="sníž. přenesená",J589,0)</f>
        <v>0</v>
      </c>
      <c r="BI589" s="219">
        <f>IF(N589="nulová",J589,0)</f>
        <v>0</v>
      </c>
      <c r="BJ589" s="19" t="s">
        <v>89</v>
      </c>
      <c r="BK589" s="219">
        <f>ROUND(I589*H589,2)</f>
        <v>0</v>
      </c>
      <c r="BL589" s="19" t="s">
        <v>142</v>
      </c>
      <c r="BM589" s="218" t="s">
        <v>753</v>
      </c>
    </row>
    <row r="590" s="2" customFormat="1">
      <c r="A590" s="41"/>
      <c r="B590" s="42"/>
      <c r="C590" s="43"/>
      <c r="D590" s="220" t="s">
        <v>144</v>
      </c>
      <c r="E590" s="43"/>
      <c r="F590" s="221" t="s">
        <v>754</v>
      </c>
      <c r="G590" s="43"/>
      <c r="H590" s="43"/>
      <c r="I590" s="222"/>
      <c r="J590" s="43"/>
      <c r="K590" s="43"/>
      <c r="L590" s="47"/>
      <c r="M590" s="223"/>
      <c r="N590" s="224"/>
      <c r="O590" s="87"/>
      <c r="P590" s="87"/>
      <c r="Q590" s="87"/>
      <c r="R590" s="87"/>
      <c r="S590" s="87"/>
      <c r="T590" s="88"/>
      <c r="U590" s="41"/>
      <c r="V590" s="41"/>
      <c r="W590" s="41"/>
      <c r="X590" s="41"/>
      <c r="Y590" s="41"/>
      <c r="Z590" s="41"/>
      <c r="AA590" s="41"/>
      <c r="AB590" s="41"/>
      <c r="AC590" s="41"/>
      <c r="AD590" s="41"/>
      <c r="AE590" s="41"/>
      <c r="AT590" s="19" t="s">
        <v>144</v>
      </c>
      <c r="AU590" s="19" t="s">
        <v>21</v>
      </c>
    </row>
    <row r="591" s="13" customFormat="1">
      <c r="A591" s="13"/>
      <c r="B591" s="227"/>
      <c r="C591" s="228"/>
      <c r="D591" s="225" t="s">
        <v>152</v>
      </c>
      <c r="E591" s="229" t="s">
        <v>32</v>
      </c>
      <c r="F591" s="230" t="s">
        <v>755</v>
      </c>
      <c r="G591" s="228"/>
      <c r="H591" s="231">
        <v>149.959</v>
      </c>
      <c r="I591" s="232"/>
      <c r="J591" s="228"/>
      <c r="K591" s="228"/>
      <c r="L591" s="233"/>
      <c r="M591" s="234"/>
      <c r="N591" s="235"/>
      <c r="O591" s="235"/>
      <c r="P591" s="235"/>
      <c r="Q591" s="235"/>
      <c r="R591" s="235"/>
      <c r="S591" s="235"/>
      <c r="T591" s="236"/>
      <c r="U591" s="13"/>
      <c r="V591" s="13"/>
      <c r="W591" s="13"/>
      <c r="X591" s="13"/>
      <c r="Y591" s="13"/>
      <c r="Z591" s="13"/>
      <c r="AA591" s="13"/>
      <c r="AB591" s="13"/>
      <c r="AC591" s="13"/>
      <c r="AD591" s="13"/>
      <c r="AE591" s="13"/>
      <c r="AT591" s="237" t="s">
        <v>152</v>
      </c>
      <c r="AU591" s="237" t="s">
        <v>21</v>
      </c>
      <c r="AV591" s="13" t="s">
        <v>21</v>
      </c>
      <c r="AW591" s="13" t="s">
        <v>40</v>
      </c>
      <c r="AX591" s="13" t="s">
        <v>81</v>
      </c>
      <c r="AY591" s="237" t="s">
        <v>135</v>
      </c>
    </row>
    <row r="592" s="14" customFormat="1">
      <c r="A592" s="14"/>
      <c r="B592" s="238"/>
      <c r="C592" s="239"/>
      <c r="D592" s="225" t="s">
        <v>152</v>
      </c>
      <c r="E592" s="240" t="s">
        <v>32</v>
      </c>
      <c r="F592" s="241" t="s">
        <v>154</v>
      </c>
      <c r="G592" s="239"/>
      <c r="H592" s="240" t="s">
        <v>32</v>
      </c>
      <c r="I592" s="242"/>
      <c r="J592" s="239"/>
      <c r="K592" s="239"/>
      <c r="L592" s="243"/>
      <c r="M592" s="244"/>
      <c r="N592" s="245"/>
      <c r="O592" s="245"/>
      <c r="P592" s="245"/>
      <c r="Q592" s="245"/>
      <c r="R592" s="245"/>
      <c r="S592" s="245"/>
      <c r="T592" s="246"/>
      <c r="U592" s="14"/>
      <c r="V592" s="14"/>
      <c r="W592" s="14"/>
      <c r="X592" s="14"/>
      <c r="Y592" s="14"/>
      <c r="Z592" s="14"/>
      <c r="AA592" s="14"/>
      <c r="AB592" s="14"/>
      <c r="AC592" s="14"/>
      <c r="AD592" s="14"/>
      <c r="AE592" s="14"/>
      <c r="AT592" s="247" t="s">
        <v>152</v>
      </c>
      <c r="AU592" s="247" t="s">
        <v>21</v>
      </c>
      <c r="AV592" s="14" t="s">
        <v>89</v>
      </c>
      <c r="AW592" s="14" t="s">
        <v>40</v>
      </c>
      <c r="AX592" s="14" t="s">
        <v>81</v>
      </c>
      <c r="AY592" s="247" t="s">
        <v>135</v>
      </c>
    </row>
    <row r="593" s="15" customFormat="1">
      <c r="A593" s="15"/>
      <c r="B593" s="248"/>
      <c r="C593" s="249"/>
      <c r="D593" s="225" t="s">
        <v>152</v>
      </c>
      <c r="E593" s="250" t="s">
        <v>32</v>
      </c>
      <c r="F593" s="251" t="s">
        <v>155</v>
      </c>
      <c r="G593" s="249"/>
      <c r="H593" s="252">
        <v>149.959</v>
      </c>
      <c r="I593" s="253"/>
      <c r="J593" s="249"/>
      <c r="K593" s="249"/>
      <c r="L593" s="254"/>
      <c r="M593" s="255"/>
      <c r="N593" s="256"/>
      <c r="O593" s="256"/>
      <c r="P593" s="256"/>
      <c r="Q593" s="256"/>
      <c r="R593" s="256"/>
      <c r="S593" s="256"/>
      <c r="T593" s="257"/>
      <c r="U593" s="15"/>
      <c r="V593" s="15"/>
      <c r="W593" s="15"/>
      <c r="X593" s="15"/>
      <c r="Y593" s="15"/>
      <c r="Z593" s="15"/>
      <c r="AA593" s="15"/>
      <c r="AB593" s="15"/>
      <c r="AC593" s="15"/>
      <c r="AD593" s="15"/>
      <c r="AE593" s="15"/>
      <c r="AT593" s="258" t="s">
        <v>152</v>
      </c>
      <c r="AU593" s="258" t="s">
        <v>21</v>
      </c>
      <c r="AV593" s="15" t="s">
        <v>142</v>
      </c>
      <c r="AW593" s="15" t="s">
        <v>40</v>
      </c>
      <c r="AX593" s="15" t="s">
        <v>89</v>
      </c>
      <c r="AY593" s="258" t="s">
        <v>135</v>
      </c>
    </row>
    <row r="594" s="2" customFormat="1" ht="16.5" customHeight="1">
      <c r="A594" s="41"/>
      <c r="B594" s="42"/>
      <c r="C594" s="207" t="s">
        <v>756</v>
      </c>
      <c r="D594" s="207" t="s">
        <v>137</v>
      </c>
      <c r="E594" s="208" t="s">
        <v>757</v>
      </c>
      <c r="F594" s="209" t="s">
        <v>758</v>
      </c>
      <c r="G594" s="210" t="s">
        <v>140</v>
      </c>
      <c r="H594" s="211">
        <v>15.795999999999999</v>
      </c>
      <c r="I594" s="212"/>
      <c r="J594" s="213">
        <f>ROUND(I594*H594,2)</f>
        <v>0</v>
      </c>
      <c r="K594" s="209" t="s">
        <v>141</v>
      </c>
      <c r="L594" s="47"/>
      <c r="M594" s="214" t="s">
        <v>32</v>
      </c>
      <c r="N594" s="215" t="s">
        <v>52</v>
      </c>
      <c r="O594" s="87"/>
      <c r="P594" s="216">
        <f>O594*H594</f>
        <v>0</v>
      </c>
      <c r="Q594" s="216">
        <v>0.00033</v>
      </c>
      <c r="R594" s="216">
        <f>Q594*H594</f>
        <v>0.0052126799999999999</v>
      </c>
      <c r="S594" s="216">
        <v>0</v>
      </c>
      <c r="T594" s="217">
        <f>S594*H594</f>
        <v>0</v>
      </c>
      <c r="U594" s="41"/>
      <c r="V594" s="41"/>
      <c r="W594" s="41"/>
      <c r="X594" s="41"/>
      <c r="Y594" s="41"/>
      <c r="Z594" s="41"/>
      <c r="AA594" s="41"/>
      <c r="AB594" s="41"/>
      <c r="AC594" s="41"/>
      <c r="AD594" s="41"/>
      <c r="AE594" s="41"/>
      <c r="AR594" s="218" t="s">
        <v>142</v>
      </c>
      <c r="AT594" s="218" t="s">
        <v>137</v>
      </c>
      <c r="AU594" s="218" t="s">
        <v>21</v>
      </c>
      <c r="AY594" s="19" t="s">
        <v>135</v>
      </c>
      <c r="BE594" s="219">
        <f>IF(N594="základní",J594,0)</f>
        <v>0</v>
      </c>
      <c r="BF594" s="219">
        <f>IF(N594="snížená",J594,0)</f>
        <v>0</v>
      </c>
      <c r="BG594" s="219">
        <f>IF(N594="zákl. přenesená",J594,0)</f>
        <v>0</v>
      </c>
      <c r="BH594" s="219">
        <f>IF(N594="sníž. přenesená",J594,0)</f>
        <v>0</v>
      </c>
      <c r="BI594" s="219">
        <f>IF(N594="nulová",J594,0)</f>
        <v>0</v>
      </c>
      <c r="BJ594" s="19" t="s">
        <v>89</v>
      </c>
      <c r="BK594" s="219">
        <f>ROUND(I594*H594,2)</f>
        <v>0</v>
      </c>
      <c r="BL594" s="19" t="s">
        <v>142</v>
      </c>
      <c r="BM594" s="218" t="s">
        <v>759</v>
      </c>
    </row>
    <row r="595" s="2" customFormat="1">
      <c r="A595" s="41"/>
      <c r="B595" s="42"/>
      <c r="C595" s="43"/>
      <c r="D595" s="220" t="s">
        <v>144</v>
      </c>
      <c r="E595" s="43"/>
      <c r="F595" s="221" t="s">
        <v>760</v>
      </c>
      <c r="G595" s="43"/>
      <c r="H595" s="43"/>
      <c r="I595" s="222"/>
      <c r="J595" s="43"/>
      <c r="K595" s="43"/>
      <c r="L595" s="47"/>
      <c r="M595" s="223"/>
      <c r="N595" s="224"/>
      <c r="O595" s="87"/>
      <c r="P595" s="87"/>
      <c r="Q595" s="87"/>
      <c r="R595" s="87"/>
      <c r="S595" s="87"/>
      <c r="T595" s="88"/>
      <c r="U595" s="41"/>
      <c r="V595" s="41"/>
      <c r="W595" s="41"/>
      <c r="X595" s="41"/>
      <c r="Y595" s="41"/>
      <c r="Z595" s="41"/>
      <c r="AA595" s="41"/>
      <c r="AB595" s="41"/>
      <c r="AC595" s="41"/>
      <c r="AD595" s="41"/>
      <c r="AE595" s="41"/>
      <c r="AT595" s="19" t="s">
        <v>144</v>
      </c>
      <c r="AU595" s="19" t="s">
        <v>21</v>
      </c>
    </row>
    <row r="596" s="13" customFormat="1">
      <c r="A596" s="13"/>
      <c r="B596" s="227"/>
      <c r="C596" s="228"/>
      <c r="D596" s="225" t="s">
        <v>152</v>
      </c>
      <c r="E596" s="229" t="s">
        <v>32</v>
      </c>
      <c r="F596" s="230" t="s">
        <v>761</v>
      </c>
      <c r="G596" s="228"/>
      <c r="H596" s="231">
        <v>15.795999999999999</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152</v>
      </c>
      <c r="AU596" s="237" t="s">
        <v>21</v>
      </c>
      <c r="AV596" s="13" t="s">
        <v>21</v>
      </c>
      <c r="AW596" s="13" t="s">
        <v>40</v>
      </c>
      <c r="AX596" s="13" t="s">
        <v>81</v>
      </c>
      <c r="AY596" s="237" t="s">
        <v>135</v>
      </c>
    </row>
    <row r="597" s="14" customFormat="1">
      <c r="A597" s="14"/>
      <c r="B597" s="238"/>
      <c r="C597" s="239"/>
      <c r="D597" s="225" t="s">
        <v>152</v>
      </c>
      <c r="E597" s="240" t="s">
        <v>32</v>
      </c>
      <c r="F597" s="241" t="s">
        <v>154</v>
      </c>
      <c r="G597" s="239"/>
      <c r="H597" s="240" t="s">
        <v>32</v>
      </c>
      <c r="I597" s="242"/>
      <c r="J597" s="239"/>
      <c r="K597" s="239"/>
      <c r="L597" s="243"/>
      <c r="M597" s="244"/>
      <c r="N597" s="245"/>
      <c r="O597" s="245"/>
      <c r="P597" s="245"/>
      <c r="Q597" s="245"/>
      <c r="R597" s="245"/>
      <c r="S597" s="245"/>
      <c r="T597" s="246"/>
      <c r="U597" s="14"/>
      <c r="V597" s="14"/>
      <c r="W597" s="14"/>
      <c r="X597" s="14"/>
      <c r="Y597" s="14"/>
      <c r="Z597" s="14"/>
      <c r="AA597" s="14"/>
      <c r="AB597" s="14"/>
      <c r="AC597" s="14"/>
      <c r="AD597" s="14"/>
      <c r="AE597" s="14"/>
      <c r="AT597" s="247" t="s">
        <v>152</v>
      </c>
      <c r="AU597" s="247" t="s">
        <v>21</v>
      </c>
      <c r="AV597" s="14" t="s">
        <v>89</v>
      </c>
      <c r="AW597" s="14" t="s">
        <v>40</v>
      </c>
      <c r="AX597" s="14" t="s">
        <v>81</v>
      </c>
      <c r="AY597" s="247" t="s">
        <v>135</v>
      </c>
    </row>
    <row r="598" s="15" customFormat="1">
      <c r="A598" s="15"/>
      <c r="B598" s="248"/>
      <c r="C598" s="249"/>
      <c r="D598" s="225" t="s">
        <v>152</v>
      </c>
      <c r="E598" s="250" t="s">
        <v>32</v>
      </c>
      <c r="F598" s="251" t="s">
        <v>155</v>
      </c>
      <c r="G598" s="249"/>
      <c r="H598" s="252">
        <v>15.795999999999999</v>
      </c>
      <c r="I598" s="253"/>
      <c r="J598" s="249"/>
      <c r="K598" s="249"/>
      <c r="L598" s="254"/>
      <c r="M598" s="255"/>
      <c r="N598" s="256"/>
      <c r="O598" s="256"/>
      <c r="P598" s="256"/>
      <c r="Q598" s="256"/>
      <c r="R598" s="256"/>
      <c r="S598" s="256"/>
      <c r="T598" s="257"/>
      <c r="U598" s="15"/>
      <c r="V598" s="15"/>
      <c r="W598" s="15"/>
      <c r="X598" s="15"/>
      <c r="Y598" s="15"/>
      <c r="Z598" s="15"/>
      <c r="AA598" s="15"/>
      <c r="AB598" s="15"/>
      <c r="AC598" s="15"/>
      <c r="AD598" s="15"/>
      <c r="AE598" s="15"/>
      <c r="AT598" s="258" t="s">
        <v>152</v>
      </c>
      <c r="AU598" s="258" t="s">
        <v>21</v>
      </c>
      <c r="AV598" s="15" t="s">
        <v>142</v>
      </c>
      <c r="AW598" s="15" t="s">
        <v>40</v>
      </c>
      <c r="AX598" s="15" t="s">
        <v>89</v>
      </c>
      <c r="AY598" s="258" t="s">
        <v>135</v>
      </c>
    </row>
    <row r="599" s="2" customFormat="1" ht="24.15" customHeight="1">
      <c r="A599" s="41"/>
      <c r="B599" s="42"/>
      <c r="C599" s="207" t="s">
        <v>762</v>
      </c>
      <c r="D599" s="207" t="s">
        <v>137</v>
      </c>
      <c r="E599" s="208" t="s">
        <v>763</v>
      </c>
      <c r="F599" s="209" t="s">
        <v>764</v>
      </c>
      <c r="G599" s="210" t="s">
        <v>140</v>
      </c>
      <c r="H599" s="211">
        <v>110.574</v>
      </c>
      <c r="I599" s="212"/>
      <c r="J599" s="213">
        <f>ROUND(I599*H599,2)</f>
        <v>0</v>
      </c>
      <c r="K599" s="209" t="s">
        <v>141</v>
      </c>
      <c r="L599" s="47"/>
      <c r="M599" s="214" t="s">
        <v>32</v>
      </c>
      <c r="N599" s="215" t="s">
        <v>52</v>
      </c>
      <c r="O599" s="87"/>
      <c r="P599" s="216">
        <f>O599*H599</f>
        <v>0</v>
      </c>
      <c r="Q599" s="216">
        <v>0.13075999999999999</v>
      </c>
      <c r="R599" s="216">
        <f>Q599*H599</f>
        <v>14.458656239999998</v>
      </c>
      <c r="S599" s="216">
        <v>0</v>
      </c>
      <c r="T599" s="217">
        <f>S599*H599</f>
        <v>0</v>
      </c>
      <c r="U599" s="41"/>
      <c r="V599" s="41"/>
      <c r="W599" s="41"/>
      <c r="X599" s="41"/>
      <c r="Y599" s="41"/>
      <c r="Z599" s="41"/>
      <c r="AA599" s="41"/>
      <c r="AB599" s="41"/>
      <c r="AC599" s="41"/>
      <c r="AD599" s="41"/>
      <c r="AE599" s="41"/>
      <c r="AR599" s="218" t="s">
        <v>142</v>
      </c>
      <c r="AT599" s="218" t="s">
        <v>137</v>
      </c>
      <c r="AU599" s="218" t="s">
        <v>21</v>
      </c>
      <c r="AY599" s="19" t="s">
        <v>135</v>
      </c>
      <c r="BE599" s="219">
        <f>IF(N599="základní",J599,0)</f>
        <v>0</v>
      </c>
      <c r="BF599" s="219">
        <f>IF(N599="snížená",J599,0)</f>
        <v>0</v>
      </c>
      <c r="BG599" s="219">
        <f>IF(N599="zákl. přenesená",J599,0)</f>
        <v>0</v>
      </c>
      <c r="BH599" s="219">
        <f>IF(N599="sníž. přenesená",J599,0)</f>
        <v>0</v>
      </c>
      <c r="BI599" s="219">
        <f>IF(N599="nulová",J599,0)</f>
        <v>0</v>
      </c>
      <c r="BJ599" s="19" t="s">
        <v>89</v>
      </c>
      <c r="BK599" s="219">
        <f>ROUND(I599*H599,2)</f>
        <v>0</v>
      </c>
      <c r="BL599" s="19" t="s">
        <v>142</v>
      </c>
      <c r="BM599" s="218" t="s">
        <v>765</v>
      </c>
    </row>
    <row r="600" s="2" customFormat="1">
      <c r="A600" s="41"/>
      <c r="B600" s="42"/>
      <c r="C600" s="43"/>
      <c r="D600" s="220" t="s">
        <v>144</v>
      </c>
      <c r="E600" s="43"/>
      <c r="F600" s="221" t="s">
        <v>766</v>
      </c>
      <c r="G600" s="43"/>
      <c r="H600" s="43"/>
      <c r="I600" s="222"/>
      <c r="J600" s="43"/>
      <c r="K600" s="43"/>
      <c r="L600" s="47"/>
      <c r="M600" s="223"/>
      <c r="N600" s="224"/>
      <c r="O600" s="87"/>
      <c r="P600" s="87"/>
      <c r="Q600" s="87"/>
      <c r="R600" s="87"/>
      <c r="S600" s="87"/>
      <c r="T600" s="88"/>
      <c r="U600" s="41"/>
      <c r="V600" s="41"/>
      <c r="W600" s="41"/>
      <c r="X600" s="41"/>
      <c r="Y600" s="41"/>
      <c r="Z600" s="41"/>
      <c r="AA600" s="41"/>
      <c r="AB600" s="41"/>
      <c r="AC600" s="41"/>
      <c r="AD600" s="41"/>
      <c r="AE600" s="41"/>
      <c r="AT600" s="19" t="s">
        <v>144</v>
      </c>
      <c r="AU600" s="19" t="s">
        <v>21</v>
      </c>
    </row>
    <row r="601" s="2" customFormat="1">
      <c r="A601" s="41"/>
      <c r="B601" s="42"/>
      <c r="C601" s="43"/>
      <c r="D601" s="225" t="s">
        <v>150</v>
      </c>
      <c r="E601" s="43"/>
      <c r="F601" s="226" t="s">
        <v>767</v>
      </c>
      <c r="G601" s="43"/>
      <c r="H601" s="43"/>
      <c r="I601" s="222"/>
      <c r="J601" s="43"/>
      <c r="K601" s="43"/>
      <c r="L601" s="47"/>
      <c r="M601" s="223"/>
      <c r="N601" s="224"/>
      <c r="O601" s="87"/>
      <c r="P601" s="87"/>
      <c r="Q601" s="87"/>
      <c r="R601" s="87"/>
      <c r="S601" s="87"/>
      <c r="T601" s="88"/>
      <c r="U601" s="41"/>
      <c r="V601" s="41"/>
      <c r="W601" s="41"/>
      <c r="X601" s="41"/>
      <c r="Y601" s="41"/>
      <c r="Z601" s="41"/>
      <c r="AA601" s="41"/>
      <c r="AB601" s="41"/>
      <c r="AC601" s="41"/>
      <c r="AD601" s="41"/>
      <c r="AE601" s="41"/>
      <c r="AT601" s="19" t="s">
        <v>150</v>
      </c>
      <c r="AU601" s="19" t="s">
        <v>21</v>
      </c>
    </row>
    <row r="602" s="13" customFormat="1">
      <c r="A602" s="13"/>
      <c r="B602" s="227"/>
      <c r="C602" s="228"/>
      <c r="D602" s="225" t="s">
        <v>152</v>
      </c>
      <c r="E602" s="229" t="s">
        <v>32</v>
      </c>
      <c r="F602" s="230" t="s">
        <v>768</v>
      </c>
      <c r="G602" s="228"/>
      <c r="H602" s="231">
        <v>110.574</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152</v>
      </c>
      <c r="AU602" s="237" t="s">
        <v>21</v>
      </c>
      <c r="AV602" s="13" t="s">
        <v>21</v>
      </c>
      <c r="AW602" s="13" t="s">
        <v>40</v>
      </c>
      <c r="AX602" s="13" t="s">
        <v>81</v>
      </c>
      <c r="AY602" s="237" t="s">
        <v>135</v>
      </c>
    </row>
    <row r="603" s="14" customFormat="1">
      <c r="A603" s="14"/>
      <c r="B603" s="238"/>
      <c r="C603" s="239"/>
      <c r="D603" s="225" t="s">
        <v>152</v>
      </c>
      <c r="E603" s="240" t="s">
        <v>32</v>
      </c>
      <c r="F603" s="241" t="s">
        <v>154</v>
      </c>
      <c r="G603" s="239"/>
      <c r="H603" s="240" t="s">
        <v>32</v>
      </c>
      <c r="I603" s="242"/>
      <c r="J603" s="239"/>
      <c r="K603" s="239"/>
      <c r="L603" s="243"/>
      <c r="M603" s="244"/>
      <c r="N603" s="245"/>
      <c r="O603" s="245"/>
      <c r="P603" s="245"/>
      <c r="Q603" s="245"/>
      <c r="R603" s="245"/>
      <c r="S603" s="245"/>
      <c r="T603" s="246"/>
      <c r="U603" s="14"/>
      <c r="V603" s="14"/>
      <c r="W603" s="14"/>
      <c r="X603" s="14"/>
      <c r="Y603" s="14"/>
      <c r="Z603" s="14"/>
      <c r="AA603" s="14"/>
      <c r="AB603" s="14"/>
      <c r="AC603" s="14"/>
      <c r="AD603" s="14"/>
      <c r="AE603" s="14"/>
      <c r="AT603" s="247" t="s">
        <v>152</v>
      </c>
      <c r="AU603" s="247" t="s">
        <v>21</v>
      </c>
      <c r="AV603" s="14" t="s">
        <v>89</v>
      </c>
      <c r="AW603" s="14" t="s">
        <v>40</v>
      </c>
      <c r="AX603" s="14" t="s">
        <v>81</v>
      </c>
      <c r="AY603" s="247" t="s">
        <v>135</v>
      </c>
    </row>
    <row r="604" s="15" customFormat="1">
      <c r="A604" s="15"/>
      <c r="B604" s="248"/>
      <c r="C604" s="249"/>
      <c r="D604" s="225" t="s">
        <v>152</v>
      </c>
      <c r="E604" s="250" t="s">
        <v>32</v>
      </c>
      <c r="F604" s="251" t="s">
        <v>155</v>
      </c>
      <c r="G604" s="249"/>
      <c r="H604" s="252">
        <v>110.574</v>
      </c>
      <c r="I604" s="253"/>
      <c r="J604" s="249"/>
      <c r="K604" s="249"/>
      <c r="L604" s="254"/>
      <c r="M604" s="255"/>
      <c r="N604" s="256"/>
      <c r="O604" s="256"/>
      <c r="P604" s="256"/>
      <c r="Q604" s="256"/>
      <c r="R604" s="256"/>
      <c r="S604" s="256"/>
      <c r="T604" s="257"/>
      <c r="U604" s="15"/>
      <c r="V604" s="15"/>
      <c r="W604" s="15"/>
      <c r="X604" s="15"/>
      <c r="Y604" s="15"/>
      <c r="Z604" s="15"/>
      <c r="AA604" s="15"/>
      <c r="AB604" s="15"/>
      <c r="AC604" s="15"/>
      <c r="AD604" s="15"/>
      <c r="AE604" s="15"/>
      <c r="AT604" s="258" t="s">
        <v>152</v>
      </c>
      <c r="AU604" s="258" t="s">
        <v>21</v>
      </c>
      <c r="AV604" s="15" t="s">
        <v>142</v>
      </c>
      <c r="AW604" s="15" t="s">
        <v>40</v>
      </c>
      <c r="AX604" s="15" t="s">
        <v>89</v>
      </c>
      <c r="AY604" s="258" t="s">
        <v>135</v>
      </c>
    </row>
    <row r="605" s="12" customFormat="1" ht="22.8" customHeight="1">
      <c r="A605" s="12"/>
      <c r="B605" s="191"/>
      <c r="C605" s="192"/>
      <c r="D605" s="193" t="s">
        <v>80</v>
      </c>
      <c r="E605" s="205" t="s">
        <v>175</v>
      </c>
      <c r="F605" s="205" t="s">
        <v>769</v>
      </c>
      <c r="G605" s="192"/>
      <c r="H605" s="192"/>
      <c r="I605" s="195"/>
      <c r="J605" s="206">
        <f>BK605</f>
        <v>0</v>
      </c>
      <c r="K605" s="192"/>
      <c r="L605" s="197"/>
      <c r="M605" s="198"/>
      <c r="N605" s="199"/>
      <c r="O605" s="199"/>
      <c r="P605" s="200">
        <f>SUM(P606:P612)</f>
        <v>0</v>
      </c>
      <c r="Q605" s="199"/>
      <c r="R605" s="200">
        <f>SUM(R606:R612)</f>
        <v>34.833279999999995</v>
      </c>
      <c r="S605" s="199"/>
      <c r="T605" s="201">
        <f>SUM(T606:T612)</f>
        <v>0</v>
      </c>
      <c r="U605" s="12"/>
      <c r="V605" s="12"/>
      <c r="W605" s="12"/>
      <c r="X605" s="12"/>
      <c r="Y605" s="12"/>
      <c r="Z605" s="12"/>
      <c r="AA605" s="12"/>
      <c r="AB605" s="12"/>
      <c r="AC605" s="12"/>
      <c r="AD605" s="12"/>
      <c r="AE605" s="12"/>
      <c r="AR605" s="202" t="s">
        <v>89</v>
      </c>
      <c r="AT605" s="203" t="s">
        <v>80</v>
      </c>
      <c r="AU605" s="203" t="s">
        <v>89</v>
      </c>
      <c r="AY605" s="202" t="s">
        <v>135</v>
      </c>
      <c r="BK605" s="204">
        <f>SUM(BK606:BK612)</f>
        <v>0</v>
      </c>
    </row>
    <row r="606" s="2" customFormat="1" ht="24.15" customHeight="1">
      <c r="A606" s="41"/>
      <c r="B606" s="42"/>
      <c r="C606" s="207" t="s">
        <v>770</v>
      </c>
      <c r="D606" s="207" t="s">
        <v>137</v>
      </c>
      <c r="E606" s="208" t="s">
        <v>771</v>
      </c>
      <c r="F606" s="209" t="s">
        <v>772</v>
      </c>
      <c r="G606" s="210" t="s">
        <v>306</v>
      </c>
      <c r="H606" s="211">
        <v>20</v>
      </c>
      <c r="I606" s="212"/>
      <c r="J606" s="213">
        <f>ROUND(I606*H606,2)</f>
        <v>0</v>
      </c>
      <c r="K606" s="209" t="s">
        <v>141</v>
      </c>
      <c r="L606" s="47"/>
      <c r="M606" s="214" t="s">
        <v>32</v>
      </c>
      <c r="N606" s="215" t="s">
        <v>52</v>
      </c>
      <c r="O606" s="87"/>
      <c r="P606" s="216">
        <f>O606*H606</f>
        <v>0</v>
      </c>
      <c r="Q606" s="216">
        <v>2.0000000000000002E-05</v>
      </c>
      <c r="R606" s="216">
        <f>Q606*H606</f>
        <v>0.00040000000000000002</v>
      </c>
      <c r="S606" s="216">
        <v>0</v>
      </c>
      <c r="T606" s="217">
        <f>S606*H606</f>
        <v>0</v>
      </c>
      <c r="U606" s="41"/>
      <c r="V606" s="41"/>
      <c r="W606" s="41"/>
      <c r="X606" s="41"/>
      <c r="Y606" s="41"/>
      <c r="Z606" s="41"/>
      <c r="AA606" s="41"/>
      <c r="AB606" s="41"/>
      <c r="AC606" s="41"/>
      <c r="AD606" s="41"/>
      <c r="AE606" s="41"/>
      <c r="AR606" s="218" t="s">
        <v>142</v>
      </c>
      <c r="AT606" s="218" t="s">
        <v>137</v>
      </c>
      <c r="AU606" s="218" t="s">
        <v>21</v>
      </c>
      <c r="AY606" s="19" t="s">
        <v>135</v>
      </c>
      <c r="BE606" s="219">
        <f>IF(N606="základní",J606,0)</f>
        <v>0</v>
      </c>
      <c r="BF606" s="219">
        <f>IF(N606="snížená",J606,0)</f>
        <v>0</v>
      </c>
      <c r="BG606" s="219">
        <f>IF(N606="zákl. přenesená",J606,0)</f>
        <v>0</v>
      </c>
      <c r="BH606" s="219">
        <f>IF(N606="sníž. přenesená",J606,0)</f>
        <v>0</v>
      </c>
      <c r="BI606" s="219">
        <f>IF(N606="nulová",J606,0)</f>
        <v>0</v>
      </c>
      <c r="BJ606" s="19" t="s">
        <v>89</v>
      </c>
      <c r="BK606" s="219">
        <f>ROUND(I606*H606,2)</f>
        <v>0</v>
      </c>
      <c r="BL606" s="19" t="s">
        <v>142</v>
      </c>
      <c r="BM606" s="218" t="s">
        <v>773</v>
      </c>
    </row>
    <row r="607" s="2" customFormat="1">
      <c r="A607" s="41"/>
      <c r="B607" s="42"/>
      <c r="C607" s="43"/>
      <c r="D607" s="220" t="s">
        <v>144</v>
      </c>
      <c r="E607" s="43"/>
      <c r="F607" s="221" t="s">
        <v>774</v>
      </c>
      <c r="G607" s="43"/>
      <c r="H607" s="43"/>
      <c r="I607" s="222"/>
      <c r="J607" s="43"/>
      <c r="K607" s="43"/>
      <c r="L607" s="47"/>
      <c r="M607" s="223"/>
      <c r="N607" s="224"/>
      <c r="O607" s="87"/>
      <c r="P607" s="87"/>
      <c r="Q607" s="87"/>
      <c r="R607" s="87"/>
      <c r="S607" s="87"/>
      <c r="T607" s="88"/>
      <c r="U607" s="41"/>
      <c r="V607" s="41"/>
      <c r="W607" s="41"/>
      <c r="X607" s="41"/>
      <c r="Y607" s="41"/>
      <c r="Z607" s="41"/>
      <c r="AA607" s="41"/>
      <c r="AB607" s="41"/>
      <c r="AC607" s="41"/>
      <c r="AD607" s="41"/>
      <c r="AE607" s="41"/>
      <c r="AT607" s="19" t="s">
        <v>144</v>
      </c>
      <c r="AU607" s="19" t="s">
        <v>21</v>
      </c>
    </row>
    <row r="608" s="13" customFormat="1">
      <c r="A608" s="13"/>
      <c r="B608" s="227"/>
      <c r="C608" s="228"/>
      <c r="D608" s="225" t="s">
        <v>152</v>
      </c>
      <c r="E608" s="229" t="s">
        <v>32</v>
      </c>
      <c r="F608" s="230" t="s">
        <v>266</v>
      </c>
      <c r="G608" s="228"/>
      <c r="H608" s="231">
        <v>20</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152</v>
      </c>
      <c r="AU608" s="237" t="s">
        <v>21</v>
      </c>
      <c r="AV608" s="13" t="s">
        <v>21</v>
      </c>
      <c r="AW608" s="13" t="s">
        <v>40</v>
      </c>
      <c r="AX608" s="13" t="s">
        <v>81</v>
      </c>
      <c r="AY608" s="237" t="s">
        <v>135</v>
      </c>
    </row>
    <row r="609" s="14" customFormat="1">
      <c r="A609" s="14"/>
      <c r="B609" s="238"/>
      <c r="C609" s="239"/>
      <c r="D609" s="225" t="s">
        <v>152</v>
      </c>
      <c r="E609" s="240" t="s">
        <v>32</v>
      </c>
      <c r="F609" s="241" t="s">
        <v>775</v>
      </c>
      <c r="G609" s="239"/>
      <c r="H609" s="240" t="s">
        <v>32</v>
      </c>
      <c r="I609" s="242"/>
      <c r="J609" s="239"/>
      <c r="K609" s="239"/>
      <c r="L609" s="243"/>
      <c r="M609" s="244"/>
      <c r="N609" s="245"/>
      <c r="O609" s="245"/>
      <c r="P609" s="245"/>
      <c r="Q609" s="245"/>
      <c r="R609" s="245"/>
      <c r="S609" s="245"/>
      <c r="T609" s="246"/>
      <c r="U609" s="14"/>
      <c r="V609" s="14"/>
      <c r="W609" s="14"/>
      <c r="X609" s="14"/>
      <c r="Y609" s="14"/>
      <c r="Z609" s="14"/>
      <c r="AA609" s="14"/>
      <c r="AB609" s="14"/>
      <c r="AC609" s="14"/>
      <c r="AD609" s="14"/>
      <c r="AE609" s="14"/>
      <c r="AT609" s="247" t="s">
        <v>152</v>
      </c>
      <c r="AU609" s="247" t="s">
        <v>21</v>
      </c>
      <c r="AV609" s="14" t="s">
        <v>89</v>
      </c>
      <c r="AW609" s="14" t="s">
        <v>40</v>
      </c>
      <c r="AX609" s="14" t="s">
        <v>81</v>
      </c>
      <c r="AY609" s="247" t="s">
        <v>135</v>
      </c>
    </row>
    <row r="610" s="15" customFormat="1">
      <c r="A610" s="15"/>
      <c r="B610" s="248"/>
      <c r="C610" s="249"/>
      <c r="D610" s="225" t="s">
        <v>152</v>
      </c>
      <c r="E610" s="250" t="s">
        <v>32</v>
      </c>
      <c r="F610" s="251" t="s">
        <v>155</v>
      </c>
      <c r="G610" s="249"/>
      <c r="H610" s="252">
        <v>20</v>
      </c>
      <c r="I610" s="253"/>
      <c r="J610" s="249"/>
      <c r="K610" s="249"/>
      <c r="L610" s="254"/>
      <c r="M610" s="255"/>
      <c r="N610" s="256"/>
      <c r="O610" s="256"/>
      <c r="P610" s="256"/>
      <c r="Q610" s="256"/>
      <c r="R610" s="256"/>
      <c r="S610" s="256"/>
      <c r="T610" s="257"/>
      <c r="U610" s="15"/>
      <c r="V610" s="15"/>
      <c r="W610" s="15"/>
      <c r="X610" s="15"/>
      <c r="Y610" s="15"/>
      <c r="Z610" s="15"/>
      <c r="AA610" s="15"/>
      <c r="AB610" s="15"/>
      <c r="AC610" s="15"/>
      <c r="AD610" s="15"/>
      <c r="AE610" s="15"/>
      <c r="AT610" s="258" t="s">
        <v>152</v>
      </c>
      <c r="AU610" s="258" t="s">
        <v>21</v>
      </c>
      <c r="AV610" s="15" t="s">
        <v>142</v>
      </c>
      <c r="AW610" s="15" t="s">
        <v>40</v>
      </c>
      <c r="AX610" s="15" t="s">
        <v>89</v>
      </c>
      <c r="AY610" s="258" t="s">
        <v>135</v>
      </c>
    </row>
    <row r="611" s="2" customFormat="1" ht="16.5" customHeight="1">
      <c r="A611" s="41"/>
      <c r="B611" s="42"/>
      <c r="C611" s="259" t="s">
        <v>776</v>
      </c>
      <c r="D611" s="259" t="s">
        <v>171</v>
      </c>
      <c r="E611" s="260" t="s">
        <v>777</v>
      </c>
      <c r="F611" s="261" t="s">
        <v>778</v>
      </c>
      <c r="G611" s="262" t="s">
        <v>306</v>
      </c>
      <c r="H611" s="263">
        <v>20.199999999999999</v>
      </c>
      <c r="I611" s="264"/>
      <c r="J611" s="265">
        <f>ROUND(I611*H611,2)</f>
        <v>0</v>
      </c>
      <c r="K611" s="261" t="s">
        <v>141</v>
      </c>
      <c r="L611" s="266"/>
      <c r="M611" s="267" t="s">
        <v>32</v>
      </c>
      <c r="N611" s="268" t="s">
        <v>52</v>
      </c>
      <c r="O611" s="87"/>
      <c r="P611" s="216">
        <f>O611*H611</f>
        <v>0</v>
      </c>
      <c r="Q611" s="216">
        <v>1.7243999999999999</v>
      </c>
      <c r="R611" s="216">
        <f>Q611*H611</f>
        <v>34.832879999999996</v>
      </c>
      <c r="S611" s="216">
        <v>0</v>
      </c>
      <c r="T611" s="217">
        <f>S611*H611</f>
        <v>0</v>
      </c>
      <c r="U611" s="41"/>
      <c r="V611" s="41"/>
      <c r="W611" s="41"/>
      <c r="X611" s="41"/>
      <c r="Y611" s="41"/>
      <c r="Z611" s="41"/>
      <c r="AA611" s="41"/>
      <c r="AB611" s="41"/>
      <c r="AC611" s="41"/>
      <c r="AD611" s="41"/>
      <c r="AE611" s="41"/>
      <c r="AR611" s="218" t="s">
        <v>175</v>
      </c>
      <c r="AT611" s="218" t="s">
        <v>171</v>
      </c>
      <c r="AU611" s="218" t="s">
        <v>21</v>
      </c>
      <c r="AY611" s="19" t="s">
        <v>135</v>
      </c>
      <c r="BE611" s="219">
        <f>IF(N611="základní",J611,0)</f>
        <v>0</v>
      </c>
      <c r="BF611" s="219">
        <f>IF(N611="snížená",J611,0)</f>
        <v>0</v>
      </c>
      <c r="BG611" s="219">
        <f>IF(N611="zákl. přenesená",J611,0)</f>
        <v>0</v>
      </c>
      <c r="BH611" s="219">
        <f>IF(N611="sníž. přenesená",J611,0)</f>
        <v>0</v>
      </c>
      <c r="BI611" s="219">
        <f>IF(N611="nulová",J611,0)</f>
        <v>0</v>
      </c>
      <c r="BJ611" s="19" t="s">
        <v>89</v>
      </c>
      <c r="BK611" s="219">
        <f>ROUND(I611*H611,2)</f>
        <v>0</v>
      </c>
      <c r="BL611" s="19" t="s">
        <v>142</v>
      </c>
      <c r="BM611" s="218" t="s">
        <v>779</v>
      </c>
    </row>
    <row r="612" s="13" customFormat="1">
      <c r="A612" s="13"/>
      <c r="B612" s="227"/>
      <c r="C612" s="228"/>
      <c r="D612" s="225" t="s">
        <v>152</v>
      </c>
      <c r="E612" s="228"/>
      <c r="F612" s="230" t="s">
        <v>780</v>
      </c>
      <c r="G612" s="228"/>
      <c r="H612" s="231">
        <v>20.199999999999999</v>
      </c>
      <c r="I612" s="232"/>
      <c r="J612" s="228"/>
      <c r="K612" s="228"/>
      <c r="L612" s="233"/>
      <c r="M612" s="234"/>
      <c r="N612" s="235"/>
      <c r="O612" s="235"/>
      <c r="P612" s="235"/>
      <c r="Q612" s="235"/>
      <c r="R612" s="235"/>
      <c r="S612" s="235"/>
      <c r="T612" s="236"/>
      <c r="U612" s="13"/>
      <c r="V612" s="13"/>
      <c r="W612" s="13"/>
      <c r="X612" s="13"/>
      <c r="Y612" s="13"/>
      <c r="Z612" s="13"/>
      <c r="AA612" s="13"/>
      <c r="AB612" s="13"/>
      <c r="AC612" s="13"/>
      <c r="AD612" s="13"/>
      <c r="AE612" s="13"/>
      <c r="AT612" s="237" t="s">
        <v>152</v>
      </c>
      <c r="AU612" s="237" t="s">
        <v>21</v>
      </c>
      <c r="AV612" s="13" t="s">
        <v>21</v>
      </c>
      <c r="AW612" s="13" t="s">
        <v>4</v>
      </c>
      <c r="AX612" s="13" t="s">
        <v>89</v>
      </c>
      <c r="AY612" s="237" t="s">
        <v>135</v>
      </c>
    </row>
    <row r="613" s="12" customFormat="1" ht="22.8" customHeight="1">
      <c r="A613" s="12"/>
      <c r="B613" s="191"/>
      <c r="C613" s="192"/>
      <c r="D613" s="193" t="s">
        <v>80</v>
      </c>
      <c r="E613" s="205" t="s">
        <v>197</v>
      </c>
      <c r="F613" s="205" t="s">
        <v>781</v>
      </c>
      <c r="G613" s="192"/>
      <c r="H613" s="192"/>
      <c r="I613" s="195"/>
      <c r="J613" s="206">
        <f>BK613</f>
        <v>0</v>
      </c>
      <c r="K613" s="192"/>
      <c r="L613" s="197"/>
      <c r="M613" s="198"/>
      <c r="N613" s="199"/>
      <c r="O613" s="199"/>
      <c r="P613" s="200">
        <f>SUM(P614:P786)</f>
        <v>0</v>
      </c>
      <c r="Q613" s="199"/>
      <c r="R613" s="200">
        <f>SUM(R614:R786)</f>
        <v>22.429946540000003</v>
      </c>
      <c r="S613" s="199"/>
      <c r="T613" s="201">
        <f>SUM(T614:T786)</f>
        <v>20.42828222</v>
      </c>
      <c r="U613" s="12"/>
      <c r="V613" s="12"/>
      <c r="W613" s="12"/>
      <c r="X613" s="12"/>
      <c r="Y613" s="12"/>
      <c r="Z613" s="12"/>
      <c r="AA613" s="12"/>
      <c r="AB613" s="12"/>
      <c r="AC613" s="12"/>
      <c r="AD613" s="12"/>
      <c r="AE613" s="12"/>
      <c r="AR613" s="202" t="s">
        <v>89</v>
      </c>
      <c r="AT613" s="203" t="s">
        <v>80</v>
      </c>
      <c r="AU613" s="203" t="s">
        <v>89</v>
      </c>
      <c r="AY613" s="202" t="s">
        <v>135</v>
      </c>
      <c r="BK613" s="204">
        <f>SUM(BK614:BK786)</f>
        <v>0</v>
      </c>
    </row>
    <row r="614" s="2" customFormat="1" ht="24.15" customHeight="1">
      <c r="A614" s="41"/>
      <c r="B614" s="42"/>
      <c r="C614" s="207" t="s">
        <v>782</v>
      </c>
      <c r="D614" s="207" t="s">
        <v>137</v>
      </c>
      <c r="E614" s="208" t="s">
        <v>783</v>
      </c>
      <c r="F614" s="209" t="s">
        <v>784</v>
      </c>
      <c r="G614" s="210" t="s">
        <v>306</v>
      </c>
      <c r="H614" s="211">
        <v>104</v>
      </c>
      <c r="I614" s="212"/>
      <c r="J614" s="213">
        <f>ROUND(I614*H614,2)</f>
        <v>0</v>
      </c>
      <c r="K614" s="209" t="s">
        <v>141</v>
      </c>
      <c r="L614" s="47"/>
      <c r="M614" s="214" t="s">
        <v>32</v>
      </c>
      <c r="N614" s="215" t="s">
        <v>52</v>
      </c>
      <c r="O614" s="87"/>
      <c r="P614" s="216">
        <f>O614*H614</f>
        <v>0</v>
      </c>
      <c r="Q614" s="216">
        <v>0.01517</v>
      </c>
      <c r="R614" s="216">
        <f>Q614*H614</f>
        <v>1.57768</v>
      </c>
      <c r="S614" s="216">
        <v>0</v>
      </c>
      <c r="T614" s="217">
        <f>S614*H614</f>
        <v>0</v>
      </c>
      <c r="U614" s="41"/>
      <c r="V614" s="41"/>
      <c r="W614" s="41"/>
      <c r="X614" s="41"/>
      <c r="Y614" s="41"/>
      <c r="Z614" s="41"/>
      <c r="AA614" s="41"/>
      <c r="AB614" s="41"/>
      <c r="AC614" s="41"/>
      <c r="AD614" s="41"/>
      <c r="AE614" s="41"/>
      <c r="AR614" s="218" t="s">
        <v>142</v>
      </c>
      <c r="AT614" s="218" t="s">
        <v>137</v>
      </c>
      <c r="AU614" s="218" t="s">
        <v>21</v>
      </c>
      <c r="AY614" s="19" t="s">
        <v>135</v>
      </c>
      <c r="BE614" s="219">
        <f>IF(N614="základní",J614,0)</f>
        <v>0</v>
      </c>
      <c r="BF614" s="219">
        <f>IF(N614="snížená",J614,0)</f>
        <v>0</v>
      </c>
      <c r="BG614" s="219">
        <f>IF(N614="zákl. přenesená",J614,0)</f>
        <v>0</v>
      </c>
      <c r="BH614" s="219">
        <f>IF(N614="sníž. přenesená",J614,0)</f>
        <v>0</v>
      </c>
      <c r="BI614" s="219">
        <f>IF(N614="nulová",J614,0)</f>
        <v>0</v>
      </c>
      <c r="BJ614" s="19" t="s">
        <v>89</v>
      </c>
      <c r="BK614" s="219">
        <f>ROUND(I614*H614,2)</f>
        <v>0</v>
      </c>
      <c r="BL614" s="19" t="s">
        <v>142</v>
      </c>
      <c r="BM614" s="218" t="s">
        <v>785</v>
      </c>
    </row>
    <row r="615" s="2" customFormat="1">
      <c r="A615" s="41"/>
      <c r="B615" s="42"/>
      <c r="C615" s="43"/>
      <c r="D615" s="220" t="s">
        <v>144</v>
      </c>
      <c r="E615" s="43"/>
      <c r="F615" s="221" t="s">
        <v>786</v>
      </c>
      <c r="G615" s="43"/>
      <c r="H615" s="43"/>
      <c r="I615" s="222"/>
      <c r="J615" s="43"/>
      <c r="K615" s="43"/>
      <c r="L615" s="47"/>
      <c r="M615" s="223"/>
      <c r="N615" s="224"/>
      <c r="O615" s="87"/>
      <c r="P615" s="87"/>
      <c r="Q615" s="87"/>
      <c r="R615" s="87"/>
      <c r="S615" s="87"/>
      <c r="T615" s="88"/>
      <c r="U615" s="41"/>
      <c r="V615" s="41"/>
      <c r="W615" s="41"/>
      <c r="X615" s="41"/>
      <c r="Y615" s="41"/>
      <c r="Z615" s="41"/>
      <c r="AA615" s="41"/>
      <c r="AB615" s="41"/>
      <c r="AC615" s="41"/>
      <c r="AD615" s="41"/>
      <c r="AE615" s="41"/>
      <c r="AT615" s="19" t="s">
        <v>144</v>
      </c>
      <c r="AU615" s="19" t="s">
        <v>21</v>
      </c>
    </row>
    <row r="616" s="2" customFormat="1">
      <c r="A616" s="41"/>
      <c r="B616" s="42"/>
      <c r="C616" s="43"/>
      <c r="D616" s="225" t="s">
        <v>150</v>
      </c>
      <c r="E616" s="43"/>
      <c r="F616" s="226" t="s">
        <v>787</v>
      </c>
      <c r="G616" s="43"/>
      <c r="H616" s="43"/>
      <c r="I616" s="222"/>
      <c r="J616" s="43"/>
      <c r="K616" s="43"/>
      <c r="L616" s="47"/>
      <c r="M616" s="223"/>
      <c r="N616" s="224"/>
      <c r="O616" s="87"/>
      <c r="P616" s="87"/>
      <c r="Q616" s="87"/>
      <c r="R616" s="87"/>
      <c r="S616" s="87"/>
      <c r="T616" s="88"/>
      <c r="U616" s="41"/>
      <c r="V616" s="41"/>
      <c r="W616" s="41"/>
      <c r="X616" s="41"/>
      <c r="Y616" s="41"/>
      <c r="Z616" s="41"/>
      <c r="AA616" s="41"/>
      <c r="AB616" s="41"/>
      <c r="AC616" s="41"/>
      <c r="AD616" s="41"/>
      <c r="AE616" s="41"/>
      <c r="AT616" s="19" t="s">
        <v>150</v>
      </c>
      <c r="AU616" s="19" t="s">
        <v>21</v>
      </c>
    </row>
    <row r="617" s="13" customFormat="1">
      <c r="A617" s="13"/>
      <c r="B617" s="227"/>
      <c r="C617" s="228"/>
      <c r="D617" s="225" t="s">
        <v>152</v>
      </c>
      <c r="E617" s="229" t="s">
        <v>32</v>
      </c>
      <c r="F617" s="230" t="s">
        <v>788</v>
      </c>
      <c r="G617" s="228"/>
      <c r="H617" s="231">
        <v>104</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152</v>
      </c>
      <c r="AU617" s="237" t="s">
        <v>21</v>
      </c>
      <c r="AV617" s="13" t="s">
        <v>21</v>
      </c>
      <c r="AW617" s="13" t="s">
        <v>40</v>
      </c>
      <c r="AX617" s="13" t="s">
        <v>81</v>
      </c>
      <c r="AY617" s="237" t="s">
        <v>135</v>
      </c>
    </row>
    <row r="618" s="14" customFormat="1">
      <c r="A618" s="14"/>
      <c r="B618" s="238"/>
      <c r="C618" s="239"/>
      <c r="D618" s="225" t="s">
        <v>152</v>
      </c>
      <c r="E618" s="240" t="s">
        <v>32</v>
      </c>
      <c r="F618" s="241" t="s">
        <v>154</v>
      </c>
      <c r="G618" s="239"/>
      <c r="H618" s="240" t="s">
        <v>32</v>
      </c>
      <c r="I618" s="242"/>
      <c r="J618" s="239"/>
      <c r="K618" s="239"/>
      <c r="L618" s="243"/>
      <c r="M618" s="244"/>
      <c r="N618" s="245"/>
      <c r="O618" s="245"/>
      <c r="P618" s="245"/>
      <c r="Q618" s="245"/>
      <c r="R618" s="245"/>
      <c r="S618" s="245"/>
      <c r="T618" s="246"/>
      <c r="U618" s="14"/>
      <c r="V618" s="14"/>
      <c r="W618" s="14"/>
      <c r="X618" s="14"/>
      <c r="Y618" s="14"/>
      <c r="Z618" s="14"/>
      <c r="AA618" s="14"/>
      <c r="AB618" s="14"/>
      <c r="AC618" s="14"/>
      <c r="AD618" s="14"/>
      <c r="AE618" s="14"/>
      <c r="AT618" s="247" t="s">
        <v>152</v>
      </c>
      <c r="AU618" s="247" t="s">
        <v>21</v>
      </c>
      <c r="AV618" s="14" t="s">
        <v>89</v>
      </c>
      <c r="AW618" s="14" t="s">
        <v>40</v>
      </c>
      <c r="AX618" s="14" t="s">
        <v>81</v>
      </c>
      <c r="AY618" s="247" t="s">
        <v>135</v>
      </c>
    </row>
    <row r="619" s="15" customFormat="1">
      <c r="A619" s="15"/>
      <c r="B619" s="248"/>
      <c r="C619" s="249"/>
      <c r="D619" s="225" t="s">
        <v>152</v>
      </c>
      <c r="E619" s="250" t="s">
        <v>32</v>
      </c>
      <c r="F619" s="251" t="s">
        <v>155</v>
      </c>
      <c r="G619" s="249"/>
      <c r="H619" s="252">
        <v>104</v>
      </c>
      <c r="I619" s="253"/>
      <c r="J619" s="249"/>
      <c r="K619" s="249"/>
      <c r="L619" s="254"/>
      <c r="M619" s="255"/>
      <c r="N619" s="256"/>
      <c r="O619" s="256"/>
      <c r="P619" s="256"/>
      <c r="Q619" s="256"/>
      <c r="R619" s="256"/>
      <c r="S619" s="256"/>
      <c r="T619" s="257"/>
      <c r="U619" s="15"/>
      <c r="V619" s="15"/>
      <c r="W619" s="15"/>
      <c r="X619" s="15"/>
      <c r="Y619" s="15"/>
      <c r="Z619" s="15"/>
      <c r="AA619" s="15"/>
      <c r="AB619" s="15"/>
      <c r="AC619" s="15"/>
      <c r="AD619" s="15"/>
      <c r="AE619" s="15"/>
      <c r="AT619" s="258" t="s">
        <v>152</v>
      </c>
      <c r="AU619" s="258" t="s">
        <v>21</v>
      </c>
      <c r="AV619" s="15" t="s">
        <v>142</v>
      </c>
      <c r="AW619" s="15" t="s">
        <v>40</v>
      </c>
      <c r="AX619" s="15" t="s">
        <v>89</v>
      </c>
      <c r="AY619" s="258" t="s">
        <v>135</v>
      </c>
    </row>
    <row r="620" s="2" customFormat="1" ht="24.15" customHeight="1">
      <c r="A620" s="41"/>
      <c r="B620" s="42"/>
      <c r="C620" s="207" t="s">
        <v>789</v>
      </c>
      <c r="D620" s="207" t="s">
        <v>137</v>
      </c>
      <c r="E620" s="208" t="s">
        <v>790</v>
      </c>
      <c r="F620" s="209" t="s">
        <v>791</v>
      </c>
      <c r="G620" s="210" t="s">
        <v>306</v>
      </c>
      <c r="H620" s="211">
        <v>40</v>
      </c>
      <c r="I620" s="212"/>
      <c r="J620" s="213">
        <f>ROUND(I620*H620,2)</f>
        <v>0</v>
      </c>
      <c r="K620" s="209" t="s">
        <v>141</v>
      </c>
      <c r="L620" s="47"/>
      <c r="M620" s="214" t="s">
        <v>32</v>
      </c>
      <c r="N620" s="215" t="s">
        <v>52</v>
      </c>
      <c r="O620" s="87"/>
      <c r="P620" s="216">
        <f>O620*H620</f>
        <v>0</v>
      </c>
      <c r="Q620" s="216">
        <v>0.070569999999999994</v>
      </c>
      <c r="R620" s="216">
        <f>Q620*H620</f>
        <v>2.8228</v>
      </c>
      <c r="S620" s="216">
        <v>0</v>
      </c>
      <c r="T620" s="217">
        <f>S620*H620</f>
        <v>0</v>
      </c>
      <c r="U620" s="41"/>
      <c r="V620" s="41"/>
      <c r="W620" s="41"/>
      <c r="X620" s="41"/>
      <c r="Y620" s="41"/>
      <c r="Z620" s="41"/>
      <c r="AA620" s="41"/>
      <c r="AB620" s="41"/>
      <c r="AC620" s="41"/>
      <c r="AD620" s="41"/>
      <c r="AE620" s="41"/>
      <c r="AR620" s="218" t="s">
        <v>142</v>
      </c>
      <c r="AT620" s="218" t="s">
        <v>137</v>
      </c>
      <c r="AU620" s="218" t="s">
        <v>21</v>
      </c>
      <c r="AY620" s="19" t="s">
        <v>135</v>
      </c>
      <c r="BE620" s="219">
        <f>IF(N620="základní",J620,0)</f>
        <v>0</v>
      </c>
      <c r="BF620" s="219">
        <f>IF(N620="snížená",J620,0)</f>
        <v>0</v>
      </c>
      <c r="BG620" s="219">
        <f>IF(N620="zákl. přenesená",J620,0)</f>
        <v>0</v>
      </c>
      <c r="BH620" s="219">
        <f>IF(N620="sníž. přenesená",J620,0)</f>
        <v>0</v>
      </c>
      <c r="BI620" s="219">
        <f>IF(N620="nulová",J620,0)</f>
        <v>0</v>
      </c>
      <c r="BJ620" s="19" t="s">
        <v>89</v>
      </c>
      <c r="BK620" s="219">
        <f>ROUND(I620*H620,2)</f>
        <v>0</v>
      </c>
      <c r="BL620" s="19" t="s">
        <v>142</v>
      </c>
      <c r="BM620" s="218" t="s">
        <v>792</v>
      </c>
    </row>
    <row r="621" s="2" customFormat="1">
      <c r="A621" s="41"/>
      <c r="B621" s="42"/>
      <c r="C621" s="43"/>
      <c r="D621" s="220" t="s">
        <v>144</v>
      </c>
      <c r="E621" s="43"/>
      <c r="F621" s="221" t="s">
        <v>793</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19" t="s">
        <v>144</v>
      </c>
      <c r="AU621" s="19" t="s">
        <v>21</v>
      </c>
    </row>
    <row r="622" s="2" customFormat="1">
      <c r="A622" s="41"/>
      <c r="B622" s="42"/>
      <c r="C622" s="43"/>
      <c r="D622" s="225" t="s">
        <v>150</v>
      </c>
      <c r="E622" s="43"/>
      <c r="F622" s="226" t="s">
        <v>794</v>
      </c>
      <c r="G622" s="43"/>
      <c r="H622" s="43"/>
      <c r="I622" s="222"/>
      <c r="J622" s="43"/>
      <c r="K622" s="43"/>
      <c r="L622" s="47"/>
      <c r="M622" s="223"/>
      <c r="N622" s="224"/>
      <c r="O622" s="87"/>
      <c r="P622" s="87"/>
      <c r="Q622" s="87"/>
      <c r="R622" s="87"/>
      <c r="S622" s="87"/>
      <c r="T622" s="88"/>
      <c r="U622" s="41"/>
      <c r="V622" s="41"/>
      <c r="W622" s="41"/>
      <c r="X622" s="41"/>
      <c r="Y622" s="41"/>
      <c r="Z622" s="41"/>
      <c r="AA622" s="41"/>
      <c r="AB622" s="41"/>
      <c r="AC622" s="41"/>
      <c r="AD622" s="41"/>
      <c r="AE622" s="41"/>
      <c r="AT622" s="19" t="s">
        <v>150</v>
      </c>
      <c r="AU622" s="19" t="s">
        <v>21</v>
      </c>
    </row>
    <row r="623" s="13" customFormat="1">
      <c r="A623" s="13"/>
      <c r="B623" s="227"/>
      <c r="C623" s="228"/>
      <c r="D623" s="225" t="s">
        <v>152</v>
      </c>
      <c r="E623" s="229" t="s">
        <v>32</v>
      </c>
      <c r="F623" s="230" t="s">
        <v>795</v>
      </c>
      <c r="G623" s="228"/>
      <c r="H623" s="231">
        <v>40</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152</v>
      </c>
      <c r="AU623" s="237" t="s">
        <v>21</v>
      </c>
      <c r="AV623" s="13" t="s">
        <v>21</v>
      </c>
      <c r="AW623" s="13" t="s">
        <v>40</v>
      </c>
      <c r="AX623" s="13" t="s">
        <v>81</v>
      </c>
      <c r="AY623" s="237" t="s">
        <v>135</v>
      </c>
    </row>
    <row r="624" s="14" customFormat="1">
      <c r="A624" s="14"/>
      <c r="B624" s="238"/>
      <c r="C624" s="239"/>
      <c r="D624" s="225" t="s">
        <v>152</v>
      </c>
      <c r="E624" s="240" t="s">
        <v>32</v>
      </c>
      <c r="F624" s="241" t="s">
        <v>154</v>
      </c>
      <c r="G624" s="239"/>
      <c r="H624" s="240" t="s">
        <v>32</v>
      </c>
      <c r="I624" s="242"/>
      <c r="J624" s="239"/>
      <c r="K624" s="239"/>
      <c r="L624" s="243"/>
      <c r="M624" s="244"/>
      <c r="N624" s="245"/>
      <c r="O624" s="245"/>
      <c r="P624" s="245"/>
      <c r="Q624" s="245"/>
      <c r="R624" s="245"/>
      <c r="S624" s="245"/>
      <c r="T624" s="246"/>
      <c r="U624" s="14"/>
      <c r="V624" s="14"/>
      <c r="W624" s="14"/>
      <c r="X624" s="14"/>
      <c r="Y624" s="14"/>
      <c r="Z624" s="14"/>
      <c r="AA624" s="14"/>
      <c r="AB624" s="14"/>
      <c r="AC624" s="14"/>
      <c r="AD624" s="14"/>
      <c r="AE624" s="14"/>
      <c r="AT624" s="247" t="s">
        <v>152</v>
      </c>
      <c r="AU624" s="247" t="s">
        <v>21</v>
      </c>
      <c r="AV624" s="14" t="s">
        <v>89</v>
      </c>
      <c r="AW624" s="14" t="s">
        <v>40</v>
      </c>
      <c r="AX624" s="14" t="s">
        <v>81</v>
      </c>
      <c r="AY624" s="247" t="s">
        <v>135</v>
      </c>
    </row>
    <row r="625" s="15" customFormat="1">
      <c r="A625" s="15"/>
      <c r="B625" s="248"/>
      <c r="C625" s="249"/>
      <c r="D625" s="225" t="s">
        <v>152</v>
      </c>
      <c r="E625" s="250" t="s">
        <v>32</v>
      </c>
      <c r="F625" s="251" t="s">
        <v>155</v>
      </c>
      <c r="G625" s="249"/>
      <c r="H625" s="252">
        <v>40</v>
      </c>
      <c r="I625" s="253"/>
      <c r="J625" s="249"/>
      <c r="K625" s="249"/>
      <c r="L625" s="254"/>
      <c r="M625" s="255"/>
      <c r="N625" s="256"/>
      <c r="O625" s="256"/>
      <c r="P625" s="256"/>
      <c r="Q625" s="256"/>
      <c r="R625" s="256"/>
      <c r="S625" s="256"/>
      <c r="T625" s="257"/>
      <c r="U625" s="15"/>
      <c r="V625" s="15"/>
      <c r="W625" s="15"/>
      <c r="X625" s="15"/>
      <c r="Y625" s="15"/>
      <c r="Z625" s="15"/>
      <c r="AA625" s="15"/>
      <c r="AB625" s="15"/>
      <c r="AC625" s="15"/>
      <c r="AD625" s="15"/>
      <c r="AE625" s="15"/>
      <c r="AT625" s="258" t="s">
        <v>152</v>
      </c>
      <c r="AU625" s="258" t="s">
        <v>21</v>
      </c>
      <c r="AV625" s="15" t="s">
        <v>142</v>
      </c>
      <c r="AW625" s="15" t="s">
        <v>40</v>
      </c>
      <c r="AX625" s="15" t="s">
        <v>89</v>
      </c>
      <c r="AY625" s="258" t="s">
        <v>135</v>
      </c>
    </row>
    <row r="626" s="2" customFormat="1" ht="16.5" customHeight="1">
      <c r="A626" s="41"/>
      <c r="B626" s="42"/>
      <c r="C626" s="207" t="s">
        <v>796</v>
      </c>
      <c r="D626" s="207" t="s">
        <v>137</v>
      </c>
      <c r="E626" s="208" t="s">
        <v>797</v>
      </c>
      <c r="F626" s="209" t="s">
        <v>798</v>
      </c>
      <c r="G626" s="210" t="s">
        <v>346</v>
      </c>
      <c r="H626" s="211">
        <v>4</v>
      </c>
      <c r="I626" s="212"/>
      <c r="J626" s="213">
        <f>ROUND(I626*H626,2)</f>
        <v>0</v>
      </c>
      <c r="K626" s="209" t="s">
        <v>141</v>
      </c>
      <c r="L626" s="47"/>
      <c r="M626" s="214" t="s">
        <v>32</v>
      </c>
      <c r="N626" s="215" t="s">
        <v>52</v>
      </c>
      <c r="O626" s="87"/>
      <c r="P626" s="216">
        <f>O626*H626</f>
        <v>0</v>
      </c>
      <c r="Q626" s="216">
        <v>0.044069999999999998</v>
      </c>
      <c r="R626" s="216">
        <f>Q626*H626</f>
        <v>0.17627999999999999</v>
      </c>
      <c r="S626" s="216">
        <v>0</v>
      </c>
      <c r="T626" s="217">
        <f>S626*H626</f>
        <v>0</v>
      </c>
      <c r="U626" s="41"/>
      <c r="V626" s="41"/>
      <c r="W626" s="41"/>
      <c r="X626" s="41"/>
      <c r="Y626" s="41"/>
      <c r="Z626" s="41"/>
      <c r="AA626" s="41"/>
      <c r="AB626" s="41"/>
      <c r="AC626" s="41"/>
      <c r="AD626" s="41"/>
      <c r="AE626" s="41"/>
      <c r="AR626" s="218" t="s">
        <v>142</v>
      </c>
      <c r="AT626" s="218" t="s">
        <v>137</v>
      </c>
      <c r="AU626" s="218" t="s">
        <v>21</v>
      </c>
      <c r="AY626" s="19" t="s">
        <v>135</v>
      </c>
      <c r="BE626" s="219">
        <f>IF(N626="základní",J626,0)</f>
        <v>0</v>
      </c>
      <c r="BF626" s="219">
        <f>IF(N626="snížená",J626,0)</f>
        <v>0</v>
      </c>
      <c r="BG626" s="219">
        <f>IF(N626="zákl. přenesená",J626,0)</f>
        <v>0</v>
      </c>
      <c r="BH626" s="219">
        <f>IF(N626="sníž. přenesená",J626,0)</f>
        <v>0</v>
      </c>
      <c r="BI626" s="219">
        <f>IF(N626="nulová",J626,0)</f>
        <v>0</v>
      </c>
      <c r="BJ626" s="19" t="s">
        <v>89</v>
      </c>
      <c r="BK626" s="219">
        <f>ROUND(I626*H626,2)</f>
        <v>0</v>
      </c>
      <c r="BL626" s="19" t="s">
        <v>142</v>
      </c>
      <c r="BM626" s="218" t="s">
        <v>799</v>
      </c>
    </row>
    <row r="627" s="2" customFormat="1">
      <c r="A627" s="41"/>
      <c r="B627" s="42"/>
      <c r="C627" s="43"/>
      <c r="D627" s="220" t="s">
        <v>144</v>
      </c>
      <c r="E627" s="43"/>
      <c r="F627" s="221" t="s">
        <v>800</v>
      </c>
      <c r="G627" s="43"/>
      <c r="H627" s="43"/>
      <c r="I627" s="222"/>
      <c r="J627" s="43"/>
      <c r="K627" s="43"/>
      <c r="L627" s="47"/>
      <c r="M627" s="223"/>
      <c r="N627" s="224"/>
      <c r="O627" s="87"/>
      <c r="P627" s="87"/>
      <c r="Q627" s="87"/>
      <c r="R627" s="87"/>
      <c r="S627" s="87"/>
      <c r="T627" s="88"/>
      <c r="U627" s="41"/>
      <c r="V627" s="41"/>
      <c r="W627" s="41"/>
      <c r="X627" s="41"/>
      <c r="Y627" s="41"/>
      <c r="Z627" s="41"/>
      <c r="AA627" s="41"/>
      <c r="AB627" s="41"/>
      <c r="AC627" s="41"/>
      <c r="AD627" s="41"/>
      <c r="AE627" s="41"/>
      <c r="AT627" s="19" t="s">
        <v>144</v>
      </c>
      <c r="AU627" s="19" t="s">
        <v>21</v>
      </c>
    </row>
    <row r="628" s="2" customFormat="1">
      <c r="A628" s="41"/>
      <c r="B628" s="42"/>
      <c r="C628" s="43"/>
      <c r="D628" s="225" t="s">
        <v>150</v>
      </c>
      <c r="E628" s="43"/>
      <c r="F628" s="226" t="s">
        <v>794</v>
      </c>
      <c r="G628" s="43"/>
      <c r="H628" s="43"/>
      <c r="I628" s="222"/>
      <c r="J628" s="43"/>
      <c r="K628" s="43"/>
      <c r="L628" s="47"/>
      <c r="M628" s="223"/>
      <c r="N628" s="224"/>
      <c r="O628" s="87"/>
      <c r="P628" s="87"/>
      <c r="Q628" s="87"/>
      <c r="R628" s="87"/>
      <c r="S628" s="87"/>
      <c r="T628" s="88"/>
      <c r="U628" s="41"/>
      <c r="V628" s="41"/>
      <c r="W628" s="41"/>
      <c r="X628" s="41"/>
      <c r="Y628" s="41"/>
      <c r="Z628" s="41"/>
      <c r="AA628" s="41"/>
      <c r="AB628" s="41"/>
      <c r="AC628" s="41"/>
      <c r="AD628" s="41"/>
      <c r="AE628" s="41"/>
      <c r="AT628" s="19" t="s">
        <v>150</v>
      </c>
      <c r="AU628" s="19" t="s">
        <v>21</v>
      </c>
    </row>
    <row r="629" s="13" customFormat="1">
      <c r="A629" s="13"/>
      <c r="B629" s="227"/>
      <c r="C629" s="228"/>
      <c r="D629" s="225" t="s">
        <v>152</v>
      </c>
      <c r="E629" s="229" t="s">
        <v>32</v>
      </c>
      <c r="F629" s="230" t="s">
        <v>142</v>
      </c>
      <c r="G629" s="228"/>
      <c r="H629" s="231">
        <v>4</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152</v>
      </c>
      <c r="AU629" s="237" t="s">
        <v>21</v>
      </c>
      <c r="AV629" s="13" t="s">
        <v>21</v>
      </c>
      <c r="AW629" s="13" t="s">
        <v>40</v>
      </c>
      <c r="AX629" s="13" t="s">
        <v>81</v>
      </c>
      <c r="AY629" s="237" t="s">
        <v>135</v>
      </c>
    </row>
    <row r="630" s="14" customFormat="1">
      <c r="A630" s="14"/>
      <c r="B630" s="238"/>
      <c r="C630" s="239"/>
      <c r="D630" s="225" t="s">
        <v>152</v>
      </c>
      <c r="E630" s="240" t="s">
        <v>32</v>
      </c>
      <c r="F630" s="241" t="s">
        <v>154</v>
      </c>
      <c r="G630" s="239"/>
      <c r="H630" s="240" t="s">
        <v>32</v>
      </c>
      <c r="I630" s="242"/>
      <c r="J630" s="239"/>
      <c r="K630" s="239"/>
      <c r="L630" s="243"/>
      <c r="M630" s="244"/>
      <c r="N630" s="245"/>
      <c r="O630" s="245"/>
      <c r="P630" s="245"/>
      <c r="Q630" s="245"/>
      <c r="R630" s="245"/>
      <c r="S630" s="245"/>
      <c r="T630" s="246"/>
      <c r="U630" s="14"/>
      <c r="V630" s="14"/>
      <c r="W630" s="14"/>
      <c r="X630" s="14"/>
      <c r="Y630" s="14"/>
      <c r="Z630" s="14"/>
      <c r="AA630" s="14"/>
      <c r="AB630" s="14"/>
      <c r="AC630" s="14"/>
      <c r="AD630" s="14"/>
      <c r="AE630" s="14"/>
      <c r="AT630" s="247" t="s">
        <v>152</v>
      </c>
      <c r="AU630" s="247" t="s">
        <v>21</v>
      </c>
      <c r="AV630" s="14" t="s">
        <v>89</v>
      </c>
      <c r="AW630" s="14" t="s">
        <v>40</v>
      </c>
      <c r="AX630" s="14" t="s">
        <v>81</v>
      </c>
      <c r="AY630" s="247" t="s">
        <v>135</v>
      </c>
    </row>
    <row r="631" s="15" customFormat="1">
      <c r="A631" s="15"/>
      <c r="B631" s="248"/>
      <c r="C631" s="249"/>
      <c r="D631" s="225" t="s">
        <v>152</v>
      </c>
      <c r="E631" s="250" t="s">
        <v>32</v>
      </c>
      <c r="F631" s="251" t="s">
        <v>155</v>
      </c>
      <c r="G631" s="249"/>
      <c r="H631" s="252">
        <v>4</v>
      </c>
      <c r="I631" s="253"/>
      <c r="J631" s="249"/>
      <c r="K631" s="249"/>
      <c r="L631" s="254"/>
      <c r="M631" s="255"/>
      <c r="N631" s="256"/>
      <c r="O631" s="256"/>
      <c r="P631" s="256"/>
      <c r="Q631" s="256"/>
      <c r="R631" s="256"/>
      <c r="S631" s="256"/>
      <c r="T631" s="257"/>
      <c r="U631" s="15"/>
      <c r="V631" s="15"/>
      <c r="W631" s="15"/>
      <c r="X631" s="15"/>
      <c r="Y631" s="15"/>
      <c r="Z631" s="15"/>
      <c r="AA631" s="15"/>
      <c r="AB631" s="15"/>
      <c r="AC631" s="15"/>
      <c r="AD631" s="15"/>
      <c r="AE631" s="15"/>
      <c r="AT631" s="258" t="s">
        <v>152</v>
      </c>
      <c r="AU631" s="258" t="s">
        <v>21</v>
      </c>
      <c r="AV631" s="15" t="s">
        <v>142</v>
      </c>
      <c r="AW631" s="15" t="s">
        <v>40</v>
      </c>
      <c r="AX631" s="15" t="s">
        <v>89</v>
      </c>
      <c r="AY631" s="258" t="s">
        <v>135</v>
      </c>
    </row>
    <row r="632" s="2" customFormat="1" ht="21.75" customHeight="1">
      <c r="A632" s="41"/>
      <c r="B632" s="42"/>
      <c r="C632" s="207" t="s">
        <v>801</v>
      </c>
      <c r="D632" s="207" t="s">
        <v>137</v>
      </c>
      <c r="E632" s="208" t="s">
        <v>802</v>
      </c>
      <c r="F632" s="209" t="s">
        <v>803</v>
      </c>
      <c r="G632" s="210" t="s">
        <v>346</v>
      </c>
      <c r="H632" s="211">
        <v>2</v>
      </c>
      <c r="I632" s="212"/>
      <c r="J632" s="213">
        <f>ROUND(I632*H632,2)</f>
        <v>0</v>
      </c>
      <c r="K632" s="209" t="s">
        <v>141</v>
      </c>
      <c r="L632" s="47"/>
      <c r="M632" s="214" t="s">
        <v>32</v>
      </c>
      <c r="N632" s="215" t="s">
        <v>52</v>
      </c>
      <c r="O632" s="87"/>
      <c r="P632" s="216">
        <f>O632*H632</f>
        <v>0</v>
      </c>
      <c r="Q632" s="216">
        <v>0.044999999999999998</v>
      </c>
      <c r="R632" s="216">
        <f>Q632*H632</f>
        <v>0.089999999999999997</v>
      </c>
      <c r="S632" s="216">
        <v>0</v>
      </c>
      <c r="T632" s="217">
        <f>S632*H632</f>
        <v>0</v>
      </c>
      <c r="U632" s="41"/>
      <c r="V632" s="41"/>
      <c r="W632" s="41"/>
      <c r="X632" s="41"/>
      <c r="Y632" s="41"/>
      <c r="Z632" s="41"/>
      <c r="AA632" s="41"/>
      <c r="AB632" s="41"/>
      <c r="AC632" s="41"/>
      <c r="AD632" s="41"/>
      <c r="AE632" s="41"/>
      <c r="AR632" s="218" t="s">
        <v>142</v>
      </c>
      <c r="AT632" s="218" t="s">
        <v>137</v>
      </c>
      <c r="AU632" s="218" t="s">
        <v>21</v>
      </c>
      <c r="AY632" s="19" t="s">
        <v>135</v>
      </c>
      <c r="BE632" s="219">
        <f>IF(N632="základní",J632,0)</f>
        <v>0</v>
      </c>
      <c r="BF632" s="219">
        <f>IF(N632="snížená",J632,0)</f>
        <v>0</v>
      </c>
      <c r="BG632" s="219">
        <f>IF(N632="zákl. přenesená",J632,0)</f>
        <v>0</v>
      </c>
      <c r="BH632" s="219">
        <f>IF(N632="sníž. přenesená",J632,0)</f>
        <v>0</v>
      </c>
      <c r="BI632" s="219">
        <f>IF(N632="nulová",J632,0)</f>
        <v>0</v>
      </c>
      <c r="BJ632" s="19" t="s">
        <v>89</v>
      </c>
      <c r="BK632" s="219">
        <f>ROUND(I632*H632,2)</f>
        <v>0</v>
      </c>
      <c r="BL632" s="19" t="s">
        <v>142</v>
      </c>
      <c r="BM632" s="218" t="s">
        <v>804</v>
      </c>
    </row>
    <row r="633" s="2" customFormat="1">
      <c r="A633" s="41"/>
      <c r="B633" s="42"/>
      <c r="C633" s="43"/>
      <c r="D633" s="220" t="s">
        <v>144</v>
      </c>
      <c r="E633" s="43"/>
      <c r="F633" s="221" t="s">
        <v>805</v>
      </c>
      <c r="G633" s="43"/>
      <c r="H633" s="43"/>
      <c r="I633" s="222"/>
      <c r="J633" s="43"/>
      <c r="K633" s="43"/>
      <c r="L633" s="47"/>
      <c r="M633" s="223"/>
      <c r="N633" s="224"/>
      <c r="O633" s="87"/>
      <c r="P633" s="87"/>
      <c r="Q633" s="87"/>
      <c r="R633" s="87"/>
      <c r="S633" s="87"/>
      <c r="T633" s="88"/>
      <c r="U633" s="41"/>
      <c r="V633" s="41"/>
      <c r="W633" s="41"/>
      <c r="X633" s="41"/>
      <c r="Y633" s="41"/>
      <c r="Z633" s="41"/>
      <c r="AA633" s="41"/>
      <c r="AB633" s="41"/>
      <c r="AC633" s="41"/>
      <c r="AD633" s="41"/>
      <c r="AE633" s="41"/>
      <c r="AT633" s="19" t="s">
        <v>144</v>
      </c>
      <c r="AU633" s="19" t="s">
        <v>21</v>
      </c>
    </row>
    <row r="634" s="2" customFormat="1">
      <c r="A634" s="41"/>
      <c r="B634" s="42"/>
      <c r="C634" s="43"/>
      <c r="D634" s="225" t="s">
        <v>150</v>
      </c>
      <c r="E634" s="43"/>
      <c r="F634" s="226" t="s">
        <v>794</v>
      </c>
      <c r="G634" s="43"/>
      <c r="H634" s="43"/>
      <c r="I634" s="222"/>
      <c r="J634" s="43"/>
      <c r="K634" s="43"/>
      <c r="L634" s="47"/>
      <c r="M634" s="223"/>
      <c r="N634" s="224"/>
      <c r="O634" s="87"/>
      <c r="P634" s="87"/>
      <c r="Q634" s="87"/>
      <c r="R634" s="87"/>
      <c r="S634" s="87"/>
      <c r="T634" s="88"/>
      <c r="U634" s="41"/>
      <c r="V634" s="41"/>
      <c r="W634" s="41"/>
      <c r="X634" s="41"/>
      <c r="Y634" s="41"/>
      <c r="Z634" s="41"/>
      <c r="AA634" s="41"/>
      <c r="AB634" s="41"/>
      <c r="AC634" s="41"/>
      <c r="AD634" s="41"/>
      <c r="AE634" s="41"/>
      <c r="AT634" s="19" t="s">
        <v>150</v>
      </c>
      <c r="AU634" s="19" t="s">
        <v>21</v>
      </c>
    </row>
    <row r="635" s="13" customFormat="1">
      <c r="A635" s="13"/>
      <c r="B635" s="227"/>
      <c r="C635" s="228"/>
      <c r="D635" s="225" t="s">
        <v>152</v>
      </c>
      <c r="E635" s="229" t="s">
        <v>32</v>
      </c>
      <c r="F635" s="230" t="s">
        <v>21</v>
      </c>
      <c r="G635" s="228"/>
      <c r="H635" s="231">
        <v>2</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152</v>
      </c>
      <c r="AU635" s="237" t="s">
        <v>21</v>
      </c>
      <c r="AV635" s="13" t="s">
        <v>21</v>
      </c>
      <c r="AW635" s="13" t="s">
        <v>40</v>
      </c>
      <c r="AX635" s="13" t="s">
        <v>81</v>
      </c>
      <c r="AY635" s="237" t="s">
        <v>135</v>
      </c>
    </row>
    <row r="636" s="14" customFormat="1">
      <c r="A636" s="14"/>
      <c r="B636" s="238"/>
      <c r="C636" s="239"/>
      <c r="D636" s="225" t="s">
        <v>152</v>
      </c>
      <c r="E636" s="240" t="s">
        <v>32</v>
      </c>
      <c r="F636" s="241" t="s">
        <v>154</v>
      </c>
      <c r="G636" s="239"/>
      <c r="H636" s="240" t="s">
        <v>32</v>
      </c>
      <c r="I636" s="242"/>
      <c r="J636" s="239"/>
      <c r="K636" s="239"/>
      <c r="L636" s="243"/>
      <c r="M636" s="244"/>
      <c r="N636" s="245"/>
      <c r="O636" s="245"/>
      <c r="P636" s="245"/>
      <c r="Q636" s="245"/>
      <c r="R636" s="245"/>
      <c r="S636" s="245"/>
      <c r="T636" s="246"/>
      <c r="U636" s="14"/>
      <c r="V636" s="14"/>
      <c r="W636" s="14"/>
      <c r="X636" s="14"/>
      <c r="Y636" s="14"/>
      <c r="Z636" s="14"/>
      <c r="AA636" s="14"/>
      <c r="AB636" s="14"/>
      <c r="AC636" s="14"/>
      <c r="AD636" s="14"/>
      <c r="AE636" s="14"/>
      <c r="AT636" s="247" t="s">
        <v>152</v>
      </c>
      <c r="AU636" s="247" t="s">
        <v>21</v>
      </c>
      <c r="AV636" s="14" t="s">
        <v>89</v>
      </c>
      <c r="AW636" s="14" t="s">
        <v>40</v>
      </c>
      <c r="AX636" s="14" t="s">
        <v>81</v>
      </c>
      <c r="AY636" s="247" t="s">
        <v>135</v>
      </c>
    </row>
    <row r="637" s="15" customFormat="1">
      <c r="A637" s="15"/>
      <c r="B637" s="248"/>
      <c r="C637" s="249"/>
      <c r="D637" s="225" t="s">
        <v>152</v>
      </c>
      <c r="E637" s="250" t="s">
        <v>32</v>
      </c>
      <c r="F637" s="251" t="s">
        <v>155</v>
      </c>
      <c r="G637" s="249"/>
      <c r="H637" s="252">
        <v>2</v>
      </c>
      <c r="I637" s="253"/>
      <c r="J637" s="249"/>
      <c r="K637" s="249"/>
      <c r="L637" s="254"/>
      <c r="M637" s="255"/>
      <c r="N637" s="256"/>
      <c r="O637" s="256"/>
      <c r="P637" s="256"/>
      <c r="Q637" s="256"/>
      <c r="R637" s="256"/>
      <c r="S637" s="256"/>
      <c r="T637" s="257"/>
      <c r="U637" s="15"/>
      <c r="V637" s="15"/>
      <c r="W637" s="15"/>
      <c r="X637" s="15"/>
      <c r="Y637" s="15"/>
      <c r="Z637" s="15"/>
      <c r="AA637" s="15"/>
      <c r="AB637" s="15"/>
      <c r="AC637" s="15"/>
      <c r="AD637" s="15"/>
      <c r="AE637" s="15"/>
      <c r="AT637" s="258" t="s">
        <v>152</v>
      </c>
      <c r="AU637" s="258" t="s">
        <v>21</v>
      </c>
      <c r="AV637" s="15" t="s">
        <v>142</v>
      </c>
      <c r="AW637" s="15" t="s">
        <v>40</v>
      </c>
      <c r="AX637" s="15" t="s">
        <v>89</v>
      </c>
      <c r="AY637" s="258" t="s">
        <v>135</v>
      </c>
    </row>
    <row r="638" s="2" customFormat="1" ht="16.5" customHeight="1">
      <c r="A638" s="41"/>
      <c r="B638" s="42"/>
      <c r="C638" s="207" t="s">
        <v>806</v>
      </c>
      <c r="D638" s="207" t="s">
        <v>137</v>
      </c>
      <c r="E638" s="208" t="s">
        <v>807</v>
      </c>
      <c r="F638" s="209" t="s">
        <v>808</v>
      </c>
      <c r="G638" s="210" t="s">
        <v>346</v>
      </c>
      <c r="H638" s="211">
        <v>2</v>
      </c>
      <c r="I638" s="212"/>
      <c r="J638" s="213">
        <f>ROUND(I638*H638,2)</f>
        <v>0</v>
      </c>
      <c r="K638" s="209" t="s">
        <v>141</v>
      </c>
      <c r="L638" s="47"/>
      <c r="M638" s="214" t="s">
        <v>32</v>
      </c>
      <c r="N638" s="215" t="s">
        <v>52</v>
      </c>
      <c r="O638" s="87"/>
      <c r="P638" s="216">
        <f>O638*H638</f>
        <v>0</v>
      </c>
      <c r="Q638" s="216">
        <v>0.081119999999999998</v>
      </c>
      <c r="R638" s="216">
        <f>Q638*H638</f>
        <v>0.16224</v>
      </c>
      <c r="S638" s="216">
        <v>0</v>
      </c>
      <c r="T638" s="217">
        <f>S638*H638</f>
        <v>0</v>
      </c>
      <c r="U638" s="41"/>
      <c r="V638" s="41"/>
      <c r="W638" s="41"/>
      <c r="X638" s="41"/>
      <c r="Y638" s="41"/>
      <c r="Z638" s="41"/>
      <c r="AA638" s="41"/>
      <c r="AB638" s="41"/>
      <c r="AC638" s="41"/>
      <c r="AD638" s="41"/>
      <c r="AE638" s="41"/>
      <c r="AR638" s="218" t="s">
        <v>142</v>
      </c>
      <c r="AT638" s="218" t="s">
        <v>137</v>
      </c>
      <c r="AU638" s="218" t="s">
        <v>21</v>
      </c>
      <c r="AY638" s="19" t="s">
        <v>135</v>
      </c>
      <c r="BE638" s="219">
        <f>IF(N638="základní",J638,0)</f>
        <v>0</v>
      </c>
      <c r="BF638" s="219">
        <f>IF(N638="snížená",J638,0)</f>
        <v>0</v>
      </c>
      <c r="BG638" s="219">
        <f>IF(N638="zákl. přenesená",J638,0)</f>
        <v>0</v>
      </c>
      <c r="BH638" s="219">
        <f>IF(N638="sníž. přenesená",J638,0)</f>
        <v>0</v>
      </c>
      <c r="BI638" s="219">
        <f>IF(N638="nulová",J638,0)</f>
        <v>0</v>
      </c>
      <c r="BJ638" s="19" t="s">
        <v>89</v>
      </c>
      <c r="BK638" s="219">
        <f>ROUND(I638*H638,2)</f>
        <v>0</v>
      </c>
      <c r="BL638" s="19" t="s">
        <v>142</v>
      </c>
      <c r="BM638" s="218" t="s">
        <v>809</v>
      </c>
    </row>
    <row r="639" s="2" customFormat="1">
      <c r="A639" s="41"/>
      <c r="B639" s="42"/>
      <c r="C639" s="43"/>
      <c r="D639" s="220" t="s">
        <v>144</v>
      </c>
      <c r="E639" s="43"/>
      <c r="F639" s="221" t="s">
        <v>810</v>
      </c>
      <c r="G639" s="43"/>
      <c r="H639" s="43"/>
      <c r="I639" s="222"/>
      <c r="J639" s="43"/>
      <c r="K639" s="43"/>
      <c r="L639" s="47"/>
      <c r="M639" s="223"/>
      <c r="N639" s="224"/>
      <c r="O639" s="87"/>
      <c r="P639" s="87"/>
      <c r="Q639" s="87"/>
      <c r="R639" s="87"/>
      <c r="S639" s="87"/>
      <c r="T639" s="88"/>
      <c r="U639" s="41"/>
      <c r="V639" s="41"/>
      <c r="W639" s="41"/>
      <c r="X639" s="41"/>
      <c r="Y639" s="41"/>
      <c r="Z639" s="41"/>
      <c r="AA639" s="41"/>
      <c r="AB639" s="41"/>
      <c r="AC639" s="41"/>
      <c r="AD639" s="41"/>
      <c r="AE639" s="41"/>
      <c r="AT639" s="19" t="s">
        <v>144</v>
      </c>
      <c r="AU639" s="19" t="s">
        <v>21</v>
      </c>
    </row>
    <row r="640" s="2" customFormat="1">
      <c r="A640" s="41"/>
      <c r="B640" s="42"/>
      <c r="C640" s="43"/>
      <c r="D640" s="225" t="s">
        <v>150</v>
      </c>
      <c r="E640" s="43"/>
      <c r="F640" s="226" t="s">
        <v>811</v>
      </c>
      <c r="G640" s="43"/>
      <c r="H640" s="43"/>
      <c r="I640" s="222"/>
      <c r="J640" s="43"/>
      <c r="K640" s="43"/>
      <c r="L640" s="47"/>
      <c r="M640" s="223"/>
      <c r="N640" s="224"/>
      <c r="O640" s="87"/>
      <c r="P640" s="87"/>
      <c r="Q640" s="87"/>
      <c r="R640" s="87"/>
      <c r="S640" s="87"/>
      <c r="T640" s="88"/>
      <c r="U640" s="41"/>
      <c r="V640" s="41"/>
      <c r="W640" s="41"/>
      <c r="X640" s="41"/>
      <c r="Y640" s="41"/>
      <c r="Z640" s="41"/>
      <c r="AA640" s="41"/>
      <c r="AB640" s="41"/>
      <c r="AC640" s="41"/>
      <c r="AD640" s="41"/>
      <c r="AE640" s="41"/>
      <c r="AT640" s="19" t="s">
        <v>150</v>
      </c>
      <c r="AU640" s="19" t="s">
        <v>21</v>
      </c>
    </row>
    <row r="641" s="13" customFormat="1">
      <c r="A641" s="13"/>
      <c r="B641" s="227"/>
      <c r="C641" s="228"/>
      <c r="D641" s="225" t="s">
        <v>152</v>
      </c>
      <c r="E641" s="229" t="s">
        <v>32</v>
      </c>
      <c r="F641" s="230" t="s">
        <v>21</v>
      </c>
      <c r="G641" s="228"/>
      <c r="H641" s="231">
        <v>2</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152</v>
      </c>
      <c r="AU641" s="237" t="s">
        <v>21</v>
      </c>
      <c r="AV641" s="13" t="s">
        <v>21</v>
      </c>
      <c r="AW641" s="13" t="s">
        <v>40</v>
      </c>
      <c r="AX641" s="13" t="s">
        <v>81</v>
      </c>
      <c r="AY641" s="237" t="s">
        <v>135</v>
      </c>
    </row>
    <row r="642" s="14" customFormat="1">
      <c r="A642" s="14"/>
      <c r="B642" s="238"/>
      <c r="C642" s="239"/>
      <c r="D642" s="225" t="s">
        <v>152</v>
      </c>
      <c r="E642" s="240" t="s">
        <v>32</v>
      </c>
      <c r="F642" s="241" t="s">
        <v>154</v>
      </c>
      <c r="G642" s="239"/>
      <c r="H642" s="240" t="s">
        <v>32</v>
      </c>
      <c r="I642" s="242"/>
      <c r="J642" s="239"/>
      <c r="K642" s="239"/>
      <c r="L642" s="243"/>
      <c r="M642" s="244"/>
      <c r="N642" s="245"/>
      <c r="O642" s="245"/>
      <c r="P642" s="245"/>
      <c r="Q642" s="245"/>
      <c r="R642" s="245"/>
      <c r="S642" s="245"/>
      <c r="T642" s="246"/>
      <c r="U642" s="14"/>
      <c r="V642" s="14"/>
      <c r="W642" s="14"/>
      <c r="X642" s="14"/>
      <c r="Y642" s="14"/>
      <c r="Z642" s="14"/>
      <c r="AA642" s="14"/>
      <c r="AB642" s="14"/>
      <c r="AC642" s="14"/>
      <c r="AD642" s="14"/>
      <c r="AE642" s="14"/>
      <c r="AT642" s="247" t="s">
        <v>152</v>
      </c>
      <c r="AU642" s="247" t="s">
        <v>21</v>
      </c>
      <c r="AV642" s="14" t="s">
        <v>89</v>
      </c>
      <c r="AW642" s="14" t="s">
        <v>40</v>
      </c>
      <c r="AX642" s="14" t="s">
        <v>81</v>
      </c>
      <c r="AY642" s="247" t="s">
        <v>135</v>
      </c>
    </row>
    <row r="643" s="15" customFormat="1">
      <c r="A643" s="15"/>
      <c r="B643" s="248"/>
      <c r="C643" s="249"/>
      <c r="D643" s="225" t="s">
        <v>152</v>
      </c>
      <c r="E643" s="250" t="s">
        <v>32</v>
      </c>
      <c r="F643" s="251" t="s">
        <v>155</v>
      </c>
      <c r="G643" s="249"/>
      <c r="H643" s="252">
        <v>2</v>
      </c>
      <c r="I643" s="253"/>
      <c r="J643" s="249"/>
      <c r="K643" s="249"/>
      <c r="L643" s="254"/>
      <c r="M643" s="255"/>
      <c r="N643" s="256"/>
      <c r="O643" s="256"/>
      <c r="P643" s="256"/>
      <c r="Q643" s="256"/>
      <c r="R643" s="256"/>
      <c r="S643" s="256"/>
      <c r="T643" s="257"/>
      <c r="U643" s="15"/>
      <c r="V643" s="15"/>
      <c r="W643" s="15"/>
      <c r="X643" s="15"/>
      <c r="Y643" s="15"/>
      <c r="Z643" s="15"/>
      <c r="AA643" s="15"/>
      <c r="AB643" s="15"/>
      <c r="AC643" s="15"/>
      <c r="AD643" s="15"/>
      <c r="AE643" s="15"/>
      <c r="AT643" s="258" t="s">
        <v>152</v>
      </c>
      <c r="AU643" s="258" t="s">
        <v>21</v>
      </c>
      <c r="AV643" s="15" t="s">
        <v>142</v>
      </c>
      <c r="AW643" s="15" t="s">
        <v>40</v>
      </c>
      <c r="AX643" s="15" t="s">
        <v>89</v>
      </c>
      <c r="AY643" s="258" t="s">
        <v>135</v>
      </c>
    </row>
    <row r="644" s="2" customFormat="1" ht="16.5" customHeight="1">
      <c r="A644" s="41"/>
      <c r="B644" s="42"/>
      <c r="C644" s="207" t="s">
        <v>812</v>
      </c>
      <c r="D644" s="207" t="s">
        <v>137</v>
      </c>
      <c r="E644" s="208" t="s">
        <v>813</v>
      </c>
      <c r="F644" s="209" t="s">
        <v>814</v>
      </c>
      <c r="G644" s="210" t="s">
        <v>346</v>
      </c>
      <c r="H644" s="211">
        <v>2</v>
      </c>
      <c r="I644" s="212"/>
      <c r="J644" s="213">
        <f>ROUND(I644*H644,2)</f>
        <v>0</v>
      </c>
      <c r="K644" s="209" t="s">
        <v>32</v>
      </c>
      <c r="L644" s="47"/>
      <c r="M644" s="214" t="s">
        <v>32</v>
      </c>
      <c r="N644" s="215" t="s">
        <v>52</v>
      </c>
      <c r="O644" s="87"/>
      <c r="P644" s="216">
        <f>O644*H644</f>
        <v>0</v>
      </c>
      <c r="Q644" s="216">
        <v>0.081119999999999998</v>
      </c>
      <c r="R644" s="216">
        <f>Q644*H644</f>
        <v>0.16224</v>
      </c>
      <c r="S644" s="216">
        <v>0</v>
      </c>
      <c r="T644" s="217">
        <f>S644*H644</f>
        <v>0</v>
      </c>
      <c r="U644" s="41"/>
      <c r="V644" s="41"/>
      <c r="W644" s="41"/>
      <c r="X644" s="41"/>
      <c r="Y644" s="41"/>
      <c r="Z644" s="41"/>
      <c r="AA644" s="41"/>
      <c r="AB644" s="41"/>
      <c r="AC644" s="41"/>
      <c r="AD644" s="41"/>
      <c r="AE644" s="41"/>
      <c r="AR644" s="218" t="s">
        <v>142</v>
      </c>
      <c r="AT644" s="218" t="s">
        <v>137</v>
      </c>
      <c r="AU644" s="218" t="s">
        <v>21</v>
      </c>
      <c r="AY644" s="19" t="s">
        <v>135</v>
      </c>
      <c r="BE644" s="219">
        <f>IF(N644="základní",J644,0)</f>
        <v>0</v>
      </c>
      <c r="BF644" s="219">
        <f>IF(N644="snížená",J644,0)</f>
        <v>0</v>
      </c>
      <c r="BG644" s="219">
        <f>IF(N644="zákl. přenesená",J644,0)</f>
        <v>0</v>
      </c>
      <c r="BH644" s="219">
        <f>IF(N644="sníž. přenesená",J644,0)</f>
        <v>0</v>
      </c>
      <c r="BI644" s="219">
        <f>IF(N644="nulová",J644,0)</f>
        <v>0</v>
      </c>
      <c r="BJ644" s="19" t="s">
        <v>89</v>
      </c>
      <c r="BK644" s="219">
        <f>ROUND(I644*H644,2)</f>
        <v>0</v>
      </c>
      <c r="BL644" s="19" t="s">
        <v>142</v>
      </c>
      <c r="BM644" s="218" t="s">
        <v>815</v>
      </c>
    </row>
    <row r="645" s="2" customFormat="1">
      <c r="A645" s="41"/>
      <c r="B645" s="42"/>
      <c r="C645" s="43"/>
      <c r="D645" s="225" t="s">
        <v>150</v>
      </c>
      <c r="E645" s="43"/>
      <c r="F645" s="226" t="s">
        <v>811</v>
      </c>
      <c r="G645" s="43"/>
      <c r="H645" s="43"/>
      <c r="I645" s="222"/>
      <c r="J645" s="43"/>
      <c r="K645" s="43"/>
      <c r="L645" s="47"/>
      <c r="M645" s="223"/>
      <c r="N645" s="224"/>
      <c r="O645" s="87"/>
      <c r="P645" s="87"/>
      <c r="Q645" s="87"/>
      <c r="R645" s="87"/>
      <c r="S645" s="87"/>
      <c r="T645" s="88"/>
      <c r="U645" s="41"/>
      <c r="V645" s="41"/>
      <c r="W645" s="41"/>
      <c r="X645" s="41"/>
      <c r="Y645" s="41"/>
      <c r="Z645" s="41"/>
      <c r="AA645" s="41"/>
      <c r="AB645" s="41"/>
      <c r="AC645" s="41"/>
      <c r="AD645" s="41"/>
      <c r="AE645" s="41"/>
      <c r="AT645" s="19" t="s">
        <v>150</v>
      </c>
      <c r="AU645" s="19" t="s">
        <v>21</v>
      </c>
    </row>
    <row r="646" s="2" customFormat="1" ht="16.5" customHeight="1">
      <c r="A646" s="41"/>
      <c r="B646" s="42"/>
      <c r="C646" s="207" t="s">
        <v>816</v>
      </c>
      <c r="D646" s="207" t="s">
        <v>137</v>
      </c>
      <c r="E646" s="208" t="s">
        <v>817</v>
      </c>
      <c r="F646" s="209" t="s">
        <v>818</v>
      </c>
      <c r="G646" s="210" t="s">
        <v>346</v>
      </c>
      <c r="H646" s="211">
        <v>2</v>
      </c>
      <c r="I646" s="212"/>
      <c r="J646" s="213">
        <f>ROUND(I646*H646,2)</f>
        <v>0</v>
      </c>
      <c r="K646" s="209" t="s">
        <v>141</v>
      </c>
      <c r="L646" s="47"/>
      <c r="M646" s="214" t="s">
        <v>32</v>
      </c>
      <c r="N646" s="215" t="s">
        <v>52</v>
      </c>
      <c r="O646" s="87"/>
      <c r="P646" s="216">
        <f>O646*H646</f>
        <v>0</v>
      </c>
      <c r="Q646" s="216">
        <v>0.10940999999999999</v>
      </c>
      <c r="R646" s="216">
        <f>Q646*H646</f>
        <v>0.21881999999999999</v>
      </c>
      <c r="S646" s="216">
        <v>0</v>
      </c>
      <c r="T646" s="217">
        <f>S646*H646</f>
        <v>0</v>
      </c>
      <c r="U646" s="41"/>
      <c r="V646" s="41"/>
      <c r="W646" s="41"/>
      <c r="X646" s="41"/>
      <c r="Y646" s="41"/>
      <c r="Z646" s="41"/>
      <c r="AA646" s="41"/>
      <c r="AB646" s="41"/>
      <c r="AC646" s="41"/>
      <c r="AD646" s="41"/>
      <c r="AE646" s="41"/>
      <c r="AR646" s="218" t="s">
        <v>142</v>
      </c>
      <c r="AT646" s="218" t="s">
        <v>137</v>
      </c>
      <c r="AU646" s="218" t="s">
        <v>21</v>
      </c>
      <c r="AY646" s="19" t="s">
        <v>135</v>
      </c>
      <c r="BE646" s="219">
        <f>IF(N646="základní",J646,0)</f>
        <v>0</v>
      </c>
      <c r="BF646" s="219">
        <f>IF(N646="snížená",J646,0)</f>
        <v>0</v>
      </c>
      <c r="BG646" s="219">
        <f>IF(N646="zákl. přenesená",J646,0)</f>
        <v>0</v>
      </c>
      <c r="BH646" s="219">
        <f>IF(N646="sníž. přenesená",J646,0)</f>
        <v>0</v>
      </c>
      <c r="BI646" s="219">
        <f>IF(N646="nulová",J646,0)</f>
        <v>0</v>
      </c>
      <c r="BJ646" s="19" t="s">
        <v>89</v>
      </c>
      <c r="BK646" s="219">
        <f>ROUND(I646*H646,2)</f>
        <v>0</v>
      </c>
      <c r="BL646" s="19" t="s">
        <v>142</v>
      </c>
      <c r="BM646" s="218" t="s">
        <v>819</v>
      </c>
    </row>
    <row r="647" s="2" customFormat="1">
      <c r="A647" s="41"/>
      <c r="B647" s="42"/>
      <c r="C647" s="43"/>
      <c r="D647" s="220" t="s">
        <v>144</v>
      </c>
      <c r="E647" s="43"/>
      <c r="F647" s="221" t="s">
        <v>820</v>
      </c>
      <c r="G647" s="43"/>
      <c r="H647" s="43"/>
      <c r="I647" s="222"/>
      <c r="J647" s="43"/>
      <c r="K647" s="43"/>
      <c r="L647" s="47"/>
      <c r="M647" s="223"/>
      <c r="N647" s="224"/>
      <c r="O647" s="87"/>
      <c r="P647" s="87"/>
      <c r="Q647" s="87"/>
      <c r="R647" s="87"/>
      <c r="S647" s="87"/>
      <c r="T647" s="88"/>
      <c r="U647" s="41"/>
      <c r="V647" s="41"/>
      <c r="W647" s="41"/>
      <c r="X647" s="41"/>
      <c r="Y647" s="41"/>
      <c r="Z647" s="41"/>
      <c r="AA647" s="41"/>
      <c r="AB647" s="41"/>
      <c r="AC647" s="41"/>
      <c r="AD647" s="41"/>
      <c r="AE647" s="41"/>
      <c r="AT647" s="19" t="s">
        <v>144</v>
      </c>
      <c r="AU647" s="19" t="s">
        <v>21</v>
      </c>
    </row>
    <row r="648" s="2" customFormat="1">
      <c r="A648" s="41"/>
      <c r="B648" s="42"/>
      <c r="C648" s="43"/>
      <c r="D648" s="225" t="s">
        <v>150</v>
      </c>
      <c r="E648" s="43"/>
      <c r="F648" s="226" t="s">
        <v>821</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19" t="s">
        <v>150</v>
      </c>
      <c r="AU648" s="19" t="s">
        <v>21</v>
      </c>
    </row>
    <row r="649" s="13" customFormat="1">
      <c r="A649" s="13"/>
      <c r="B649" s="227"/>
      <c r="C649" s="228"/>
      <c r="D649" s="225" t="s">
        <v>152</v>
      </c>
      <c r="E649" s="229" t="s">
        <v>32</v>
      </c>
      <c r="F649" s="230" t="s">
        <v>21</v>
      </c>
      <c r="G649" s="228"/>
      <c r="H649" s="231">
        <v>2</v>
      </c>
      <c r="I649" s="232"/>
      <c r="J649" s="228"/>
      <c r="K649" s="228"/>
      <c r="L649" s="233"/>
      <c r="M649" s="234"/>
      <c r="N649" s="235"/>
      <c r="O649" s="235"/>
      <c r="P649" s="235"/>
      <c r="Q649" s="235"/>
      <c r="R649" s="235"/>
      <c r="S649" s="235"/>
      <c r="T649" s="236"/>
      <c r="U649" s="13"/>
      <c r="V649" s="13"/>
      <c r="W649" s="13"/>
      <c r="X649" s="13"/>
      <c r="Y649" s="13"/>
      <c r="Z649" s="13"/>
      <c r="AA649" s="13"/>
      <c r="AB649" s="13"/>
      <c r="AC649" s="13"/>
      <c r="AD649" s="13"/>
      <c r="AE649" s="13"/>
      <c r="AT649" s="237" t="s">
        <v>152</v>
      </c>
      <c r="AU649" s="237" t="s">
        <v>21</v>
      </c>
      <c r="AV649" s="13" t="s">
        <v>21</v>
      </c>
      <c r="AW649" s="13" t="s">
        <v>40</v>
      </c>
      <c r="AX649" s="13" t="s">
        <v>81</v>
      </c>
      <c r="AY649" s="237" t="s">
        <v>135</v>
      </c>
    </row>
    <row r="650" s="14" customFormat="1">
      <c r="A650" s="14"/>
      <c r="B650" s="238"/>
      <c r="C650" s="239"/>
      <c r="D650" s="225" t="s">
        <v>152</v>
      </c>
      <c r="E650" s="240" t="s">
        <v>32</v>
      </c>
      <c r="F650" s="241" t="s">
        <v>154</v>
      </c>
      <c r="G650" s="239"/>
      <c r="H650" s="240" t="s">
        <v>32</v>
      </c>
      <c r="I650" s="242"/>
      <c r="J650" s="239"/>
      <c r="K650" s="239"/>
      <c r="L650" s="243"/>
      <c r="M650" s="244"/>
      <c r="N650" s="245"/>
      <c r="O650" s="245"/>
      <c r="P650" s="245"/>
      <c r="Q650" s="245"/>
      <c r="R650" s="245"/>
      <c r="S650" s="245"/>
      <c r="T650" s="246"/>
      <c r="U650" s="14"/>
      <c r="V650" s="14"/>
      <c r="W650" s="14"/>
      <c r="X650" s="14"/>
      <c r="Y650" s="14"/>
      <c r="Z650" s="14"/>
      <c r="AA650" s="14"/>
      <c r="AB650" s="14"/>
      <c r="AC650" s="14"/>
      <c r="AD650" s="14"/>
      <c r="AE650" s="14"/>
      <c r="AT650" s="247" t="s">
        <v>152</v>
      </c>
      <c r="AU650" s="247" t="s">
        <v>21</v>
      </c>
      <c r="AV650" s="14" t="s">
        <v>89</v>
      </c>
      <c r="AW650" s="14" t="s">
        <v>40</v>
      </c>
      <c r="AX650" s="14" t="s">
        <v>81</v>
      </c>
      <c r="AY650" s="247" t="s">
        <v>135</v>
      </c>
    </row>
    <row r="651" s="15" customFormat="1">
      <c r="A651" s="15"/>
      <c r="B651" s="248"/>
      <c r="C651" s="249"/>
      <c r="D651" s="225" t="s">
        <v>152</v>
      </c>
      <c r="E651" s="250" t="s">
        <v>32</v>
      </c>
      <c r="F651" s="251" t="s">
        <v>155</v>
      </c>
      <c r="G651" s="249"/>
      <c r="H651" s="252">
        <v>2</v>
      </c>
      <c r="I651" s="253"/>
      <c r="J651" s="249"/>
      <c r="K651" s="249"/>
      <c r="L651" s="254"/>
      <c r="M651" s="255"/>
      <c r="N651" s="256"/>
      <c r="O651" s="256"/>
      <c r="P651" s="256"/>
      <c r="Q651" s="256"/>
      <c r="R651" s="256"/>
      <c r="S651" s="256"/>
      <c r="T651" s="257"/>
      <c r="U651" s="15"/>
      <c r="V651" s="15"/>
      <c r="W651" s="15"/>
      <c r="X651" s="15"/>
      <c r="Y651" s="15"/>
      <c r="Z651" s="15"/>
      <c r="AA651" s="15"/>
      <c r="AB651" s="15"/>
      <c r="AC651" s="15"/>
      <c r="AD651" s="15"/>
      <c r="AE651" s="15"/>
      <c r="AT651" s="258" t="s">
        <v>152</v>
      </c>
      <c r="AU651" s="258" t="s">
        <v>21</v>
      </c>
      <c r="AV651" s="15" t="s">
        <v>142</v>
      </c>
      <c r="AW651" s="15" t="s">
        <v>40</v>
      </c>
      <c r="AX651" s="15" t="s">
        <v>89</v>
      </c>
      <c r="AY651" s="258" t="s">
        <v>135</v>
      </c>
    </row>
    <row r="652" s="2" customFormat="1" ht="16.5" customHeight="1">
      <c r="A652" s="41"/>
      <c r="B652" s="42"/>
      <c r="C652" s="259" t="s">
        <v>822</v>
      </c>
      <c r="D652" s="259" t="s">
        <v>171</v>
      </c>
      <c r="E652" s="260" t="s">
        <v>823</v>
      </c>
      <c r="F652" s="261" t="s">
        <v>824</v>
      </c>
      <c r="G652" s="262" t="s">
        <v>346</v>
      </c>
      <c r="H652" s="263">
        <v>2</v>
      </c>
      <c r="I652" s="264"/>
      <c r="J652" s="265">
        <f>ROUND(I652*H652,2)</f>
        <v>0</v>
      </c>
      <c r="K652" s="261" t="s">
        <v>141</v>
      </c>
      <c r="L652" s="266"/>
      <c r="M652" s="267" t="s">
        <v>32</v>
      </c>
      <c r="N652" s="268" t="s">
        <v>52</v>
      </c>
      <c r="O652" s="87"/>
      <c r="P652" s="216">
        <f>O652*H652</f>
        <v>0</v>
      </c>
      <c r="Q652" s="216">
        <v>0.0061000000000000004</v>
      </c>
      <c r="R652" s="216">
        <f>Q652*H652</f>
        <v>0.012200000000000001</v>
      </c>
      <c r="S652" s="216">
        <v>0</v>
      </c>
      <c r="T652" s="217">
        <f>S652*H652</f>
        <v>0</v>
      </c>
      <c r="U652" s="41"/>
      <c r="V652" s="41"/>
      <c r="W652" s="41"/>
      <c r="X652" s="41"/>
      <c r="Y652" s="41"/>
      <c r="Z652" s="41"/>
      <c r="AA652" s="41"/>
      <c r="AB652" s="41"/>
      <c r="AC652" s="41"/>
      <c r="AD652" s="41"/>
      <c r="AE652" s="41"/>
      <c r="AR652" s="218" t="s">
        <v>175</v>
      </c>
      <c r="AT652" s="218" t="s">
        <v>171</v>
      </c>
      <c r="AU652" s="218" t="s">
        <v>21</v>
      </c>
      <c r="AY652" s="19" t="s">
        <v>135</v>
      </c>
      <c r="BE652" s="219">
        <f>IF(N652="základní",J652,0)</f>
        <v>0</v>
      </c>
      <c r="BF652" s="219">
        <f>IF(N652="snížená",J652,0)</f>
        <v>0</v>
      </c>
      <c r="BG652" s="219">
        <f>IF(N652="zákl. přenesená",J652,0)</f>
        <v>0</v>
      </c>
      <c r="BH652" s="219">
        <f>IF(N652="sníž. přenesená",J652,0)</f>
        <v>0</v>
      </c>
      <c r="BI652" s="219">
        <f>IF(N652="nulová",J652,0)</f>
        <v>0</v>
      </c>
      <c r="BJ652" s="19" t="s">
        <v>89</v>
      </c>
      <c r="BK652" s="219">
        <f>ROUND(I652*H652,2)</f>
        <v>0</v>
      </c>
      <c r="BL652" s="19" t="s">
        <v>142</v>
      </c>
      <c r="BM652" s="218" t="s">
        <v>825</v>
      </c>
    </row>
    <row r="653" s="2" customFormat="1" ht="16.5" customHeight="1">
      <c r="A653" s="41"/>
      <c r="B653" s="42"/>
      <c r="C653" s="259" t="s">
        <v>826</v>
      </c>
      <c r="D653" s="259" t="s">
        <v>171</v>
      </c>
      <c r="E653" s="260" t="s">
        <v>827</v>
      </c>
      <c r="F653" s="261" t="s">
        <v>828</v>
      </c>
      <c r="G653" s="262" t="s">
        <v>346</v>
      </c>
      <c r="H653" s="263">
        <v>2</v>
      </c>
      <c r="I653" s="264"/>
      <c r="J653" s="265">
        <f>ROUND(I653*H653,2)</f>
        <v>0</v>
      </c>
      <c r="K653" s="261" t="s">
        <v>141</v>
      </c>
      <c r="L653" s="266"/>
      <c r="M653" s="267" t="s">
        <v>32</v>
      </c>
      <c r="N653" s="268" t="s">
        <v>52</v>
      </c>
      <c r="O653" s="87"/>
      <c r="P653" s="216">
        <f>O653*H653</f>
        <v>0</v>
      </c>
      <c r="Q653" s="216">
        <v>0.00035</v>
      </c>
      <c r="R653" s="216">
        <f>Q653*H653</f>
        <v>0.00069999999999999999</v>
      </c>
      <c r="S653" s="216">
        <v>0</v>
      </c>
      <c r="T653" s="217">
        <f>S653*H653</f>
        <v>0</v>
      </c>
      <c r="U653" s="41"/>
      <c r="V653" s="41"/>
      <c r="W653" s="41"/>
      <c r="X653" s="41"/>
      <c r="Y653" s="41"/>
      <c r="Z653" s="41"/>
      <c r="AA653" s="41"/>
      <c r="AB653" s="41"/>
      <c r="AC653" s="41"/>
      <c r="AD653" s="41"/>
      <c r="AE653" s="41"/>
      <c r="AR653" s="218" t="s">
        <v>175</v>
      </c>
      <c r="AT653" s="218" t="s">
        <v>171</v>
      </c>
      <c r="AU653" s="218" t="s">
        <v>21</v>
      </c>
      <c r="AY653" s="19" t="s">
        <v>135</v>
      </c>
      <c r="BE653" s="219">
        <f>IF(N653="základní",J653,0)</f>
        <v>0</v>
      </c>
      <c r="BF653" s="219">
        <f>IF(N653="snížená",J653,0)</f>
        <v>0</v>
      </c>
      <c r="BG653" s="219">
        <f>IF(N653="zákl. přenesená",J653,0)</f>
        <v>0</v>
      </c>
      <c r="BH653" s="219">
        <f>IF(N653="sníž. přenesená",J653,0)</f>
        <v>0</v>
      </c>
      <c r="BI653" s="219">
        <f>IF(N653="nulová",J653,0)</f>
        <v>0</v>
      </c>
      <c r="BJ653" s="19" t="s">
        <v>89</v>
      </c>
      <c r="BK653" s="219">
        <f>ROUND(I653*H653,2)</f>
        <v>0</v>
      </c>
      <c r="BL653" s="19" t="s">
        <v>142</v>
      </c>
      <c r="BM653" s="218" t="s">
        <v>829</v>
      </c>
    </row>
    <row r="654" s="2" customFormat="1" ht="16.5" customHeight="1">
      <c r="A654" s="41"/>
      <c r="B654" s="42"/>
      <c r="C654" s="259" t="s">
        <v>830</v>
      </c>
      <c r="D654" s="259" t="s">
        <v>171</v>
      </c>
      <c r="E654" s="260" t="s">
        <v>831</v>
      </c>
      <c r="F654" s="261" t="s">
        <v>832</v>
      </c>
      <c r="G654" s="262" t="s">
        <v>346</v>
      </c>
      <c r="H654" s="263">
        <v>2</v>
      </c>
      <c r="I654" s="264"/>
      <c r="J654" s="265">
        <f>ROUND(I654*H654,2)</f>
        <v>0</v>
      </c>
      <c r="K654" s="261" t="s">
        <v>141</v>
      </c>
      <c r="L654" s="266"/>
      <c r="M654" s="267" t="s">
        <v>32</v>
      </c>
      <c r="N654" s="268" t="s">
        <v>52</v>
      </c>
      <c r="O654" s="87"/>
      <c r="P654" s="216">
        <f>O654*H654</f>
        <v>0</v>
      </c>
      <c r="Q654" s="216">
        <v>0.00010000000000000001</v>
      </c>
      <c r="R654" s="216">
        <f>Q654*H654</f>
        <v>0.00020000000000000001</v>
      </c>
      <c r="S654" s="216">
        <v>0</v>
      </c>
      <c r="T654" s="217">
        <f>S654*H654</f>
        <v>0</v>
      </c>
      <c r="U654" s="41"/>
      <c r="V654" s="41"/>
      <c r="W654" s="41"/>
      <c r="X654" s="41"/>
      <c r="Y654" s="41"/>
      <c r="Z654" s="41"/>
      <c r="AA654" s="41"/>
      <c r="AB654" s="41"/>
      <c r="AC654" s="41"/>
      <c r="AD654" s="41"/>
      <c r="AE654" s="41"/>
      <c r="AR654" s="218" t="s">
        <v>175</v>
      </c>
      <c r="AT654" s="218" t="s">
        <v>171</v>
      </c>
      <c r="AU654" s="218" t="s">
        <v>21</v>
      </c>
      <c r="AY654" s="19" t="s">
        <v>135</v>
      </c>
      <c r="BE654" s="219">
        <f>IF(N654="základní",J654,0)</f>
        <v>0</v>
      </c>
      <c r="BF654" s="219">
        <f>IF(N654="snížená",J654,0)</f>
        <v>0</v>
      </c>
      <c r="BG654" s="219">
        <f>IF(N654="zákl. přenesená",J654,0)</f>
        <v>0</v>
      </c>
      <c r="BH654" s="219">
        <f>IF(N654="sníž. přenesená",J654,0)</f>
        <v>0</v>
      </c>
      <c r="BI654" s="219">
        <f>IF(N654="nulová",J654,0)</f>
        <v>0</v>
      </c>
      <c r="BJ654" s="19" t="s">
        <v>89</v>
      </c>
      <c r="BK654" s="219">
        <f>ROUND(I654*H654,2)</f>
        <v>0</v>
      </c>
      <c r="BL654" s="19" t="s">
        <v>142</v>
      </c>
      <c r="BM654" s="218" t="s">
        <v>833</v>
      </c>
    </row>
    <row r="655" s="2" customFormat="1" ht="16.5" customHeight="1">
      <c r="A655" s="41"/>
      <c r="B655" s="42"/>
      <c r="C655" s="207" t="s">
        <v>834</v>
      </c>
      <c r="D655" s="207" t="s">
        <v>137</v>
      </c>
      <c r="E655" s="208" t="s">
        <v>835</v>
      </c>
      <c r="F655" s="209" t="s">
        <v>836</v>
      </c>
      <c r="G655" s="210" t="s">
        <v>306</v>
      </c>
      <c r="H655" s="211">
        <v>164</v>
      </c>
      <c r="I655" s="212"/>
      <c r="J655" s="213">
        <f>ROUND(I655*H655,2)</f>
        <v>0</v>
      </c>
      <c r="K655" s="209" t="s">
        <v>141</v>
      </c>
      <c r="L655" s="47"/>
      <c r="M655" s="214" t="s">
        <v>32</v>
      </c>
      <c r="N655" s="215" t="s">
        <v>52</v>
      </c>
      <c r="O655" s="87"/>
      <c r="P655" s="216">
        <f>O655*H655</f>
        <v>0</v>
      </c>
      <c r="Q655" s="216">
        <v>0.00021000000000000001</v>
      </c>
      <c r="R655" s="216">
        <f>Q655*H655</f>
        <v>0.034439999999999998</v>
      </c>
      <c r="S655" s="216">
        <v>0</v>
      </c>
      <c r="T655" s="217">
        <f>S655*H655</f>
        <v>0</v>
      </c>
      <c r="U655" s="41"/>
      <c r="V655" s="41"/>
      <c r="W655" s="41"/>
      <c r="X655" s="41"/>
      <c r="Y655" s="41"/>
      <c r="Z655" s="41"/>
      <c r="AA655" s="41"/>
      <c r="AB655" s="41"/>
      <c r="AC655" s="41"/>
      <c r="AD655" s="41"/>
      <c r="AE655" s="41"/>
      <c r="AR655" s="218" t="s">
        <v>142</v>
      </c>
      <c r="AT655" s="218" t="s">
        <v>137</v>
      </c>
      <c r="AU655" s="218" t="s">
        <v>21</v>
      </c>
      <c r="AY655" s="19" t="s">
        <v>135</v>
      </c>
      <c r="BE655" s="219">
        <f>IF(N655="základní",J655,0)</f>
        <v>0</v>
      </c>
      <c r="BF655" s="219">
        <f>IF(N655="snížená",J655,0)</f>
        <v>0</v>
      </c>
      <c r="BG655" s="219">
        <f>IF(N655="zákl. přenesená",J655,0)</f>
        <v>0</v>
      </c>
      <c r="BH655" s="219">
        <f>IF(N655="sníž. přenesená",J655,0)</f>
        <v>0</v>
      </c>
      <c r="BI655" s="219">
        <f>IF(N655="nulová",J655,0)</f>
        <v>0</v>
      </c>
      <c r="BJ655" s="19" t="s">
        <v>89</v>
      </c>
      <c r="BK655" s="219">
        <f>ROUND(I655*H655,2)</f>
        <v>0</v>
      </c>
      <c r="BL655" s="19" t="s">
        <v>142</v>
      </c>
      <c r="BM655" s="218" t="s">
        <v>837</v>
      </c>
    </row>
    <row r="656" s="2" customFormat="1">
      <c r="A656" s="41"/>
      <c r="B656" s="42"/>
      <c r="C656" s="43"/>
      <c r="D656" s="220" t="s">
        <v>144</v>
      </c>
      <c r="E656" s="43"/>
      <c r="F656" s="221" t="s">
        <v>838</v>
      </c>
      <c r="G656" s="43"/>
      <c r="H656" s="43"/>
      <c r="I656" s="222"/>
      <c r="J656" s="43"/>
      <c r="K656" s="43"/>
      <c r="L656" s="47"/>
      <c r="M656" s="223"/>
      <c r="N656" s="224"/>
      <c r="O656" s="87"/>
      <c r="P656" s="87"/>
      <c r="Q656" s="87"/>
      <c r="R656" s="87"/>
      <c r="S656" s="87"/>
      <c r="T656" s="88"/>
      <c r="U656" s="41"/>
      <c r="V656" s="41"/>
      <c r="W656" s="41"/>
      <c r="X656" s="41"/>
      <c r="Y656" s="41"/>
      <c r="Z656" s="41"/>
      <c r="AA656" s="41"/>
      <c r="AB656" s="41"/>
      <c r="AC656" s="41"/>
      <c r="AD656" s="41"/>
      <c r="AE656" s="41"/>
      <c r="AT656" s="19" t="s">
        <v>144</v>
      </c>
      <c r="AU656" s="19" t="s">
        <v>21</v>
      </c>
    </row>
    <row r="657" s="2" customFormat="1">
      <c r="A657" s="41"/>
      <c r="B657" s="42"/>
      <c r="C657" s="43"/>
      <c r="D657" s="225" t="s">
        <v>150</v>
      </c>
      <c r="E657" s="43"/>
      <c r="F657" s="226" t="s">
        <v>839</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19" t="s">
        <v>150</v>
      </c>
      <c r="AU657" s="19" t="s">
        <v>21</v>
      </c>
    </row>
    <row r="658" s="13" customFormat="1">
      <c r="A658" s="13"/>
      <c r="B658" s="227"/>
      <c r="C658" s="228"/>
      <c r="D658" s="225" t="s">
        <v>152</v>
      </c>
      <c r="E658" s="229" t="s">
        <v>32</v>
      </c>
      <c r="F658" s="230" t="s">
        <v>840</v>
      </c>
      <c r="G658" s="228"/>
      <c r="H658" s="231">
        <v>164</v>
      </c>
      <c r="I658" s="232"/>
      <c r="J658" s="228"/>
      <c r="K658" s="228"/>
      <c r="L658" s="233"/>
      <c r="M658" s="234"/>
      <c r="N658" s="235"/>
      <c r="O658" s="235"/>
      <c r="P658" s="235"/>
      <c r="Q658" s="235"/>
      <c r="R658" s="235"/>
      <c r="S658" s="235"/>
      <c r="T658" s="236"/>
      <c r="U658" s="13"/>
      <c r="V658" s="13"/>
      <c r="W658" s="13"/>
      <c r="X658" s="13"/>
      <c r="Y658" s="13"/>
      <c r="Z658" s="13"/>
      <c r="AA658" s="13"/>
      <c r="AB658" s="13"/>
      <c r="AC658" s="13"/>
      <c r="AD658" s="13"/>
      <c r="AE658" s="13"/>
      <c r="AT658" s="237" t="s">
        <v>152</v>
      </c>
      <c r="AU658" s="237" t="s">
        <v>21</v>
      </c>
      <c r="AV658" s="13" t="s">
        <v>21</v>
      </c>
      <c r="AW658" s="13" t="s">
        <v>40</v>
      </c>
      <c r="AX658" s="13" t="s">
        <v>81</v>
      </c>
      <c r="AY658" s="237" t="s">
        <v>135</v>
      </c>
    </row>
    <row r="659" s="14" customFormat="1">
      <c r="A659" s="14"/>
      <c r="B659" s="238"/>
      <c r="C659" s="239"/>
      <c r="D659" s="225" t="s">
        <v>152</v>
      </c>
      <c r="E659" s="240" t="s">
        <v>32</v>
      </c>
      <c r="F659" s="241" t="s">
        <v>154</v>
      </c>
      <c r="G659" s="239"/>
      <c r="H659" s="240" t="s">
        <v>32</v>
      </c>
      <c r="I659" s="242"/>
      <c r="J659" s="239"/>
      <c r="K659" s="239"/>
      <c r="L659" s="243"/>
      <c r="M659" s="244"/>
      <c r="N659" s="245"/>
      <c r="O659" s="245"/>
      <c r="P659" s="245"/>
      <c r="Q659" s="245"/>
      <c r="R659" s="245"/>
      <c r="S659" s="245"/>
      <c r="T659" s="246"/>
      <c r="U659" s="14"/>
      <c r="V659" s="14"/>
      <c r="W659" s="14"/>
      <c r="X659" s="14"/>
      <c r="Y659" s="14"/>
      <c r="Z659" s="14"/>
      <c r="AA659" s="14"/>
      <c r="AB659" s="14"/>
      <c r="AC659" s="14"/>
      <c r="AD659" s="14"/>
      <c r="AE659" s="14"/>
      <c r="AT659" s="247" t="s">
        <v>152</v>
      </c>
      <c r="AU659" s="247" t="s">
        <v>21</v>
      </c>
      <c r="AV659" s="14" t="s">
        <v>89</v>
      </c>
      <c r="AW659" s="14" t="s">
        <v>40</v>
      </c>
      <c r="AX659" s="14" t="s">
        <v>81</v>
      </c>
      <c r="AY659" s="247" t="s">
        <v>135</v>
      </c>
    </row>
    <row r="660" s="15" customFormat="1">
      <c r="A660" s="15"/>
      <c r="B660" s="248"/>
      <c r="C660" s="249"/>
      <c r="D660" s="225" t="s">
        <v>152</v>
      </c>
      <c r="E660" s="250" t="s">
        <v>32</v>
      </c>
      <c r="F660" s="251" t="s">
        <v>155</v>
      </c>
      <c r="G660" s="249"/>
      <c r="H660" s="252">
        <v>164</v>
      </c>
      <c r="I660" s="253"/>
      <c r="J660" s="249"/>
      <c r="K660" s="249"/>
      <c r="L660" s="254"/>
      <c r="M660" s="255"/>
      <c r="N660" s="256"/>
      <c r="O660" s="256"/>
      <c r="P660" s="256"/>
      <c r="Q660" s="256"/>
      <c r="R660" s="256"/>
      <c r="S660" s="256"/>
      <c r="T660" s="257"/>
      <c r="U660" s="15"/>
      <c r="V660" s="15"/>
      <c r="W660" s="15"/>
      <c r="X660" s="15"/>
      <c r="Y660" s="15"/>
      <c r="Z660" s="15"/>
      <c r="AA660" s="15"/>
      <c r="AB660" s="15"/>
      <c r="AC660" s="15"/>
      <c r="AD660" s="15"/>
      <c r="AE660" s="15"/>
      <c r="AT660" s="258" t="s">
        <v>152</v>
      </c>
      <c r="AU660" s="258" t="s">
        <v>21</v>
      </c>
      <c r="AV660" s="15" t="s">
        <v>142</v>
      </c>
      <c r="AW660" s="15" t="s">
        <v>40</v>
      </c>
      <c r="AX660" s="15" t="s">
        <v>89</v>
      </c>
      <c r="AY660" s="258" t="s">
        <v>135</v>
      </c>
    </row>
    <row r="661" s="2" customFormat="1" ht="21.75" customHeight="1">
      <c r="A661" s="41"/>
      <c r="B661" s="42"/>
      <c r="C661" s="207" t="s">
        <v>841</v>
      </c>
      <c r="D661" s="207" t="s">
        <v>137</v>
      </c>
      <c r="E661" s="208" t="s">
        <v>842</v>
      </c>
      <c r="F661" s="209" t="s">
        <v>843</v>
      </c>
      <c r="G661" s="210" t="s">
        <v>306</v>
      </c>
      <c r="H661" s="211">
        <v>42</v>
      </c>
      <c r="I661" s="212"/>
      <c r="J661" s="213">
        <f>ROUND(I661*H661,2)</f>
        <v>0</v>
      </c>
      <c r="K661" s="209" t="s">
        <v>141</v>
      </c>
      <c r="L661" s="47"/>
      <c r="M661" s="214" t="s">
        <v>32</v>
      </c>
      <c r="N661" s="215" t="s">
        <v>52</v>
      </c>
      <c r="O661" s="87"/>
      <c r="P661" s="216">
        <f>O661*H661</f>
        <v>0</v>
      </c>
      <c r="Q661" s="216">
        <v>0</v>
      </c>
      <c r="R661" s="216">
        <f>Q661*H661</f>
        <v>0</v>
      </c>
      <c r="S661" s="216">
        <v>0</v>
      </c>
      <c r="T661" s="217">
        <f>S661*H661</f>
        <v>0</v>
      </c>
      <c r="U661" s="41"/>
      <c r="V661" s="41"/>
      <c r="W661" s="41"/>
      <c r="X661" s="41"/>
      <c r="Y661" s="41"/>
      <c r="Z661" s="41"/>
      <c r="AA661" s="41"/>
      <c r="AB661" s="41"/>
      <c r="AC661" s="41"/>
      <c r="AD661" s="41"/>
      <c r="AE661" s="41"/>
      <c r="AR661" s="218" t="s">
        <v>142</v>
      </c>
      <c r="AT661" s="218" t="s">
        <v>137</v>
      </c>
      <c r="AU661" s="218" t="s">
        <v>21</v>
      </c>
      <c r="AY661" s="19" t="s">
        <v>135</v>
      </c>
      <c r="BE661" s="219">
        <f>IF(N661="základní",J661,0)</f>
        <v>0</v>
      </c>
      <c r="BF661" s="219">
        <f>IF(N661="snížená",J661,0)</f>
        <v>0</v>
      </c>
      <c r="BG661" s="219">
        <f>IF(N661="zákl. přenesená",J661,0)</f>
        <v>0</v>
      </c>
      <c r="BH661" s="219">
        <f>IF(N661="sníž. přenesená",J661,0)</f>
        <v>0</v>
      </c>
      <c r="BI661" s="219">
        <f>IF(N661="nulová",J661,0)</f>
        <v>0</v>
      </c>
      <c r="BJ661" s="19" t="s">
        <v>89</v>
      </c>
      <c r="BK661" s="219">
        <f>ROUND(I661*H661,2)</f>
        <v>0</v>
      </c>
      <c r="BL661" s="19" t="s">
        <v>142</v>
      </c>
      <c r="BM661" s="218" t="s">
        <v>844</v>
      </c>
    </row>
    <row r="662" s="2" customFormat="1">
      <c r="A662" s="41"/>
      <c r="B662" s="42"/>
      <c r="C662" s="43"/>
      <c r="D662" s="220" t="s">
        <v>144</v>
      </c>
      <c r="E662" s="43"/>
      <c r="F662" s="221" t="s">
        <v>845</v>
      </c>
      <c r="G662" s="43"/>
      <c r="H662" s="43"/>
      <c r="I662" s="222"/>
      <c r="J662" s="43"/>
      <c r="K662" s="43"/>
      <c r="L662" s="47"/>
      <c r="M662" s="223"/>
      <c r="N662" s="224"/>
      <c r="O662" s="87"/>
      <c r="P662" s="87"/>
      <c r="Q662" s="87"/>
      <c r="R662" s="87"/>
      <c r="S662" s="87"/>
      <c r="T662" s="88"/>
      <c r="U662" s="41"/>
      <c r="V662" s="41"/>
      <c r="W662" s="41"/>
      <c r="X662" s="41"/>
      <c r="Y662" s="41"/>
      <c r="Z662" s="41"/>
      <c r="AA662" s="41"/>
      <c r="AB662" s="41"/>
      <c r="AC662" s="41"/>
      <c r="AD662" s="41"/>
      <c r="AE662" s="41"/>
      <c r="AT662" s="19" t="s">
        <v>144</v>
      </c>
      <c r="AU662" s="19" t="s">
        <v>21</v>
      </c>
    </row>
    <row r="663" s="2" customFormat="1">
      <c r="A663" s="41"/>
      <c r="B663" s="42"/>
      <c r="C663" s="43"/>
      <c r="D663" s="225" t="s">
        <v>150</v>
      </c>
      <c r="E663" s="43"/>
      <c r="F663" s="226" t="s">
        <v>846</v>
      </c>
      <c r="G663" s="43"/>
      <c r="H663" s="43"/>
      <c r="I663" s="222"/>
      <c r="J663" s="43"/>
      <c r="K663" s="43"/>
      <c r="L663" s="47"/>
      <c r="M663" s="223"/>
      <c r="N663" s="224"/>
      <c r="O663" s="87"/>
      <c r="P663" s="87"/>
      <c r="Q663" s="87"/>
      <c r="R663" s="87"/>
      <c r="S663" s="87"/>
      <c r="T663" s="88"/>
      <c r="U663" s="41"/>
      <c r="V663" s="41"/>
      <c r="W663" s="41"/>
      <c r="X663" s="41"/>
      <c r="Y663" s="41"/>
      <c r="Z663" s="41"/>
      <c r="AA663" s="41"/>
      <c r="AB663" s="41"/>
      <c r="AC663" s="41"/>
      <c r="AD663" s="41"/>
      <c r="AE663" s="41"/>
      <c r="AT663" s="19" t="s">
        <v>150</v>
      </c>
      <c r="AU663" s="19" t="s">
        <v>21</v>
      </c>
    </row>
    <row r="664" s="13" customFormat="1">
      <c r="A664" s="13"/>
      <c r="B664" s="227"/>
      <c r="C664" s="228"/>
      <c r="D664" s="225" t="s">
        <v>152</v>
      </c>
      <c r="E664" s="229" t="s">
        <v>32</v>
      </c>
      <c r="F664" s="230" t="s">
        <v>847</v>
      </c>
      <c r="G664" s="228"/>
      <c r="H664" s="231">
        <v>42</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152</v>
      </c>
      <c r="AU664" s="237" t="s">
        <v>21</v>
      </c>
      <c r="AV664" s="13" t="s">
        <v>21</v>
      </c>
      <c r="AW664" s="13" t="s">
        <v>40</v>
      </c>
      <c r="AX664" s="13" t="s">
        <v>81</v>
      </c>
      <c r="AY664" s="237" t="s">
        <v>135</v>
      </c>
    </row>
    <row r="665" s="14" customFormat="1">
      <c r="A665" s="14"/>
      <c r="B665" s="238"/>
      <c r="C665" s="239"/>
      <c r="D665" s="225" t="s">
        <v>152</v>
      </c>
      <c r="E665" s="240" t="s">
        <v>32</v>
      </c>
      <c r="F665" s="241" t="s">
        <v>154</v>
      </c>
      <c r="G665" s="239"/>
      <c r="H665" s="240" t="s">
        <v>32</v>
      </c>
      <c r="I665" s="242"/>
      <c r="J665" s="239"/>
      <c r="K665" s="239"/>
      <c r="L665" s="243"/>
      <c r="M665" s="244"/>
      <c r="N665" s="245"/>
      <c r="O665" s="245"/>
      <c r="P665" s="245"/>
      <c r="Q665" s="245"/>
      <c r="R665" s="245"/>
      <c r="S665" s="245"/>
      <c r="T665" s="246"/>
      <c r="U665" s="14"/>
      <c r="V665" s="14"/>
      <c r="W665" s="14"/>
      <c r="X665" s="14"/>
      <c r="Y665" s="14"/>
      <c r="Z665" s="14"/>
      <c r="AA665" s="14"/>
      <c r="AB665" s="14"/>
      <c r="AC665" s="14"/>
      <c r="AD665" s="14"/>
      <c r="AE665" s="14"/>
      <c r="AT665" s="247" t="s">
        <v>152</v>
      </c>
      <c r="AU665" s="247" t="s">
        <v>21</v>
      </c>
      <c r="AV665" s="14" t="s">
        <v>89</v>
      </c>
      <c r="AW665" s="14" t="s">
        <v>40</v>
      </c>
      <c r="AX665" s="14" t="s">
        <v>81</v>
      </c>
      <c r="AY665" s="247" t="s">
        <v>135</v>
      </c>
    </row>
    <row r="666" s="15" customFormat="1">
      <c r="A666" s="15"/>
      <c r="B666" s="248"/>
      <c r="C666" s="249"/>
      <c r="D666" s="225" t="s">
        <v>152</v>
      </c>
      <c r="E666" s="250" t="s">
        <v>32</v>
      </c>
      <c r="F666" s="251" t="s">
        <v>155</v>
      </c>
      <c r="G666" s="249"/>
      <c r="H666" s="252">
        <v>42</v>
      </c>
      <c r="I666" s="253"/>
      <c r="J666" s="249"/>
      <c r="K666" s="249"/>
      <c r="L666" s="254"/>
      <c r="M666" s="255"/>
      <c r="N666" s="256"/>
      <c r="O666" s="256"/>
      <c r="P666" s="256"/>
      <c r="Q666" s="256"/>
      <c r="R666" s="256"/>
      <c r="S666" s="256"/>
      <c r="T666" s="257"/>
      <c r="U666" s="15"/>
      <c r="V666" s="15"/>
      <c r="W666" s="15"/>
      <c r="X666" s="15"/>
      <c r="Y666" s="15"/>
      <c r="Z666" s="15"/>
      <c r="AA666" s="15"/>
      <c r="AB666" s="15"/>
      <c r="AC666" s="15"/>
      <c r="AD666" s="15"/>
      <c r="AE666" s="15"/>
      <c r="AT666" s="258" t="s">
        <v>152</v>
      </c>
      <c r="AU666" s="258" t="s">
        <v>21</v>
      </c>
      <c r="AV666" s="15" t="s">
        <v>142</v>
      </c>
      <c r="AW666" s="15" t="s">
        <v>40</v>
      </c>
      <c r="AX666" s="15" t="s">
        <v>89</v>
      </c>
      <c r="AY666" s="258" t="s">
        <v>135</v>
      </c>
    </row>
    <row r="667" s="2" customFormat="1" ht="24.15" customHeight="1">
      <c r="A667" s="41"/>
      <c r="B667" s="42"/>
      <c r="C667" s="207" t="s">
        <v>848</v>
      </c>
      <c r="D667" s="207" t="s">
        <v>137</v>
      </c>
      <c r="E667" s="208" t="s">
        <v>849</v>
      </c>
      <c r="F667" s="209" t="s">
        <v>850</v>
      </c>
      <c r="G667" s="210" t="s">
        <v>306</v>
      </c>
      <c r="H667" s="211">
        <v>42</v>
      </c>
      <c r="I667" s="212"/>
      <c r="J667" s="213">
        <f>ROUND(I667*H667,2)</f>
        <v>0</v>
      </c>
      <c r="K667" s="209" t="s">
        <v>141</v>
      </c>
      <c r="L667" s="47"/>
      <c r="M667" s="214" t="s">
        <v>32</v>
      </c>
      <c r="N667" s="215" t="s">
        <v>52</v>
      </c>
      <c r="O667" s="87"/>
      <c r="P667" s="216">
        <f>O667*H667</f>
        <v>0</v>
      </c>
      <c r="Q667" s="216">
        <v>0.00088000000000000003</v>
      </c>
      <c r="R667" s="216">
        <f>Q667*H667</f>
        <v>0.03696</v>
      </c>
      <c r="S667" s="216">
        <v>0</v>
      </c>
      <c r="T667" s="217">
        <f>S667*H667</f>
        <v>0</v>
      </c>
      <c r="U667" s="41"/>
      <c r="V667" s="41"/>
      <c r="W667" s="41"/>
      <c r="X667" s="41"/>
      <c r="Y667" s="41"/>
      <c r="Z667" s="41"/>
      <c r="AA667" s="41"/>
      <c r="AB667" s="41"/>
      <c r="AC667" s="41"/>
      <c r="AD667" s="41"/>
      <c r="AE667" s="41"/>
      <c r="AR667" s="218" t="s">
        <v>142</v>
      </c>
      <c r="AT667" s="218" t="s">
        <v>137</v>
      </c>
      <c r="AU667" s="218" t="s">
        <v>21</v>
      </c>
      <c r="AY667" s="19" t="s">
        <v>135</v>
      </c>
      <c r="BE667" s="219">
        <f>IF(N667="základní",J667,0)</f>
        <v>0</v>
      </c>
      <c r="BF667" s="219">
        <f>IF(N667="snížená",J667,0)</f>
        <v>0</v>
      </c>
      <c r="BG667" s="219">
        <f>IF(N667="zákl. přenesená",J667,0)</f>
        <v>0</v>
      </c>
      <c r="BH667" s="219">
        <f>IF(N667="sníž. přenesená",J667,0)</f>
        <v>0</v>
      </c>
      <c r="BI667" s="219">
        <f>IF(N667="nulová",J667,0)</f>
        <v>0</v>
      </c>
      <c r="BJ667" s="19" t="s">
        <v>89</v>
      </c>
      <c r="BK667" s="219">
        <f>ROUND(I667*H667,2)</f>
        <v>0</v>
      </c>
      <c r="BL667" s="19" t="s">
        <v>142</v>
      </c>
      <c r="BM667" s="218" t="s">
        <v>851</v>
      </c>
    </row>
    <row r="668" s="2" customFormat="1">
      <c r="A668" s="41"/>
      <c r="B668" s="42"/>
      <c r="C668" s="43"/>
      <c r="D668" s="220" t="s">
        <v>144</v>
      </c>
      <c r="E668" s="43"/>
      <c r="F668" s="221" t="s">
        <v>852</v>
      </c>
      <c r="G668" s="43"/>
      <c r="H668" s="43"/>
      <c r="I668" s="222"/>
      <c r="J668" s="43"/>
      <c r="K668" s="43"/>
      <c r="L668" s="47"/>
      <c r="M668" s="223"/>
      <c r="N668" s="224"/>
      <c r="O668" s="87"/>
      <c r="P668" s="87"/>
      <c r="Q668" s="87"/>
      <c r="R668" s="87"/>
      <c r="S668" s="87"/>
      <c r="T668" s="88"/>
      <c r="U668" s="41"/>
      <c r="V668" s="41"/>
      <c r="W668" s="41"/>
      <c r="X668" s="41"/>
      <c r="Y668" s="41"/>
      <c r="Z668" s="41"/>
      <c r="AA668" s="41"/>
      <c r="AB668" s="41"/>
      <c r="AC668" s="41"/>
      <c r="AD668" s="41"/>
      <c r="AE668" s="41"/>
      <c r="AT668" s="19" t="s">
        <v>144</v>
      </c>
      <c r="AU668" s="19" t="s">
        <v>21</v>
      </c>
    </row>
    <row r="669" s="2" customFormat="1">
      <c r="A669" s="41"/>
      <c r="B669" s="42"/>
      <c r="C669" s="43"/>
      <c r="D669" s="225" t="s">
        <v>150</v>
      </c>
      <c r="E669" s="43"/>
      <c r="F669" s="226" t="s">
        <v>853</v>
      </c>
      <c r="G669" s="43"/>
      <c r="H669" s="43"/>
      <c r="I669" s="222"/>
      <c r="J669" s="43"/>
      <c r="K669" s="43"/>
      <c r="L669" s="47"/>
      <c r="M669" s="223"/>
      <c r="N669" s="224"/>
      <c r="O669" s="87"/>
      <c r="P669" s="87"/>
      <c r="Q669" s="87"/>
      <c r="R669" s="87"/>
      <c r="S669" s="87"/>
      <c r="T669" s="88"/>
      <c r="U669" s="41"/>
      <c r="V669" s="41"/>
      <c r="W669" s="41"/>
      <c r="X669" s="41"/>
      <c r="Y669" s="41"/>
      <c r="Z669" s="41"/>
      <c r="AA669" s="41"/>
      <c r="AB669" s="41"/>
      <c r="AC669" s="41"/>
      <c r="AD669" s="41"/>
      <c r="AE669" s="41"/>
      <c r="AT669" s="19" t="s">
        <v>150</v>
      </c>
      <c r="AU669" s="19" t="s">
        <v>21</v>
      </c>
    </row>
    <row r="670" s="13" customFormat="1">
      <c r="A670" s="13"/>
      <c r="B670" s="227"/>
      <c r="C670" s="228"/>
      <c r="D670" s="225" t="s">
        <v>152</v>
      </c>
      <c r="E670" s="229" t="s">
        <v>32</v>
      </c>
      <c r="F670" s="230" t="s">
        <v>29</v>
      </c>
      <c r="G670" s="228"/>
      <c r="H670" s="231">
        <v>42</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152</v>
      </c>
      <c r="AU670" s="237" t="s">
        <v>21</v>
      </c>
      <c r="AV670" s="13" t="s">
        <v>21</v>
      </c>
      <c r="AW670" s="13" t="s">
        <v>40</v>
      </c>
      <c r="AX670" s="13" t="s">
        <v>81</v>
      </c>
      <c r="AY670" s="237" t="s">
        <v>135</v>
      </c>
    </row>
    <row r="671" s="14" customFormat="1">
      <c r="A671" s="14"/>
      <c r="B671" s="238"/>
      <c r="C671" s="239"/>
      <c r="D671" s="225" t="s">
        <v>152</v>
      </c>
      <c r="E671" s="240" t="s">
        <v>32</v>
      </c>
      <c r="F671" s="241" t="s">
        <v>154</v>
      </c>
      <c r="G671" s="239"/>
      <c r="H671" s="240" t="s">
        <v>32</v>
      </c>
      <c r="I671" s="242"/>
      <c r="J671" s="239"/>
      <c r="K671" s="239"/>
      <c r="L671" s="243"/>
      <c r="M671" s="244"/>
      <c r="N671" s="245"/>
      <c r="O671" s="245"/>
      <c r="P671" s="245"/>
      <c r="Q671" s="245"/>
      <c r="R671" s="245"/>
      <c r="S671" s="245"/>
      <c r="T671" s="246"/>
      <c r="U671" s="14"/>
      <c r="V671" s="14"/>
      <c r="W671" s="14"/>
      <c r="X671" s="14"/>
      <c r="Y671" s="14"/>
      <c r="Z671" s="14"/>
      <c r="AA671" s="14"/>
      <c r="AB671" s="14"/>
      <c r="AC671" s="14"/>
      <c r="AD671" s="14"/>
      <c r="AE671" s="14"/>
      <c r="AT671" s="247" t="s">
        <v>152</v>
      </c>
      <c r="AU671" s="247" t="s">
        <v>21</v>
      </c>
      <c r="AV671" s="14" t="s">
        <v>89</v>
      </c>
      <c r="AW671" s="14" t="s">
        <v>40</v>
      </c>
      <c r="AX671" s="14" t="s">
        <v>81</v>
      </c>
      <c r="AY671" s="247" t="s">
        <v>135</v>
      </c>
    </row>
    <row r="672" s="15" customFormat="1">
      <c r="A672" s="15"/>
      <c r="B672" s="248"/>
      <c r="C672" s="249"/>
      <c r="D672" s="225" t="s">
        <v>152</v>
      </c>
      <c r="E672" s="250" t="s">
        <v>32</v>
      </c>
      <c r="F672" s="251" t="s">
        <v>155</v>
      </c>
      <c r="G672" s="249"/>
      <c r="H672" s="252">
        <v>42</v>
      </c>
      <c r="I672" s="253"/>
      <c r="J672" s="249"/>
      <c r="K672" s="249"/>
      <c r="L672" s="254"/>
      <c r="M672" s="255"/>
      <c r="N672" s="256"/>
      <c r="O672" s="256"/>
      <c r="P672" s="256"/>
      <c r="Q672" s="256"/>
      <c r="R672" s="256"/>
      <c r="S672" s="256"/>
      <c r="T672" s="257"/>
      <c r="U672" s="15"/>
      <c r="V672" s="15"/>
      <c r="W672" s="15"/>
      <c r="X672" s="15"/>
      <c r="Y672" s="15"/>
      <c r="Z672" s="15"/>
      <c r="AA672" s="15"/>
      <c r="AB672" s="15"/>
      <c r="AC672" s="15"/>
      <c r="AD672" s="15"/>
      <c r="AE672" s="15"/>
      <c r="AT672" s="258" t="s">
        <v>152</v>
      </c>
      <c r="AU672" s="258" t="s">
        <v>21</v>
      </c>
      <c r="AV672" s="15" t="s">
        <v>142</v>
      </c>
      <c r="AW672" s="15" t="s">
        <v>40</v>
      </c>
      <c r="AX672" s="15" t="s">
        <v>89</v>
      </c>
      <c r="AY672" s="258" t="s">
        <v>135</v>
      </c>
    </row>
    <row r="673" s="2" customFormat="1" ht="16.5" customHeight="1">
      <c r="A673" s="41"/>
      <c r="B673" s="42"/>
      <c r="C673" s="207" t="s">
        <v>854</v>
      </c>
      <c r="D673" s="207" t="s">
        <v>137</v>
      </c>
      <c r="E673" s="208" t="s">
        <v>855</v>
      </c>
      <c r="F673" s="209" t="s">
        <v>856</v>
      </c>
      <c r="G673" s="210" t="s">
        <v>140</v>
      </c>
      <c r="H673" s="211">
        <v>213.72</v>
      </c>
      <c r="I673" s="212"/>
      <c r="J673" s="213">
        <f>ROUND(I673*H673,2)</f>
        <v>0</v>
      </c>
      <c r="K673" s="209" t="s">
        <v>141</v>
      </c>
      <c r="L673" s="47"/>
      <c r="M673" s="214" t="s">
        <v>32</v>
      </c>
      <c r="N673" s="215" t="s">
        <v>52</v>
      </c>
      <c r="O673" s="87"/>
      <c r="P673" s="216">
        <f>O673*H673</f>
        <v>0</v>
      </c>
      <c r="Q673" s="216">
        <v>0.00029</v>
      </c>
      <c r="R673" s="216">
        <f>Q673*H673</f>
        <v>0.061978800000000001</v>
      </c>
      <c r="S673" s="216">
        <v>0</v>
      </c>
      <c r="T673" s="217">
        <f>S673*H673</f>
        <v>0</v>
      </c>
      <c r="U673" s="41"/>
      <c r="V673" s="41"/>
      <c r="W673" s="41"/>
      <c r="X673" s="41"/>
      <c r="Y673" s="41"/>
      <c r="Z673" s="41"/>
      <c r="AA673" s="41"/>
      <c r="AB673" s="41"/>
      <c r="AC673" s="41"/>
      <c r="AD673" s="41"/>
      <c r="AE673" s="41"/>
      <c r="AR673" s="218" t="s">
        <v>142</v>
      </c>
      <c r="AT673" s="218" t="s">
        <v>137</v>
      </c>
      <c r="AU673" s="218" t="s">
        <v>21</v>
      </c>
      <c r="AY673" s="19" t="s">
        <v>135</v>
      </c>
      <c r="BE673" s="219">
        <f>IF(N673="základní",J673,0)</f>
        <v>0</v>
      </c>
      <c r="BF673" s="219">
        <f>IF(N673="snížená",J673,0)</f>
        <v>0</v>
      </c>
      <c r="BG673" s="219">
        <f>IF(N673="zákl. přenesená",J673,0)</f>
        <v>0</v>
      </c>
      <c r="BH673" s="219">
        <f>IF(N673="sníž. přenesená",J673,0)</f>
        <v>0</v>
      </c>
      <c r="BI673" s="219">
        <f>IF(N673="nulová",J673,0)</f>
        <v>0</v>
      </c>
      <c r="BJ673" s="19" t="s">
        <v>89</v>
      </c>
      <c r="BK673" s="219">
        <f>ROUND(I673*H673,2)</f>
        <v>0</v>
      </c>
      <c r="BL673" s="19" t="s">
        <v>142</v>
      </c>
      <c r="BM673" s="218" t="s">
        <v>857</v>
      </c>
    </row>
    <row r="674" s="2" customFormat="1">
      <c r="A674" s="41"/>
      <c r="B674" s="42"/>
      <c r="C674" s="43"/>
      <c r="D674" s="220" t="s">
        <v>144</v>
      </c>
      <c r="E674" s="43"/>
      <c r="F674" s="221" t="s">
        <v>858</v>
      </c>
      <c r="G674" s="43"/>
      <c r="H674" s="43"/>
      <c r="I674" s="222"/>
      <c r="J674" s="43"/>
      <c r="K674" s="43"/>
      <c r="L674" s="47"/>
      <c r="M674" s="223"/>
      <c r="N674" s="224"/>
      <c r="O674" s="87"/>
      <c r="P674" s="87"/>
      <c r="Q674" s="87"/>
      <c r="R674" s="87"/>
      <c r="S674" s="87"/>
      <c r="T674" s="88"/>
      <c r="U674" s="41"/>
      <c r="V674" s="41"/>
      <c r="W674" s="41"/>
      <c r="X674" s="41"/>
      <c r="Y674" s="41"/>
      <c r="Z674" s="41"/>
      <c r="AA674" s="41"/>
      <c r="AB674" s="41"/>
      <c r="AC674" s="41"/>
      <c r="AD674" s="41"/>
      <c r="AE674" s="41"/>
      <c r="AT674" s="19" t="s">
        <v>144</v>
      </c>
      <c r="AU674" s="19" t="s">
        <v>21</v>
      </c>
    </row>
    <row r="675" s="2" customFormat="1">
      <c r="A675" s="41"/>
      <c r="B675" s="42"/>
      <c r="C675" s="43"/>
      <c r="D675" s="225" t="s">
        <v>150</v>
      </c>
      <c r="E675" s="43"/>
      <c r="F675" s="226" t="s">
        <v>859</v>
      </c>
      <c r="G675" s="43"/>
      <c r="H675" s="43"/>
      <c r="I675" s="222"/>
      <c r="J675" s="43"/>
      <c r="K675" s="43"/>
      <c r="L675" s="47"/>
      <c r="M675" s="223"/>
      <c r="N675" s="224"/>
      <c r="O675" s="87"/>
      <c r="P675" s="87"/>
      <c r="Q675" s="87"/>
      <c r="R675" s="87"/>
      <c r="S675" s="87"/>
      <c r="T675" s="88"/>
      <c r="U675" s="41"/>
      <c r="V675" s="41"/>
      <c r="W675" s="41"/>
      <c r="X675" s="41"/>
      <c r="Y675" s="41"/>
      <c r="Z675" s="41"/>
      <c r="AA675" s="41"/>
      <c r="AB675" s="41"/>
      <c r="AC675" s="41"/>
      <c r="AD675" s="41"/>
      <c r="AE675" s="41"/>
      <c r="AT675" s="19" t="s">
        <v>150</v>
      </c>
      <c r="AU675" s="19" t="s">
        <v>21</v>
      </c>
    </row>
    <row r="676" s="13" customFormat="1">
      <c r="A676" s="13"/>
      <c r="B676" s="227"/>
      <c r="C676" s="228"/>
      <c r="D676" s="225" t="s">
        <v>152</v>
      </c>
      <c r="E676" s="229" t="s">
        <v>32</v>
      </c>
      <c r="F676" s="230" t="s">
        <v>860</v>
      </c>
      <c r="G676" s="228"/>
      <c r="H676" s="231">
        <v>213.72</v>
      </c>
      <c r="I676" s="232"/>
      <c r="J676" s="228"/>
      <c r="K676" s="228"/>
      <c r="L676" s="233"/>
      <c r="M676" s="234"/>
      <c r="N676" s="235"/>
      <c r="O676" s="235"/>
      <c r="P676" s="235"/>
      <c r="Q676" s="235"/>
      <c r="R676" s="235"/>
      <c r="S676" s="235"/>
      <c r="T676" s="236"/>
      <c r="U676" s="13"/>
      <c r="V676" s="13"/>
      <c r="W676" s="13"/>
      <c r="X676" s="13"/>
      <c r="Y676" s="13"/>
      <c r="Z676" s="13"/>
      <c r="AA676" s="13"/>
      <c r="AB676" s="13"/>
      <c r="AC676" s="13"/>
      <c r="AD676" s="13"/>
      <c r="AE676" s="13"/>
      <c r="AT676" s="237" t="s">
        <v>152</v>
      </c>
      <c r="AU676" s="237" t="s">
        <v>21</v>
      </c>
      <c r="AV676" s="13" t="s">
        <v>21</v>
      </c>
      <c r="AW676" s="13" t="s">
        <v>40</v>
      </c>
      <c r="AX676" s="13" t="s">
        <v>81</v>
      </c>
      <c r="AY676" s="237" t="s">
        <v>135</v>
      </c>
    </row>
    <row r="677" s="14" customFormat="1">
      <c r="A677" s="14"/>
      <c r="B677" s="238"/>
      <c r="C677" s="239"/>
      <c r="D677" s="225" t="s">
        <v>152</v>
      </c>
      <c r="E677" s="240" t="s">
        <v>32</v>
      </c>
      <c r="F677" s="241" t="s">
        <v>154</v>
      </c>
      <c r="G677" s="239"/>
      <c r="H677" s="240" t="s">
        <v>32</v>
      </c>
      <c r="I677" s="242"/>
      <c r="J677" s="239"/>
      <c r="K677" s="239"/>
      <c r="L677" s="243"/>
      <c r="M677" s="244"/>
      <c r="N677" s="245"/>
      <c r="O677" s="245"/>
      <c r="P677" s="245"/>
      <c r="Q677" s="245"/>
      <c r="R677" s="245"/>
      <c r="S677" s="245"/>
      <c r="T677" s="246"/>
      <c r="U677" s="14"/>
      <c r="V677" s="14"/>
      <c r="W677" s="14"/>
      <c r="X677" s="14"/>
      <c r="Y677" s="14"/>
      <c r="Z677" s="14"/>
      <c r="AA677" s="14"/>
      <c r="AB677" s="14"/>
      <c r="AC677" s="14"/>
      <c r="AD677" s="14"/>
      <c r="AE677" s="14"/>
      <c r="AT677" s="247" t="s">
        <v>152</v>
      </c>
      <c r="AU677" s="247" t="s">
        <v>21</v>
      </c>
      <c r="AV677" s="14" t="s">
        <v>89</v>
      </c>
      <c r="AW677" s="14" t="s">
        <v>40</v>
      </c>
      <c r="AX677" s="14" t="s">
        <v>81</v>
      </c>
      <c r="AY677" s="247" t="s">
        <v>135</v>
      </c>
    </row>
    <row r="678" s="15" customFormat="1">
      <c r="A678" s="15"/>
      <c r="B678" s="248"/>
      <c r="C678" s="249"/>
      <c r="D678" s="225" t="s">
        <v>152</v>
      </c>
      <c r="E678" s="250" t="s">
        <v>32</v>
      </c>
      <c r="F678" s="251" t="s">
        <v>155</v>
      </c>
      <c r="G678" s="249"/>
      <c r="H678" s="252">
        <v>213.72</v>
      </c>
      <c r="I678" s="253"/>
      <c r="J678" s="249"/>
      <c r="K678" s="249"/>
      <c r="L678" s="254"/>
      <c r="M678" s="255"/>
      <c r="N678" s="256"/>
      <c r="O678" s="256"/>
      <c r="P678" s="256"/>
      <c r="Q678" s="256"/>
      <c r="R678" s="256"/>
      <c r="S678" s="256"/>
      <c r="T678" s="257"/>
      <c r="U678" s="15"/>
      <c r="V678" s="15"/>
      <c r="W678" s="15"/>
      <c r="X678" s="15"/>
      <c r="Y678" s="15"/>
      <c r="Z678" s="15"/>
      <c r="AA678" s="15"/>
      <c r="AB678" s="15"/>
      <c r="AC678" s="15"/>
      <c r="AD678" s="15"/>
      <c r="AE678" s="15"/>
      <c r="AT678" s="258" t="s">
        <v>152</v>
      </c>
      <c r="AU678" s="258" t="s">
        <v>21</v>
      </c>
      <c r="AV678" s="15" t="s">
        <v>142</v>
      </c>
      <c r="AW678" s="15" t="s">
        <v>40</v>
      </c>
      <c r="AX678" s="15" t="s">
        <v>89</v>
      </c>
      <c r="AY678" s="258" t="s">
        <v>135</v>
      </c>
    </row>
    <row r="679" s="2" customFormat="1" ht="16.5" customHeight="1">
      <c r="A679" s="41"/>
      <c r="B679" s="42"/>
      <c r="C679" s="207" t="s">
        <v>861</v>
      </c>
      <c r="D679" s="207" t="s">
        <v>137</v>
      </c>
      <c r="E679" s="208" t="s">
        <v>862</v>
      </c>
      <c r="F679" s="209" t="s">
        <v>863</v>
      </c>
      <c r="G679" s="210" t="s">
        <v>140</v>
      </c>
      <c r="H679" s="211">
        <v>75.969999999999999</v>
      </c>
      <c r="I679" s="212"/>
      <c r="J679" s="213">
        <f>ROUND(I679*H679,2)</f>
        <v>0</v>
      </c>
      <c r="K679" s="209" t="s">
        <v>141</v>
      </c>
      <c r="L679" s="47"/>
      <c r="M679" s="214" t="s">
        <v>32</v>
      </c>
      <c r="N679" s="215" t="s">
        <v>52</v>
      </c>
      <c r="O679" s="87"/>
      <c r="P679" s="216">
        <f>O679*H679</f>
        <v>0</v>
      </c>
      <c r="Q679" s="216">
        <v>0.00068999999999999997</v>
      </c>
      <c r="R679" s="216">
        <f>Q679*H679</f>
        <v>0.052419299999999995</v>
      </c>
      <c r="S679" s="216">
        <v>0</v>
      </c>
      <c r="T679" s="217">
        <f>S679*H679</f>
        <v>0</v>
      </c>
      <c r="U679" s="41"/>
      <c r="V679" s="41"/>
      <c r="W679" s="41"/>
      <c r="X679" s="41"/>
      <c r="Y679" s="41"/>
      <c r="Z679" s="41"/>
      <c r="AA679" s="41"/>
      <c r="AB679" s="41"/>
      <c r="AC679" s="41"/>
      <c r="AD679" s="41"/>
      <c r="AE679" s="41"/>
      <c r="AR679" s="218" t="s">
        <v>142</v>
      </c>
      <c r="AT679" s="218" t="s">
        <v>137</v>
      </c>
      <c r="AU679" s="218" t="s">
        <v>21</v>
      </c>
      <c r="AY679" s="19" t="s">
        <v>135</v>
      </c>
      <c r="BE679" s="219">
        <f>IF(N679="základní",J679,0)</f>
        <v>0</v>
      </c>
      <c r="BF679" s="219">
        <f>IF(N679="snížená",J679,0)</f>
        <v>0</v>
      </c>
      <c r="BG679" s="219">
        <f>IF(N679="zákl. přenesená",J679,0)</f>
        <v>0</v>
      </c>
      <c r="BH679" s="219">
        <f>IF(N679="sníž. přenesená",J679,0)</f>
        <v>0</v>
      </c>
      <c r="BI679" s="219">
        <f>IF(N679="nulová",J679,0)</f>
        <v>0</v>
      </c>
      <c r="BJ679" s="19" t="s">
        <v>89</v>
      </c>
      <c r="BK679" s="219">
        <f>ROUND(I679*H679,2)</f>
        <v>0</v>
      </c>
      <c r="BL679" s="19" t="s">
        <v>142</v>
      </c>
      <c r="BM679" s="218" t="s">
        <v>864</v>
      </c>
    </row>
    <row r="680" s="2" customFormat="1">
      <c r="A680" s="41"/>
      <c r="B680" s="42"/>
      <c r="C680" s="43"/>
      <c r="D680" s="220" t="s">
        <v>144</v>
      </c>
      <c r="E680" s="43"/>
      <c r="F680" s="221" t="s">
        <v>865</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19" t="s">
        <v>144</v>
      </c>
      <c r="AU680" s="19" t="s">
        <v>21</v>
      </c>
    </row>
    <row r="681" s="2" customFormat="1">
      <c r="A681" s="41"/>
      <c r="B681" s="42"/>
      <c r="C681" s="43"/>
      <c r="D681" s="225" t="s">
        <v>150</v>
      </c>
      <c r="E681" s="43"/>
      <c r="F681" s="226" t="s">
        <v>866</v>
      </c>
      <c r="G681" s="43"/>
      <c r="H681" s="43"/>
      <c r="I681" s="222"/>
      <c r="J681" s="43"/>
      <c r="K681" s="43"/>
      <c r="L681" s="47"/>
      <c r="M681" s="223"/>
      <c r="N681" s="224"/>
      <c r="O681" s="87"/>
      <c r="P681" s="87"/>
      <c r="Q681" s="87"/>
      <c r="R681" s="87"/>
      <c r="S681" s="87"/>
      <c r="T681" s="88"/>
      <c r="U681" s="41"/>
      <c r="V681" s="41"/>
      <c r="W681" s="41"/>
      <c r="X681" s="41"/>
      <c r="Y681" s="41"/>
      <c r="Z681" s="41"/>
      <c r="AA681" s="41"/>
      <c r="AB681" s="41"/>
      <c r="AC681" s="41"/>
      <c r="AD681" s="41"/>
      <c r="AE681" s="41"/>
      <c r="AT681" s="19" t="s">
        <v>150</v>
      </c>
      <c r="AU681" s="19" t="s">
        <v>21</v>
      </c>
    </row>
    <row r="682" s="2" customFormat="1" ht="24.15" customHeight="1">
      <c r="A682" s="41"/>
      <c r="B682" s="42"/>
      <c r="C682" s="207" t="s">
        <v>867</v>
      </c>
      <c r="D682" s="207" t="s">
        <v>137</v>
      </c>
      <c r="E682" s="208" t="s">
        <v>868</v>
      </c>
      <c r="F682" s="209" t="s">
        <v>869</v>
      </c>
      <c r="G682" s="210" t="s">
        <v>306</v>
      </c>
      <c r="H682" s="211">
        <v>60.600000000000001</v>
      </c>
      <c r="I682" s="212"/>
      <c r="J682" s="213">
        <f>ROUND(I682*H682,2)</f>
        <v>0</v>
      </c>
      <c r="K682" s="209" t="s">
        <v>141</v>
      </c>
      <c r="L682" s="47"/>
      <c r="M682" s="214" t="s">
        <v>32</v>
      </c>
      <c r="N682" s="215" t="s">
        <v>52</v>
      </c>
      <c r="O682" s="87"/>
      <c r="P682" s="216">
        <f>O682*H682</f>
        <v>0</v>
      </c>
      <c r="Q682" s="216">
        <v>0</v>
      </c>
      <c r="R682" s="216">
        <f>Q682*H682</f>
        <v>0</v>
      </c>
      <c r="S682" s="216">
        <v>0</v>
      </c>
      <c r="T682" s="217">
        <f>S682*H682</f>
        <v>0</v>
      </c>
      <c r="U682" s="41"/>
      <c r="V682" s="41"/>
      <c r="W682" s="41"/>
      <c r="X682" s="41"/>
      <c r="Y682" s="41"/>
      <c r="Z682" s="41"/>
      <c r="AA682" s="41"/>
      <c r="AB682" s="41"/>
      <c r="AC682" s="41"/>
      <c r="AD682" s="41"/>
      <c r="AE682" s="41"/>
      <c r="AR682" s="218" t="s">
        <v>142</v>
      </c>
      <c r="AT682" s="218" t="s">
        <v>137</v>
      </c>
      <c r="AU682" s="218" t="s">
        <v>21</v>
      </c>
      <c r="AY682" s="19" t="s">
        <v>135</v>
      </c>
      <c r="BE682" s="219">
        <f>IF(N682="základní",J682,0)</f>
        <v>0</v>
      </c>
      <c r="BF682" s="219">
        <f>IF(N682="snížená",J682,0)</f>
        <v>0</v>
      </c>
      <c r="BG682" s="219">
        <f>IF(N682="zákl. přenesená",J682,0)</f>
        <v>0</v>
      </c>
      <c r="BH682" s="219">
        <f>IF(N682="sníž. přenesená",J682,0)</f>
        <v>0</v>
      </c>
      <c r="BI682" s="219">
        <f>IF(N682="nulová",J682,0)</f>
        <v>0</v>
      </c>
      <c r="BJ682" s="19" t="s">
        <v>89</v>
      </c>
      <c r="BK682" s="219">
        <f>ROUND(I682*H682,2)</f>
        <v>0</v>
      </c>
      <c r="BL682" s="19" t="s">
        <v>142</v>
      </c>
      <c r="BM682" s="218" t="s">
        <v>870</v>
      </c>
    </row>
    <row r="683" s="2" customFormat="1">
      <c r="A683" s="41"/>
      <c r="B683" s="42"/>
      <c r="C683" s="43"/>
      <c r="D683" s="220" t="s">
        <v>144</v>
      </c>
      <c r="E683" s="43"/>
      <c r="F683" s="221" t="s">
        <v>871</v>
      </c>
      <c r="G683" s="43"/>
      <c r="H683" s="43"/>
      <c r="I683" s="222"/>
      <c r="J683" s="43"/>
      <c r="K683" s="43"/>
      <c r="L683" s="47"/>
      <c r="M683" s="223"/>
      <c r="N683" s="224"/>
      <c r="O683" s="87"/>
      <c r="P683" s="87"/>
      <c r="Q683" s="87"/>
      <c r="R683" s="87"/>
      <c r="S683" s="87"/>
      <c r="T683" s="88"/>
      <c r="U683" s="41"/>
      <c r="V683" s="41"/>
      <c r="W683" s="41"/>
      <c r="X683" s="41"/>
      <c r="Y683" s="41"/>
      <c r="Z683" s="41"/>
      <c r="AA683" s="41"/>
      <c r="AB683" s="41"/>
      <c r="AC683" s="41"/>
      <c r="AD683" s="41"/>
      <c r="AE683" s="41"/>
      <c r="AT683" s="19" t="s">
        <v>144</v>
      </c>
      <c r="AU683" s="19" t="s">
        <v>21</v>
      </c>
    </row>
    <row r="684" s="2" customFormat="1">
      <c r="A684" s="41"/>
      <c r="B684" s="42"/>
      <c r="C684" s="43"/>
      <c r="D684" s="225" t="s">
        <v>150</v>
      </c>
      <c r="E684" s="43"/>
      <c r="F684" s="226" t="s">
        <v>872</v>
      </c>
      <c r="G684" s="43"/>
      <c r="H684" s="43"/>
      <c r="I684" s="222"/>
      <c r="J684" s="43"/>
      <c r="K684" s="43"/>
      <c r="L684" s="47"/>
      <c r="M684" s="223"/>
      <c r="N684" s="224"/>
      <c r="O684" s="87"/>
      <c r="P684" s="87"/>
      <c r="Q684" s="87"/>
      <c r="R684" s="87"/>
      <c r="S684" s="87"/>
      <c r="T684" s="88"/>
      <c r="U684" s="41"/>
      <c r="V684" s="41"/>
      <c r="W684" s="41"/>
      <c r="X684" s="41"/>
      <c r="Y684" s="41"/>
      <c r="Z684" s="41"/>
      <c r="AA684" s="41"/>
      <c r="AB684" s="41"/>
      <c r="AC684" s="41"/>
      <c r="AD684" s="41"/>
      <c r="AE684" s="41"/>
      <c r="AT684" s="19" t="s">
        <v>150</v>
      </c>
      <c r="AU684" s="19" t="s">
        <v>21</v>
      </c>
    </row>
    <row r="685" s="13" customFormat="1">
      <c r="A685" s="13"/>
      <c r="B685" s="227"/>
      <c r="C685" s="228"/>
      <c r="D685" s="225" t="s">
        <v>152</v>
      </c>
      <c r="E685" s="229" t="s">
        <v>32</v>
      </c>
      <c r="F685" s="230" t="s">
        <v>873</v>
      </c>
      <c r="G685" s="228"/>
      <c r="H685" s="231">
        <v>60.600000000000001</v>
      </c>
      <c r="I685" s="232"/>
      <c r="J685" s="228"/>
      <c r="K685" s="228"/>
      <c r="L685" s="233"/>
      <c r="M685" s="234"/>
      <c r="N685" s="235"/>
      <c r="O685" s="235"/>
      <c r="P685" s="235"/>
      <c r="Q685" s="235"/>
      <c r="R685" s="235"/>
      <c r="S685" s="235"/>
      <c r="T685" s="236"/>
      <c r="U685" s="13"/>
      <c r="V685" s="13"/>
      <c r="W685" s="13"/>
      <c r="X685" s="13"/>
      <c r="Y685" s="13"/>
      <c r="Z685" s="13"/>
      <c r="AA685" s="13"/>
      <c r="AB685" s="13"/>
      <c r="AC685" s="13"/>
      <c r="AD685" s="13"/>
      <c r="AE685" s="13"/>
      <c r="AT685" s="237" t="s">
        <v>152</v>
      </c>
      <c r="AU685" s="237" t="s">
        <v>21</v>
      </c>
      <c r="AV685" s="13" t="s">
        <v>21</v>
      </c>
      <c r="AW685" s="13" t="s">
        <v>40</v>
      </c>
      <c r="AX685" s="13" t="s">
        <v>81</v>
      </c>
      <c r="AY685" s="237" t="s">
        <v>135</v>
      </c>
    </row>
    <row r="686" s="14" customFormat="1">
      <c r="A686" s="14"/>
      <c r="B686" s="238"/>
      <c r="C686" s="239"/>
      <c r="D686" s="225" t="s">
        <v>152</v>
      </c>
      <c r="E686" s="240" t="s">
        <v>32</v>
      </c>
      <c r="F686" s="241" t="s">
        <v>874</v>
      </c>
      <c r="G686" s="239"/>
      <c r="H686" s="240" t="s">
        <v>32</v>
      </c>
      <c r="I686" s="242"/>
      <c r="J686" s="239"/>
      <c r="K686" s="239"/>
      <c r="L686" s="243"/>
      <c r="M686" s="244"/>
      <c r="N686" s="245"/>
      <c r="O686" s="245"/>
      <c r="P686" s="245"/>
      <c r="Q686" s="245"/>
      <c r="R686" s="245"/>
      <c r="S686" s="245"/>
      <c r="T686" s="246"/>
      <c r="U686" s="14"/>
      <c r="V686" s="14"/>
      <c r="W686" s="14"/>
      <c r="X686" s="14"/>
      <c r="Y686" s="14"/>
      <c r="Z686" s="14"/>
      <c r="AA686" s="14"/>
      <c r="AB686" s="14"/>
      <c r="AC686" s="14"/>
      <c r="AD686" s="14"/>
      <c r="AE686" s="14"/>
      <c r="AT686" s="247" t="s">
        <v>152</v>
      </c>
      <c r="AU686" s="247" t="s">
        <v>21</v>
      </c>
      <c r="AV686" s="14" t="s">
        <v>89</v>
      </c>
      <c r="AW686" s="14" t="s">
        <v>40</v>
      </c>
      <c r="AX686" s="14" t="s">
        <v>81</v>
      </c>
      <c r="AY686" s="247" t="s">
        <v>135</v>
      </c>
    </row>
    <row r="687" s="15" customFormat="1">
      <c r="A687" s="15"/>
      <c r="B687" s="248"/>
      <c r="C687" s="249"/>
      <c r="D687" s="225" t="s">
        <v>152</v>
      </c>
      <c r="E687" s="250" t="s">
        <v>32</v>
      </c>
      <c r="F687" s="251" t="s">
        <v>155</v>
      </c>
      <c r="G687" s="249"/>
      <c r="H687" s="252">
        <v>60.600000000000001</v>
      </c>
      <c r="I687" s="253"/>
      <c r="J687" s="249"/>
      <c r="K687" s="249"/>
      <c r="L687" s="254"/>
      <c r="M687" s="255"/>
      <c r="N687" s="256"/>
      <c r="O687" s="256"/>
      <c r="P687" s="256"/>
      <c r="Q687" s="256"/>
      <c r="R687" s="256"/>
      <c r="S687" s="256"/>
      <c r="T687" s="257"/>
      <c r="U687" s="15"/>
      <c r="V687" s="15"/>
      <c r="W687" s="15"/>
      <c r="X687" s="15"/>
      <c r="Y687" s="15"/>
      <c r="Z687" s="15"/>
      <c r="AA687" s="15"/>
      <c r="AB687" s="15"/>
      <c r="AC687" s="15"/>
      <c r="AD687" s="15"/>
      <c r="AE687" s="15"/>
      <c r="AT687" s="258" t="s">
        <v>152</v>
      </c>
      <c r="AU687" s="258" t="s">
        <v>21</v>
      </c>
      <c r="AV687" s="15" t="s">
        <v>142</v>
      </c>
      <c r="AW687" s="15" t="s">
        <v>40</v>
      </c>
      <c r="AX687" s="15" t="s">
        <v>89</v>
      </c>
      <c r="AY687" s="258" t="s">
        <v>135</v>
      </c>
    </row>
    <row r="688" s="2" customFormat="1" ht="16.5" customHeight="1">
      <c r="A688" s="41"/>
      <c r="B688" s="42"/>
      <c r="C688" s="207" t="s">
        <v>875</v>
      </c>
      <c r="D688" s="207" t="s">
        <v>137</v>
      </c>
      <c r="E688" s="208" t="s">
        <v>876</v>
      </c>
      <c r="F688" s="209" t="s">
        <v>877</v>
      </c>
      <c r="G688" s="210" t="s">
        <v>306</v>
      </c>
      <c r="H688" s="211">
        <v>60.600000000000001</v>
      </c>
      <c r="I688" s="212"/>
      <c r="J688" s="213">
        <f>ROUND(I688*H688,2)</f>
        <v>0</v>
      </c>
      <c r="K688" s="209" t="s">
        <v>141</v>
      </c>
      <c r="L688" s="47"/>
      <c r="M688" s="214" t="s">
        <v>32</v>
      </c>
      <c r="N688" s="215" t="s">
        <v>52</v>
      </c>
      <c r="O688" s="87"/>
      <c r="P688" s="216">
        <f>O688*H688</f>
        <v>0</v>
      </c>
      <c r="Q688" s="216">
        <v>0</v>
      </c>
      <c r="R688" s="216">
        <f>Q688*H688</f>
        <v>0</v>
      </c>
      <c r="S688" s="216">
        <v>0</v>
      </c>
      <c r="T688" s="217">
        <f>S688*H688</f>
        <v>0</v>
      </c>
      <c r="U688" s="41"/>
      <c r="V688" s="41"/>
      <c r="W688" s="41"/>
      <c r="X688" s="41"/>
      <c r="Y688" s="41"/>
      <c r="Z688" s="41"/>
      <c r="AA688" s="41"/>
      <c r="AB688" s="41"/>
      <c r="AC688" s="41"/>
      <c r="AD688" s="41"/>
      <c r="AE688" s="41"/>
      <c r="AR688" s="218" t="s">
        <v>142</v>
      </c>
      <c r="AT688" s="218" t="s">
        <v>137</v>
      </c>
      <c r="AU688" s="218" t="s">
        <v>21</v>
      </c>
      <c r="AY688" s="19" t="s">
        <v>135</v>
      </c>
      <c r="BE688" s="219">
        <f>IF(N688="základní",J688,0)</f>
        <v>0</v>
      </c>
      <c r="BF688" s="219">
        <f>IF(N688="snížená",J688,0)</f>
        <v>0</v>
      </c>
      <c r="BG688" s="219">
        <f>IF(N688="zákl. přenesená",J688,0)</f>
        <v>0</v>
      </c>
      <c r="BH688" s="219">
        <f>IF(N688="sníž. přenesená",J688,0)</f>
        <v>0</v>
      </c>
      <c r="BI688" s="219">
        <f>IF(N688="nulová",J688,0)</f>
        <v>0</v>
      </c>
      <c r="BJ688" s="19" t="s">
        <v>89</v>
      </c>
      <c r="BK688" s="219">
        <f>ROUND(I688*H688,2)</f>
        <v>0</v>
      </c>
      <c r="BL688" s="19" t="s">
        <v>142</v>
      </c>
      <c r="BM688" s="218" t="s">
        <v>878</v>
      </c>
    </row>
    <row r="689" s="2" customFormat="1">
      <c r="A689" s="41"/>
      <c r="B689" s="42"/>
      <c r="C689" s="43"/>
      <c r="D689" s="220" t="s">
        <v>144</v>
      </c>
      <c r="E689" s="43"/>
      <c r="F689" s="221" t="s">
        <v>879</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19" t="s">
        <v>144</v>
      </c>
      <c r="AU689" s="19" t="s">
        <v>21</v>
      </c>
    </row>
    <row r="690" s="2" customFormat="1">
      <c r="A690" s="41"/>
      <c r="B690" s="42"/>
      <c r="C690" s="43"/>
      <c r="D690" s="225" t="s">
        <v>150</v>
      </c>
      <c r="E690" s="43"/>
      <c r="F690" s="226" t="s">
        <v>880</v>
      </c>
      <c r="G690" s="43"/>
      <c r="H690" s="43"/>
      <c r="I690" s="222"/>
      <c r="J690" s="43"/>
      <c r="K690" s="43"/>
      <c r="L690" s="47"/>
      <c r="M690" s="223"/>
      <c r="N690" s="224"/>
      <c r="O690" s="87"/>
      <c r="P690" s="87"/>
      <c r="Q690" s="87"/>
      <c r="R690" s="87"/>
      <c r="S690" s="87"/>
      <c r="T690" s="88"/>
      <c r="U690" s="41"/>
      <c r="V690" s="41"/>
      <c r="W690" s="41"/>
      <c r="X690" s="41"/>
      <c r="Y690" s="41"/>
      <c r="Z690" s="41"/>
      <c r="AA690" s="41"/>
      <c r="AB690" s="41"/>
      <c r="AC690" s="41"/>
      <c r="AD690" s="41"/>
      <c r="AE690" s="41"/>
      <c r="AT690" s="19" t="s">
        <v>150</v>
      </c>
      <c r="AU690" s="19" t="s">
        <v>21</v>
      </c>
    </row>
    <row r="691" s="13" customFormat="1">
      <c r="A691" s="13"/>
      <c r="B691" s="227"/>
      <c r="C691" s="228"/>
      <c r="D691" s="225" t="s">
        <v>152</v>
      </c>
      <c r="E691" s="229" t="s">
        <v>32</v>
      </c>
      <c r="F691" s="230" t="s">
        <v>881</v>
      </c>
      <c r="G691" s="228"/>
      <c r="H691" s="231">
        <v>60.600000000000001</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152</v>
      </c>
      <c r="AU691" s="237" t="s">
        <v>21</v>
      </c>
      <c r="AV691" s="13" t="s">
        <v>21</v>
      </c>
      <c r="AW691" s="13" t="s">
        <v>40</v>
      </c>
      <c r="AX691" s="13" t="s">
        <v>81</v>
      </c>
      <c r="AY691" s="237" t="s">
        <v>135</v>
      </c>
    </row>
    <row r="692" s="14" customFormat="1">
      <c r="A692" s="14"/>
      <c r="B692" s="238"/>
      <c r="C692" s="239"/>
      <c r="D692" s="225" t="s">
        <v>152</v>
      </c>
      <c r="E692" s="240" t="s">
        <v>32</v>
      </c>
      <c r="F692" s="241" t="s">
        <v>154</v>
      </c>
      <c r="G692" s="239"/>
      <c r="H692" s="240" t="s">
        <v>32</v>
      </c>
      <c r="I692" s="242"/>
      <c r="J692" s="239"/>
      <c r="K692" s="239"/>
      <c r="L692" s="243"/>
      <c r="M692" s="244"/>
      <c r="N692" s="245"/>
      <c r="O692" s="245"/>
      <c r="P692" s="245"/>
      <c r="Q692" s="245"/>
      <c r="R692" s="245"/>
      <c r="S692" s="245"/>
      <c r="T692" s="246"/>
      <c r="U692" s="14"/>
      <c r="V692" s="14"/>
      <c r="W692" s="14"/>
      <c r="X692" s="14"/>
      <c r="Y692" s="14"/>
      <c r="Z692" s="14"/>
      <c r="AA692" s="14"/>
      <c r="AB692" s="14"/>
      <c r="AC692" s="14"/>
      <c r="AD692" s="14"/>
      <c r="AE692" s="14"/>
      <c r="AT692" s="247" t="s">
        <v>152</v>
      </c>
      <c r="AU692" s="247" t="s">
        <v>21</v>
      </c>
      <c r="AV692" s="14" t="s">
        <v>89</v>
      </c>
      <c r="AW692" s="14" t="s">
        <v>40</v>
      </c>
      <c r="AX692" s="14" t="s">
        <v>81</v>
      </c>
      <c r="AY692" s="247" t="s">
        <v>135</v>
      </c>
    </row>
    <row r="693" s="15" customFormat="1">
      <c r="A693" s="15"/>
      <c r="B693" s="248"/>
      <c r="C693" s="249"/>
      <c r="D693" s="225" t="s">
        <v>152</v>
      </c>
      <c r="E693" s="250" t="s">
        <v>32</v>
      </c>
      <c r="F693" s="251" t="s">
        <v>155</v>
      </c>
      <c r="G693" s="249"/>
      <c r="H693" s="252">
        <v>60.600000000000001</v>
      </c>
      <c r="I693" s="253"/>
      <c r="J693" s="249"/>
      <c r="K693" s="249"/>
      <c r="L693" s="254"/>
      <c r="M693" s="255"/>
      <c r="N693" s="256"/>
      <c r="O693" s="256"/>
      <c r="P693" s="256"/>
      <c r="Q693" s="256"/>
      <c r="R693" s="256"/>
      <c r="S693" s="256"/>
      <c r="T693" s="257"/>
      <c r="U693" s="15"/>
      <c r="V693" s="15"/>
      <c r="W693" s="15"/>
      <c r="X693" s="15"/>
      <c r="Y693" s="15"/>
      <c r="Z693" s="15"/>
      <c r="AA693" s="15"/>
      <c r="AB693" s="15"/>
      <c r="AC693" s="15"/>
      <c r="AD693" s="15"/>
      <c r="AE693" s="15"/>
      <c r="AT693" s="258" t="s">
        <v>152</v>
      </c>
      <c r="AU693" s="258" t="s">
        <v>21</v>
      </c>
      <c r="AV693" s="15" t="s">
        <v>142</v>
      </c>
      <c r="AW693" s="15" t="s">
        <v>40</v>
      </c>
      <c r="AX693" s="15" t="s">
        <v>89</v>
      </c>
      <c r="AY693" s="258" t="s">
        <v>135</v>
      </c>
    </row>
    <row r="694" s="2" customFormat="1" ht="16.5" customHeight="1">
      <c r="A694" s="41"/>
      <c r="B694" s="42"/>
      <c r="C694" s="207" t="s">
        <v>882</v>
      </c>
      <c r="D694" s="207" t="s">
        <v>137</v>
      </c>
      <c r="E694" s="208" t="s">
        <v>883</v>
      </c>
      <c r="F694" s="209" t="s">
        <v>884</v>
      </c>
      <c r="G694" s="210" t="s">
        <v>306</v>
      </c>
      <c r="H694" s="211">
        <v>14.199999999999999</v>
      </c>
      <c r="I694" s="212"/>
      <c r="J694" s="213">
        <f>ROUND(I694*H694,2)</f>
        <v>0</v>
      </c>
      <c r="K694" s="209" t="s">
        <v>141</v>
      </c>
      <c r="L694" s="47"/>
      <c r="M694" s="214" t="s">
        <v>32</v>
      </c>
      <c r="N694" s="215" t="s">
        <v>52</v>
      </c>
      <c r="O694" s="87"/>
      <c r="P694" s="216">
        <f>O694*H694</f>
        <v>0</v>
      </c>
      <c r="Q694" s="216">
        <v>0.0038999999999999998</v>
      </c>
      <c r="R694" s="216">
        <f>Q694*H694</f>
        <v>0.055379999999999992</v>
      </c>
      <c r="S694" s="216">
        <v>0</v>
      </c>
      <c r="T694" s="217">
        <f>S694*H694</f>
        <v>0</v>
      </c>
      <c r="U694" s="41"/>
      <c r="V694" s="41"/>
      <c r="W694" s="41"/>
      <c r="X694" s="41"/>
      <c r="Y694" s="41"/>
      <c r="Z694" s="41"/>
      <c r="AA694" s="41"/>
      <c r="AB694" s="41"/>
      <c r="AC694" s="41"/>
      <c r="AD694" s="41"/>
      <c r="AE694" s="41"/>
      <c r="AR694" s="218" t="s">
        <v>142</v>
      </c>
      <c r="AT694" s="218" t="s">
        <v>137</v>
      </c>
      <c r="AU694" s="218" t="s">
        <v>21</v>
      </c>
      <c r="AY694" s="19" t="s">
        <v>135</v>
      </c>
      <c r="BE694" s="219">
        <f>IF(N694="základní",J694,0)</f>
        <v>0</v>
      </c>
      <c r="BF694" s="219">
        <f>IF(N694="snížená",J694,0)</f>
        <v>0</v>
      </c>
      <c r="BG694" s="219">
        <f>IF(N694="zákl. přenesená",J694,0)</f>
        <v>0</v>
      </c>
      <c r="BH694" s="219">
        <f>IF(N694="sníž. přenesená",J694,0)</f>
        <v>0</v>
      </c>
      <c r="BI694" s="219">
        <f>IF(N694="nulová",J694,0)</f>
        <v>0</v>
      </c>
      <c r="BJ694" s="19" t="s">
        <v>89</v>
      </c>
      <c r="BK694" s="219">
        <f>ROUND(I694*H694,2)</f>
        <v>0</v>
      </c>
      <c r="BL694" s="19" t="s">
        <v>142</v>
      </c>
      <c r="BM694" s="218" t="s">
        <v>885</v>
      </c>
    </row>
    <row r="695" s="2" customFormat="1">
      <c r="A695" s="41"/>
      <c r="B695" s="42"/>
      <c r="C695" s="43"/>
      <c r="D695" s="220" t="s">
        <v>144</v>
      </c>
      <c r="E695" s="43"/>
      <c r="F695" s="221" t="s">
        <v>886</v>
      </c>
      <c r="G695" s="43"/>
      <c r="H695" s="43"/>
      <c r="I695" s="222"/>
      <c r="J695" s="43"/>
      <c r="K695" s="43"/>
      <c r="L695" s="47"/>
      <c r="M695" s="223"/>
      <c r="N695" s="224"/>
      <c r="O695" s="87"/>
      <c r="P695" s="87"/>
      <c r="Q695" s="87"/>
      <c r="R695" s="87"/>
      <c r="S695" s="87"/>
      <c r="T695" s="88"/>
      <c r="U695" s="41"/>
      <c r="V695" s="41"/>
      <c r="W695" s="41"/>
      <c r="X695" s="41"/>
      <c r="Y695" s="41"/>
      <c r="Z695" s="41"/>
      <c r="AA695" s="41"/>
      <c r="AB695" s="41"/>
      <c r="AC695" s="41"/>
      <c r="AD695" s="41"/>
      <c r="AE695" s="41"/>
      <c r="AT695" s="19" t="s">
        <v>144</v>
      </c>
      <c r="AU695" s="19" t="s">
        <v>21</v>
      </c>
    </row>
    <row r="696" s="2" customFormat="1">
      <c r="A696" s="41"/>
      <c r="B696" s="42"/>
      <c r="C696" s="43"/>
      <c r="D696" s="225" t="s">
        <v>150</v>
      </c>
      <c r="E696" s="43"/>
      <c r="F696" s="226" t="s">
        <v>887</v>
      </c>
      <c r="G696" s="43"/>
      <c r="H696" s="43"/>
      <c r="I696" s="222"/>
      <c r="J696" s="43"/>
      <c r="K696" s="43"/>
      <c r="L696" s="47"/>
      <c r="M696" s="223"/>
      <c r="N696" s="224"/>
      <c r="O696" s="87"/>
      <c r="P696" s="87"/>
      <c r="Q696" s="87"/>
      <c r="R696" s="87"/>
      <c r="S696" s="87"/>
      <c r="T696" s="88"/>
      <c r="U696" s="41"/>
      <c r="V696" s="41"/>
      <c r="W696" s="41"/>
      <c r="X696" s="41"/>
      <c r="Y696" s="41"/>
      <c r="Z696" s="41"/>
      <c r="AA696" s="41"/>
      <c r="AB696" s="41"/>
      <c r="AC696" s="41"/>
      <c r="AD696" s="41"/>
      <c r="AE696" s="41"/>
      <c r="AT696" s="19" t="s">
        <v>150</v>
      </c>
      <c r="AU696" s="19" t="s">
        <v>21</v>
      </c>
    </row>
    <row r="697" s="13" customFormat="1">
      <c r="A697" s="13"/>
      <c r="B697" s="227"/>
      <c r="C697" s="228"/>
      <c r="D697" s="225" t="s">
        <v>152</v>
      </c>
      <c r="E697" s="229" t="s">
        <v>32</v>
      </c>
      <c r="F697" s="230" t="s">
        <v>888</v>
      </c>
      <c r="G697" s="228"/>
      <c r="H697" s="231">
        <v>14.199999999999999</v>
      </c>
      <c r="I697" s="232"/>
      <c r="J697" s="228"/>
      <c r="K697" s="228"/>
      <c r="L697" s="233"/>
      <c r="M697" s="234"/>
      <c r="N697" s="235"/>
      <c r="O697" s="235"/>
      <c r="P697" s="235"/>
      <c r="Q697" s="235"/>
      <c r="R697" s="235"/>
      <c r="S697" s="235"/>
      <c r="T697" s="236"/>
      <c r="U697" s="13"/>
      <c r="V697" s="13"/>
      <c r="W697" s="13"/>
      <c r="X697" s="13"/>
      <c r="Y697" s="13"/>
      <c r="Z697" s="13"/>
      <c r="AA697" s="13"/>
      <c r="AB697" s="13"/>
      <c r="AC697" s="13"/>
      <c r="AD697" s="13"/>
      <c r="AE697" s="13"/>
      <c r="AT697" s="237" t="s">
        <v>152</v>
      </c>
      <c r="AU697" s="237" t="s">
        <v>21</v>
      </c>
      <c r="AV697" s="13" t="s">
        <v>21</v>
      </c>
      <c r="AW697" s="13" t="s">
        <v>40</v>
      </c>
      <c r="AX697" s="13" t="s">
        <v>81</v>
      </c>
      <c r="AY697" s="237" t="s">
        <v>135</v>
      </c>
    </row>
    <row r="698" s="14" customFormat="1">
      <c r="A698" s="14"/>
      <c r="B698" s="238"/>
      <c r="C698" s="239"/>
      <c r="D698" s="225" t="s">
        <v>152</v>
      </c>
      <c r="E698" s="240" t="s">
        <v>32</v>
      </c>
      <c r="F698" s="241" t="s">
        <v>154</v>
      </c>
      <c r="G698" s="239"/>
      <c r="H698" s="240" t="s">
        <v>32</v>
      </c>
      <c r="I698" s="242"/>
      <c r="J698" s="239"/>
      <c r="K698" s="239"/>
      <c r="L698" s="243"/>
      <c r="M698" s="244"/>
      <c r="N698" s="245"/>
      <c r="O698" s="245"/>
      <c r="P698" s="245"/>
      <c r="Q698" s="245"/>
      <c r="R698" s="245"/>
      <c r="S698" s="245"/>
      <c r="T698" s="246"/>
      <c r="U698" s="14"/>
      <c r="V698" s="14"/>
      <c r="W698" s="14"/>
      <c r="X698" s="14"/>
      <c r="Y698" s="14"/>
      <c r="Z698" s="14"/>
      <c r="AA698" s="14"/>
      <c r="AB698" s="14"/>
      <c r="AC698" s="14"/>
      <c r="AD698" s="14"/>
      <c r="AE698" s="14"/>
      <c r="AT698" s="247" t="s">
        <v>152</v>
      </c>
      <c r="AU698" s="247" t="s">
        <v>21</v>
      </c>
      <c r="AV698" s="14" t="s">
        <v>89</v>
      </c>
      <c r="AW698" s="14" t="s">
        <v>40</v>
      </c>
      <c r="AX698" s="14" t="s">
        <v>81</v>
      </c>
      <c r="AY698" s="247" t="s">
        <v>135</v>
      </c>
    </row>
    <row r="699" s="15" customFormat="1">
      <c r="A699" s="15"/>
      <c r="B699" s="248"/>
      <c r="C699" s="249"/>
      <c r="D699" s="225" t="s">
        <v>152</v>
      </c>
      <c r="E699" s="250" t="s">
        <v>32</v>
      </c>
      <c r="F699" s="251" t="s">
        <v>155</v>
      </c>
      <c r="G699" s="249"/>
      <c r="H699" s="252">
        <v>14.199999999999999</v>
      </c>
      <c r="I699" s="253"/>
      <c r="J699" s="249"/>
      <c r="K699" s="249"/>
      <c r="L699" s="254"/>
      <c r="M699" s="255"/>
      <c r="N699" s="256"/>
      <c r="O699" s="256"/>
      <c r="P699" s="256"/>
      <c r="Q699" s="256"/>
      <c r="R699" s="256"/>
      <c r="S699" s="256"/>
      <c r="T699" s="257"/>
      <c r="U699" s="15"/>
      <c r="V699" s="15"/>
      <c r="W699" s="15"/>
      <c r="X699" s="15"/>
      <c r="Y699" s="15"/>
      <c r="Z699" s="15"/>
      <c r="AA699" s="15"/>
      <c r="AB699" s="15"/>
      <c r="AC699" s="15"/>
      <c r="AD699" s="15"/>
      <c r="AE699" s="15"/>
      <c r="AT699" s="258" t="s">
        <v>152</v>
      </c>
      <c r="AU699" s="258" t="s">
        <v>21</v>
      </c>
      <c r="AV699" s="15" t="s">
        <v>142</v>
      </c>
      <c r="AW699" s="15" t="s">
        <v>40</v>
      </c>
      <c r="AX699" s="15" t="s">
        <v>89</v>
      </c>
      <c r="AY699" s="258" t="s">
        <v>135</v>
      </c>
    </row>
    <row r="700" s="2" customFormat="1" ht="16.5" customHeight="1">
      <c r="A700" s="41"/>
      <c r="B700" s="42"/>
      <c r="C700" s="259" t="s">
        <v>889</v>
      </c>
      <c r="D700" s="259" t="s">
        <v>171</v>
      </c>
      <c r="E700" s="260" t="s">
        <v>890</v>
      </c>
      <c r="F700" s="261" t="s">
        <v>891</v>
      </c>
      <c r="G700" s="262" t="s">
        <v>306</v>
      </c>
      <c r="H700" s="263">
        <v>14.199999999999999</v>
      </c>
      <c r="I700" s="264"/>
      <c r="J700" s="265">
        <f>ROUND(I700*H700,2)</f>
        <v>0</v>
      </c>
      <c r="K700" s="261" t="s">
        <v>32</v>
      </c>
      <c r="L700" s="266"/>
      <c r="M700" s="267" t="s">
        <v>32</v>
      </c>
      <c r="N700" s="268" t="s">
        <v>52</v>
      </c>
      <c r="O700" s="87"/>
      <c r="P700" s="216">
        <f>O700*H700</f>
        <v>0</v>
      </c>
      <c r="Q700" s="216">
        <v>0.00016000000000000001</v>
      </c>
      <c r="R700" s="216">
        <f>Q700*H700</f>
        <v>0.0022720000000000001</v>
      </c>
      <c r="S700" s="216">
        <v>0</v>
      </c>
      <c r="T700" s="217">
        <f>S700*H700</f>
        <v>0</v>
      </c>
      <c r="U700" s="41"/>
      <c r="V700" s="41"/>
      <c r="W700" s="41"/>
      <c r="X700" s="41"/>
      <c r="Y700" s="41"/>
      <c r="Z700" s="41"/>
      <c r="AA700" s="41"/>
      <c r="AB700" s="41"/>
      <c r="AC700" s="41"/>
      <c r="AD700" s="41"/>
      <c r="AE700" s="41"/>
      <c r="AR700" s="218" t="s">
        <v>175</v>
      </c>
      <c r="AT700" s="218" t="s">
        <v>171</v>
      </c>
      <c r="AU700" s="218" t="s">
        <v>21</v>
      </c>
      <c r="AY700" s="19" t="s">
        <v>135</v>
      </c>
      <c r="BE700" s="219">
        <f>IF(N700="základní",J700,0)</f>
        <v>0</v>
      </c>
      <c r="BF700" s="219">
        <f>IF(N700="snížená",J700,0)</f>
        <v>0</v>
      </c>
      <c r="BG700" s="219">
        <f>IF(N700="zákl. přenesená",J700,0)</f>
        <v>0</v>
      </c>
      <c r="BH700" s="219">
        <f>IF(N700="sníž. přenesená",J700,0)</f>
        <v>0</v>
      </c>
      <c r="BI700" s="219">
        <f>IF(N700="nulová",J700,0)</f>
        <v>0</v>
      </c>
      <c r="BJ700" s="19" t="s">
        <v>89</v>
      </c>
      <c r="BK700" s="219">
        <f>ROUND(I700*H700,2)</f>
        <v>0</v>
      </c>
      <c r="BL700" s="19" t="s">
        <v>142</v>
      </c>
      <c r="BM700" s="218" t="s">
        <v>892</v>
      </c>
    </row>
    <row r="701" s="2" customFormat="1" ht="16.5" customHeight="1">
      <c r="A701" s="41"/>
      <c r="B701" s="42"/>
      <c r="C701" s="207" t="s">
        <v>893</v>
      </c>
      <c r="D701" s="207" t="s">
        <v>137</v>
      </c>
      <c r="E701" s="208" t="s">
        <v>894</v>
      </c>
      <c r="F701" s="209" t="s">
        <v>895</v>
      </c>
      <c r="G701" s="210" t="s">
        <v>140</v>
      </c>
      <c r="H701" s="211">
        <v>13.488</v>
      </c>
      <c r="I701" s="212"/>
      <c r="J701" s="213">
        <f>ROUND(I701*H701,2)</f>
        <v>0</v>
      </c>
      <c r="K701" s="209" t="s">
        <v>141</v>
      </c>
      <c r="L701" s="47"/>
      <c r="M701" s="214" t="s">
        <v>32</v>
      </c>
      <c r="N701" s="215" t="s">
        <v>52</v>
      </c>
      <c r="O701" s="87"/>
      <c r="P701" s="216">
        <f>O701*H701</f>
        <v>0</v>
      </c>
      <c r="Q701" s="216">
        <v>0.00063000000000000003</v>
      </c>
      <c r="R701" s="216">
        <f>Q701*H701</f>
        <v>0.0084974400000000002</v>
      </c>
      <c r="S701" s="216">
        <v>0</v>
      </c>
      <c r="T701" s="217">
        <f>S701*H701</f>
        <v>0</v>
      </c>
      <c r="U701" s="41"/>
      <c r="V701" s="41"/>
      <c r="W701" s="41"/>
      <c r="X701" s="41"/>
      <c r="Y701" s="41"/>
      <c r="Z701" s="41"/>
      <c r="AA701" s="41"/>
      <c r="AB701" s="41"/>
      <c r="AC701" s="41"/>
      <c r="AD701" s="41"/>
      <c r="AE701" s="41"/>
      <c r="AR701" s="218" t="s">
        <v>142</v>
      </c>
      <c r="AT701" s="218" t="s">
        <v>137</v>
      </c>
      <c r="AU701" s="218" t="s">
        <v>21</v>
      </c>
      <c r="AY701" s="19" t="s">
        <v>135</v>
      </c>
      <c r="BE701" s="219">
        <f>IF(N701="základní",J701,0)</f>
        <v>0</v>
      </c>
      <c r="BF701" s="219">
        <f>IF(N701="snížená",J701,0)</f>
        <v>0</v>
      </c>
      <c r="BG701" s="219">
        <f>IF(N701="zákl. přenesená",J701,0)</f>
        <v>0</v>
      </c>
      <c r="BH701" s="219">
        <f>IF(N701="sníž. přenesená",J701,0)</f>
        <v>0</v>
      </c>
      <c r="BI701" s="219">
        <f>IF(N701="nulová",J701,0)</f>
        <v>0</v>
      </c>
      <c r="BJ701" s="19" t="s">
        <v>89</v>
      </c>
      <c r="BK701" s="219">
        <f>ROUND(I701*H701,2)</f>
        <v>0</v>
      </c>
      <c r="BL701" s="19" t="s">
        <v>142</v>
      </c>
      <c r="BM701" s="218" t="s">
        <v>896</v>
      </c>
    </row>
    <row r="702" s="2" customFormat="1">
      <c r="A702" s="41"/>
      <c r="B702" s="42"/>
      <c r="C702" s="43"/>
      <c r="D702" s="220" t="s">
        <v>144</v>
      </c>
      <c r="E702" s="43"/>
      <c r="F702" s="221" t="s">
        <v>897</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19" t="s">
        <v>144</v>
      </c>
      <c r="AU702" s="19" t="s">
        <v>21</v>
      </c>
    </row>
    <row r="703" s="2" customFormat="1">
      <c r="A703" s="41"/>
      <c r="B703" s="42"/>
      <c r="C703" s="43"/>
      <c r="D703" s="225" t="s">
        <v>150</v>
      </c>
      <c r="E703" s="43"/>
      <c r="F703" s="226" t="s">
        <v>898</v>
      </c>
      <c r="G703" s="43"/>
      <c r="H703" s="43"/>
      <c r="I703" s="222"/>
      <c r="J703" s="43"/>
      <c r="K703" s="43"/>
      <c r="L703" s="47"/>
      <c r="M703" s="223"/>
      <c r="N703" s="224"/>
      <c r="O703" s="87"/>
      <c r="P703" s="87"/>
      <c r="Q703" s="87"/>
      <c r="R703" s="87"/>
      <c r="S703" s="87"/>
      <c r="T703" s="88"/>
      <c r="U703" s="41"/>
      <c r="V703" s="41"/>
      <c r="W703" s="41"/>
      <c r="X703" s="41"/>
      <c r="Y703" s="41"/>
      <c r="Z703" s="41"/>
      <c r="AA703" s="41"/>
      <c r="AB703" s="41"/>
      <c r="AC703" s="41"/>
      <c r="AD703" s="41"/>
      <c r="AE703" s="41"/>
      <c r="AT703" s="19" t="s">
        <v>150</v>
      </c>
      <c r="AU703" s="19" t="s">
        <v>21</v>
      </c>
    </row>
    <row r="704" s="13" customFormat="1">
      <c r="A704" s="13"/>
      <c r="B704" s="227"/>
      <c r="C704" s="228"/>
      <c r="D704" s="225" t="s">
        <v>152</v>
      </c>
      <c r="E704" s="229" t="s">
        <v>32</v>
      </c>
      <c r="F704" s="230" t="s">
        <v>899</v>
      </c>
      <c r="G704" s="228"/>
      <c r="H704" s="231">
        <v>13.488</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152</v>
      </c>
      <c r="AU704" s="237" t="s">
        <v>21</v>
      </c>
      <c r="AV704" s="13" t="s">
        <v>21</v>
      </c>
      <c r="AW704" s="13" t="s">
        <v>40</v>
      </c>
      <c r="AX704" s="13" t="s">
        <v>81</v>
      </c>
      <c r="AY704" s="237" t="s">
        <v>135</v>
      </c>
    </row>
    <row r="705" s="14" customFormat="1">
      <c r="A705" s="14"/>
      <c r="B705" s="238"/>
      <c r="C705" s="239"/>
      <c r="D705" s="225" t="s">
        <v>152</v>
      </c>
      <c r="E705" s="240" t="s">
        <v>32</v>
      </c>
      <c r="F705" s="241" t="s">
        <v>154</v>
      </c>
      <c r="G705" s="239"/>
      <c r="H705" s="240" t="s">
        <v>32</v>
      </c>
      <c r="I705" s="242"/>
      <c r="J705" s="239"/>
      <c r="K705" s="239"/>
      <c r="L705" s="243"/>
      <c r="M705" s="244"/>
      <c r="N705" s="245"/>
      <c r="O705" s="245"/>
      <c r="P705" s="245"/>
      <c r="Q705" s="245"/>
      <c r="R705" s="245"/>
      <c r="S705" s="245"/>
      <c r="T705" s="246"/>
      <c r="U705" s="14"/>
      <c r="V705" s="14"/>
      <c r="W705" s="14"/>
      <c r="X705" s="14"/>
      <c r="Y705" s="14"/>
      <c r="Z705" s="14"/>
      <c r="AA705" s="14"/>
      <c r="AB705" s="14"/>
      <c r="AC705" s="14"/>
      <c r="AD705" s="14"/>
      <c r="AE705" s="14"/>
      <c r="AT705" s="247" t="s">
        <v>152</v>
      </c>
      <c r="AU705" s="247" t="s">
        <v>21</v>
      </c>
      <c r="AV705" s="14" t="s">
        <v>89</v>
      </c>
      <c r="AW705" s="14" t="s">
        <v>40</v>
      </c>
      <c r="AX705" s="14" t="s">
        <v>81</v>
      </c>
      <c r="AY705" s="247" t="s">
        <v>135</v>
      </c>
    </row>
    <row r="706" s="15" customFormat="1">
      <c r="A706" s="15"/>
      <c r="B706" s="248"/>
      <c r="C706" s="249"/>
      <c r="D706" s="225" t="s">
        <v>152</v>
      </c>
      <c r="E706" s="250" t="s">
        <v>32</v>
      </c>
      <c r="F706" s="251" t="s">
        <v>155</v>
      </c>
      <c r="G706" s="249"/>
      <c r="H706" s="252">
        <v>13.488</v>
      </c>
      <c r="I706" s="253"/>
      <c r="J706" s="249"/>
      <c r="K706" s="249"/>
      <c r="L706" s="254"/>
      <c r="M706" s="255"/>
      <c r="N706" s="256"/>
      <c r="O706" s="256"/>
      <c r="P706" s="256"/>
      <c r="Q706" s="256"/>
      <c r="R706" s="256"/>
      <c r="S706" s="256"/>
      <c r="T706" s="257"/>
      <c r="U706" s="15"/>
      <c r="V706" s="15"/>
      <c r="W706" s="15"/>
      <c r="X706" s="15"/>
      <c r="Y706" s="15"/>
      <c r="Z706" s="15"/>
      <c r="AA706" s="15"/>
      <c r="AB706" s="15"/>
      <c r="AC706" s="15"/>
      <c r="AD706" s="15"/>
      <c r="AE706" s="15"/>
      <c r="AT706" s="258" t="s">
        <v>152</v>
      </c>
      <c r="AU706" s="258" t="s">
        <v>21</v>
      </c>
      <c r="AV706" s="15" t="s">
        <v>142</v>
      </c>
      <c r="AW706" s="15" t="s">
        <v>40</v>
      </c>
      <c r="AX706" s="15" t="s">
        <v>89</v>
      </c>
      <c r="AY706" s="258" t="s">
        <v>135</v>
      </c>
    </row>
    <row r="707" s="2" customFormat="1" ht="21.75" customHeight="1">
      <c r="A707" s="41"/>
      <c r="B707" s="42"/>
      <c r="C707" s="207" t="s">
        <v>900</v>
      </c>
      <c r="D707" s="207" t="s">
        <v>137</v>
      </c>
      <c r="E707" s="208" t="s">
        <v>901</v>
      </c>
      <c r="F707" s="209" t="s">
        <v>902</v>
      </c>
      <c r="G707" s="210" t="s">
        <v>306</v>
      </c>
      <c r="H707" s="211">
        <v>6.5999999999999996</v>
      </c>
      <c r="I707" s="212"/>
      <c r="J707" s="213">
        <f>ROUND(I707*H707,2)</f>
        <v>0</v>
      </c>
      <c r="K707" s="209" t="s">
        <v>141</v>
      </c>
      <c r="L707" s="47"/>
      <c r="M707" s="214" t="s">
        <v>32</v>
      </c>
      <c r="N707" s="215" t="s">
        <v>52</v>
      </c>
      <c r="O707" s="87"/>
      <c r="P707" s="216">
        <f>O707*H707</f>
        <v>0</v>
      </c>
      <c r="Q707" s="216">
        <v>3.0000000000000001E-05</v>
      </c>
      <c r="R707" s="216">
        <f>Q707*H707</f>
        <v>0.00019799999999999999</v>
      </c>
      <c r="S707" s="216">
        <v>0</v>
      </c>
      <c r="T707" s="217">
        <f>S707*H707</f>
        <v>0</v>
      </c>
      <c r="U707" s="41"/>
      <c r="V707" s="41"/>
      <c r="W707" s="41"/>
      <c r="X707" s="41"/>
      <c r="Y707" s="41"/>
      <c r="Z707" s="41"/>
      <c r="AA707" s="41"/>
      <c r="AB707" s="41"/>
      <c r="AC707" s="41"/>
      <c r="AD707" s="41"/>
      <c r="AE707" s="41"/>
      <c r="AR707" s="218" t="s">
        <v>142</v>
      </c>
      <c r="AT707" s="218" t="s">
        <v>137</v>
      </c>
      <c r="AU707" s="218" t="s">
        <v>21</v>
      </c>
      <c r="AY707" s="19" t="s">
        <v>135</v>
      </c>
      <c r="BE707" s="219">
        <f>IF(N707="základní",J707,0)</f>
        <v>0</v>
      </c>
      <c r="BF707" s="219">
        <f>IF(N707="snížená",J707,0)</f>
        <v>0</v>
      </c>
      <c r="BG707" s="219">
        <f>IF(N707="zákl. přenesená",J707,0)</f>
        <v>0</v>
      </c>
      <c r="BH707" s="219">
        <f>IF(N707="sníž. přenesená",J707,0)</f>
        <v>0</v>
      </c>
      <c r="BI707" s="219">
        <f>IF(N707="nulová",J707,0)</f>
        <v>0</v>
      </c>
      <c r="BJ707" s="19" t="s">
        <v>89</v>
      </c>
      <c r="BK707" s="219">
        <f>ROUND(I707*H707,2)</f>
        <v>0</v>
      </c>
      <c r="BL707" s="19" t="s">
        <v>142</v>
      </c>
      <c r="BM707" s="218" t="s">
        <v>903</v>
      </c>
    </row>
    <row r="708" s="2" customFormat="1">
      <c r="A708" s="41"/>
      <c r="B708" s="42"/>
      <c r="C708" s="43"/>
      <c r="D708" s="220" t="s">
        <v>144</v>
      </c>
      <c r="E708" s="43"/>
      <c r="F708" s="221" t="s">
        <v>904</v>
      </c>
      <c r="G708" s="43"/>
      <c r="H708" s="43"/>
      <c r="I708" s="222"/>
      <c r="J708" s="43"/>
      <c r="K708" s="43"/>
      <c r="L708" s="47"/>
      <c r="M708" s="223"/>
      <c r="N708" s="224"/>
      <c r="O708" s="87"/>
      <c r="P708" s="87"/>
      <c r="Q708" s="87"/>
      <c r="R708" s="87"/>
      <c r="S708" s="87"/>
      <c r="T708" s="88"/>
      <c r="U708" s="41"/>
      <c r="V708" s="41"/>
      <c r="W708" s="41"/>
      <c r="X708" s="41"/>
      <c r="Y708" s="41"/>
      <c r="Z708" s="41"/>
      <c r="AA708" s="41"/>
      <c r="AB708" s="41"/>
      <c r="AC708" s="41"/>
      <c r="AD708" s="41"/>
      <c r="AE708" s="41"/>
      <c r="AT708" s="19" t="s">
        <v>144</v>
      </c>
      <c r="AU708" s="19" t="s">
        <v>21</v>
      </c>
    </row>
    <row r="709" s="2" customFormat="1">
      <c r="A709" s="41"/>
      <c r="B709" s="42"/>
      <c r="C709" s="43"/>
      <c r="D709" s="225" t="s">
        <v>150</v>
      </c>
      <c r="E709" s="43"/>
      <c r="F709" s="226" t="s">
        <v>905</v>
      </c>
      <c r="G709" s="43"/>
      <c r="H709" s="43"/>
      <c r="I709" s="222"/>
      <c r="J709" s="43"/>
      <c r="K709" s="43"/>
      <c r="L709" s="47"/>
      <c r="M709" s="223"/>
      <c r="N709" s="224"/>
      <c r="O709" s="87"/>
      <c r="P709" s="87"/>
      <c r="Q709" s="87"/>
      <c r="R709" s="87"/>
      <c r="S709" s="87"/>
      <c r="T709" s="88"/>
      <c r="U709" s="41"/>
      <c r="V709" s="41"/>
      <c r="W709" s="41"/>
      <c r="X709" s="41"/>
      <c r="Y709" s="41"/>
      <c r="Z709" s="41"/>
      <c r="AA709" s="41"/>
      <c r="AB709" s="41"/>
      <c r="AC709" s="41"/>
      <c r="AD709" s="41"/>
      <c r="AE709" s="41"/>
      <c r="AT709" s="19" t="s">
        <v>150</v>
      </c>
      <c r="AU709" s="19" t="s">
        <v>21</v>
      </c>
    </row>
    <row r="710" s="13" customFormat="1">
      <c r="A710" s="13"/>
      <c r="B710" s="227"/>
      <c r="C710" s="228"/>
      <c r="D710" s="225" t="s">
        <v>152</v>
      </c>
      <c r="E710" s="229" t="s">
        <v>32</v>
      </c>
      <c r="F710" s="230" t="s">
        <v>906</v>
      </c>
      <c r="G710" s="228"/>
      <c r="H710" s="231">
        <v>6.5999999999999996</v>
      </c>
      <c r="I710" s="232"/>
      <c r="J710" s="228"/>
      <c r="K710" s="228"/>
      <c r="L710" s="233"/>
      <c r="M710" s="234"/>
      <c r="N710" s="235"/>
      <c r="O710" s="235"/>
      <c r="P710" s="235"/>
      <c r="Q710" s="235"/>
      <c r="R710" s="235"/>
      <c r="S710" s="235"/>
      <c r="T710" s="236"/>
      <c r="U710" s="13"/>
      <c r="V710" s="13"/>
      <c r="W710" s="13"/>
      <c r="X710" s="13"/>
      <c r="Y710" s="13"/>
      <c r="Z710" s="13"/>
      <c r="AA710" s="13"/>
      <c r="AB710" s="13"/>
      <c r="AC710" s="13"/>
      <c r="AD710" s="13"/>
      <c r="AE710" s="13"/>
      <c r="AT710" s="237" t="s">
        <v>152</v>
      </c>
      <c r="AU710" s="237" t="s">
        <v>21</v>
      </c>
      <c r="AV710" s="13" t="s">
        <v>21</v>
      </c>
      <c r="AW710" s="13" t="s">
        <v>40</v>
      </c>
      <c r="AX710" s="13" t="s">
        <v>81</v>
      </c>
      <c r="AY710" s="237" t="s">
        <v>135</v>
      </c>
    </row>
    <row r="711" s="14" customFormat="1">
      <c r="A711" s="14"/>
      <c r="B711" s="238"/>
      <c r="C711" s="239"/>
      <c r="D711" s="225" t="s">
        <v>152</v>
      </c>
      <c r="E711" s="240" t="s">
        <v>32</v>
      </c>
      <c r="F711" s="241" t="s">
        <v>154</v>
      </c>
      <c r="G711" s="239"/>
      <c r="H711" s="240" t="s">
        <v>32</v>
      </c>
      <c r="I711" s="242"/>
      <c r="J711" s="239"/>
      <c r="K711" s="239"/>
      <c r="L711" s="243"/>
      <c r="M711" s="244"/>
      <c r="N711" s="245"/>
      <c r="O711" s="245"/>
      <c r="P711" s="245"/>
      <c r="Q711" s="245"/>
      <c r="R711" s="245"/>
      <c r="S711" s="245"/>
      <c r="T711" s="246"/>
      <c r="U711" s="14"/>
      <c r="V711" s="14"/>
      <c r="W711" s="14"/>
      <c r="X711" s="14"/>
      <c r="Y711" s="14"/>
      <c r="Z711" s="14"/>
      <c r="AA711" s="14"/>
      <c r="AB711" s="14"/>
      <c r="AC711" s="14"/>
      <c r="AD711" s="14"/>
      <c r="AE711" s="14"/>
      <c r="AT711" s="247" t="s">
        <v>152</v>
      </c>
      <c r="AU711" s="247" t="s">
        <v>21</v>
      </c>
      <c r="AV711" s="14" t="s">
        <v>89</v>
      </c>
      <c r="AW711" s="14" t="s">
        <v>40</v>
      </c>
      <c r="AX711" s="14" t="s">
        <v>81</v>
      </c>
      <c r="AY711" s="247" t="s">
        <v>135</v>
      </c>
    </row>
    <row r="712" s="15" customFormat="1">
      <c r="A712" s="15"/>
      <c r="B712" s="248"/>
      <c r="C712" s="249"/>
      <c r="D712" s="225" t="s">
        <v>152</v>
      </c>
      <c r="E712" s="250" t="s">
        <v>32</v>
      </c>
      <c r="F712" s="251" t="s">
        <v>155</v>
      </c>
      <c r="G712" s="249"/>
      <c r="H712" s="252">
        <v>6.5999999999999996</v>
      </c>
      <c r="I712" s="253"/>
      <c r="J712" s="249"/>
      <c r="K712" s="249"/>
      <c r="L712" s="254"/>
      <c r="M712" s="255"/>
      <c r="N712" s="256"/>
      <c r="O712" s="256"/>
      <c r="P712" s="256"/>
      <c r="Q712" s="256"/>
      <c r="R712" s="256"/>
      <c r="S712" s="256"/>
      <c r="T712" s="257"/>
      <c r="U712" s="15"/>
      <c r="V712" s="15"/>
      <c r="W712" s="15"/>
      <c r="X712" s="15"/>
      <c r="Y712" s="15"/>
      <c r="Z712" s="15"/>
      <c r="AA712" s="15"/>
      <c r="AB712" s="15"/>
      <c r="AC712" s="15"/>
      <c r="AD712" s="15"/>
      <c r="AE712" s="15"/>
      <c r="AT712" s="258" t="s">
        <v>152</v>
      </c>
      <c r="AU712" s="258" t="s">
        <v>21</v>
      </c>
      <c r="AV712" s="15" t="s">
        <v>142</v>
      </c>
      <c r="AW712" s="15" t="s">
        <v>40</v>
      </c>
      <c r="AX712" s="15" t="s">
        <v>89</v>
      </c>
      <c r="AY712" s="258" t="s">
        <v>135</v>
      </c>
    </row>
    <row r="713" s="2" customFormat="1" ht="21.75" customHeight="1">
      <c r="A713" s="41"/>
      <c r="B713" s="42"/>
      <c r="C713" s="207" t="s">
        <v>907</v>
      </c>
      <c r="D713" s="207" t="s">
        <v>137</v>
      </c>
      <c r="E713" s="208" t="s">
        <v>908</v>
      </c>
      <c r="F713" s="209" t="s">
        <v>909</v>
      </c>
      <c r="G713" s="210" t="s">
        <v>306</v>
      </c>
      <c r="H713" s="211">
        <v>6.5999999999999996</v>
      </c>
      <c r="I713" s="212"/>
      <c r="J713" s="213">
        <f>ROUND(I713*H713,2)</f>
        <v>0</v>
      </c>
      <c r="K713" s="209" t="s">
        <v>141</v>
      </c>
      <c r="L713" s="47"/>
      <c r="M713" s="214" t="s">
        <v>32</v>
      </c>
      <c r="N713" s="215" t="s">
        <v>52</v>
      </c>
      <c r="O713" s="87"/>
      <c r="P713" s="216">
        <f>O713*H713</f>
        <v>0</v>
      </c>
      <c r="Q713" s="216">
        <v>0.00017000000000000001</v>
      </c>
      <c r="R713" s="216">
        <f>Q713*H713</f>
        <v>0.001122</v>
      </c>
      <c r="S713" s="216">
        <v>0</v>
      </c>
      <c r="T713" s="217">
        <f>S713*H713</f>
        <v>0</v>
      </c>
      <c r="U713" s="41"/>
      <c r="V713" s="41"/>
      <c r="W713" s="41"/>
      <c r="X713" s="41"/>
      <c r="Y713" s="41"/>
      <c r="Z713" s="41"/>
      <c r="AA713" s="41"/>
      <c r="AB713" s="41"/>
      <c r="AC713" s="41"/>
      <c r="AD713" s="41"/>
      <c r="AE713" s="41"/>
      <c r="AR713" s="218" t="s">
        <v>142</v>
      </c>
      <c r="AT713" s="218" t="s">
        <v>137</v>
      </c>
      <c r="AU713" s="218" t="s">
        <v>21</v>
      </c>
      <c r="AY713" s="19" t="s">
        <v>135</v>
      </c>
      <c r="BE713" s="219">
        <f>IF(N713="základní",J713,0)</f>
        <v>0</v>
      </c>
      <c r="BF713" s="219">
        <f>IF(N713="snížená",J713,0)</f>
        <v>0</v>
      </c>
      <c r="BG713" s="219">
        <f>IF(N713="zákl. přenesená",J713,0)</f>
        <v>0</v>
      </c>
      <c r="BH713" s="219">
        <f>IF(N713="sníž. přenesená",J713,0)</f>
        <v>0</v>
      </c>
      <c r="BI713" s="219">
        <f>IF(N713="nulová",J713,0)</f>
        <v>0</v>
      </c>
      <c r="BJ713" s="19" t="s">
        <v>89</v>
      </c>
      <c r="BK713" s="219">
        <f>ROUND(I713*H713,2)</f>
        <v>0</v>
      </c>
      <c r="BL713" s="19" t="s">
        <v>142</v>
      </c>
      <c r="BM713" s="218" t="s">
        <v>910</v>
      </c>
    </row>
    <row r="714" s="2" customFormat="1">
      <c r="A714" s="41"/>
      <c r="B714" s="42"/>
      <c r="C714" s="43"/>
      <c r="D714" s="220" t="s">
        <v>144</v>
      </c>
      <c r="E714" s="43"/>
      <c r="F714" s="221" t="s">
        <v>911</v>
      </c>
      <c r="G714" s="43"/>
      <c r="H714" s="43"/>
      <c r="I714" s="222"/>
      <c r="J714" s="43"/>
      <c r="K714" s="43"/>
      <c r="L714" s="47"/>
      <c r="M714" s="223"/>
      <c r="N714" s="224"/>
      <c r="O714" s="87"/>
      <c r="P714" s="87"/>
      <c r="Q714" s="87"/>
      <c r="R714" s="87"/>
      <c r="S714" s="87"/>
      <c r="T714" s="88"/>
      <c r="U714" s="41"/>
      <c r="V714" s="41"/>
      <c r="W714" s="41"/>
      <c r="X714" s="41"/>
      <c r="Y714" s="41"/>
      <c r="Z714" s="41"/>
      <c r="AA714" s="41"/>
      <c r="AB714" s="41"/>
      <c r="AC714" s="41"/>
      <c r="AD714" s="41"/>
      <c r="AE714" s="41"/>
      <c r="AT714" s="19" t="s">
        <v>144</v>
      </c>
      <c r="AU714" s="19" t="s">
        <v>21</v>
      </c>
    </row>
    <row r="715" s="2" customFormat="1">
      <c r="A715" s="41"/>
      <c r="B715" s="42"/>
      <c r="C715" s="43"/>
      <c r="D715" s="225" t="s">
        <v>150</v>
      </c>
      <c r="E715" s="43"/>
      <c r="F715" s="226" t="s">
        <v>905</v>
      </c>
      <c r="G715" s="43"/>
      <c r="H715" s="43"/>
      <c r="I715" s="222"/>
      <c r="J715" s="43"/>
      <c r="K715" s="43"/>
      <c r="L715" s="47"/>
      <c r="M715" s="223"/>
      <c r="N715" s="224"/>
      <c r="O715" s="87"/>
      <c r="P715" s="87"/>
      <c r="Q715" s="87"/>
      <c r="R715" s="87"/>
      <c r="S715" s="87"/>
      <c r="T715" s="88"/>
      <c r="U715" s="41"/>
      <c r="V715" s="41"/>
      <c r="W715" s="41"/>
      <c r="X715" s="41"/>
      <c r="Y715" s="41"/>
      <c r="Z715" s="41"/>
      <c r="AA715" s="41"/>
      <c r="AB715" s="41"/>
      <c r="AC715" s="41"/>
      <c r="AD715" s="41"/>
      <c r="AE715" s="41"/>
      <c r="AT715" s="19" t="s">
        <v>150</v>
      </c>
      <c r="AU715" s="19" t="s">
        <v>21</v>
      </c>
    </row>
    <row r="716" s="13" customFormat="1">
      <c r="A716" s="13"/>
      <c r="B716" s="227"/>
      <c r="C716" s="228"/>
      <c r="D716" s="225" t="s">
        <v>152</v>
      </c>
      <c r="E716" s="229" t="s">
        <v>32</v>
      </c>
      <c r="F716" s="230" t="s">
        <v>906</v>
      </c>
      <c r="G716" s="228"/>
      <c r="H716" s="231">
        <v>6.5999999999999996</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152</v>
      </c>
      <c r="AU716" s="237" t="s">
        <v>21</v>
      </c>
      <c r="AV716" s="13" t="s">
        <v>21</v>
      </c>
      <c r="AW716" s="13" t="s">
        <v>40</v>
      </c>
      <c r="AX716" s="13" t="s">
        <v>81</v>
      </c>
      <c r="AY716" s="237" t="s">
        <v>135</v>
      </c>
    </row>
    <row r="717" s="14" customFormat="1">
      <c r="A717" s="14"/>
      <c r="B717" s="238"/>
      <c r="C717" s="239"/>
      <c r="D717" s="225" t="s">
        <v>152</v>
      </c>
      <c r="E717" s="240" t="s">
        <v>32</v>
      </c>
      <c r="F717" s="241" t="s">
        <v>154</v>
      </c>
      <c r="G717" s="239"/>
      <c r="H717" s="240" t="s">
        <v>32</v>
      </c>
      <c r="I717" s="242"/>
      <c r="J717" s="239"/>
      <c r="K717" s="239"/>
      <c r="L717" s="243"/>
      <c r="M717" s="244"/>
      <c r="N717" s="245"/>
      <c r="O717" s="245"/>
      <c r="P717" s="245"/>
      <c r="Q717" s="245"/>
      <c r="R717" s="245"/>
      <c r="S717" s="245"/>
      <c r="T717" s="246"/>
      <c r="U717" s="14"/>
      <c r="V717" s="14"/>
      <c r="W717" s="14"/>
      <c r="X717" s="14"/>
      <c r="Y717" s="14"/>
      <c r="Z717" s="14"/>
      <c r="AA717" s="14"/>
      <c r="AB717" s="14"/>
      <c r="AC717" s="14"/>
      <c r="AD717" s="14"/>
      <c r="AE717" s="14"/>
      <c r="AT717" s="247" t="s">
        <v>152</v>
      </c>
      <c r="AU717" s="247" t="s">
        <v>21</v>
      </c>
      <c r="AV717" s="14" t="s">
        <v>89</v>
      </c>
      <c r="AW717" s="14" t="s">
        <v>40</v>
      </c>
      <c r="AX717" s="14" t="s">
        <v>81</v>
      </c>
      <c r="AY717" s="247" t="s">
        <v>135</v>
      </c>
    </row>
    <row r="718" s="15" customFormat="1">
      <c r="A718" s="15"/>
      <c r="B718" s="248"/>
      <c r="C718" s="249"/>
      <c r="D718" s="225" t="s">
        <v>152</v>
      </c>
      <c r="E718" s="250" t="s">
        <v>32</v>
      </c>
      <c r="F718" s="251" t="s">
        <v>155</v>
      </c>
      <c r="G718" s="249"/>
      <c r="H718" s="252">
        <v>6.5999999999999996</v>
      </c>
      <c r="I718" s="253"/>
      <c r="J718" s="249"/>
      <c r="K718" s="249"/>
      <c r="L718" s="254"/>
      <c r="M718" s="255"/>
      <c r="N718" s="256"/>
      <c r="O718" s="256"/>
      <c r="P718" s="256"/>
      <c r="Q718" s="256"/>
      <c r="R718" s="256"/>
      <c r="S718" s="256"/>
      <c r="T718" s="257"/>
      <c r="U718" s="15"/>
      <c r="V718" s="15"/>
      <c r="W718" s="15"/>
      <c r="X718" s="15"/>
      <c r="Y718" s="15"/>
      <c r="Z718" s="15"/>
      <c r="AA718" s="15"/>
      <c r="AB718" s="15"/>
      <c r="AC718" s="15"/>
      <c r="AD718" s="15"/>
      <c r="AE718" s="15"/>
      <c r="AT718" s="258" t="s">
        <v>152</v>
      </c>
      <c r="AU718" s="258" t="s">
        <v>21</v>
      </c>
      <c r="AV718" s="15" t="s">
        <v>142</v>
      </c>
      <c r="AW718" s="15" t="s">
        <v>40</v>
      </c>
      <c r="AX718" s="15" t="s">
        <v>89</v>
      </c>
      <c r="AY718" s="258" t="s">
        <v>135</v>
      </c>
    </row>
    <row r="719" s="2" customFormat="1" ht="33" customHeight="1">
      <c r="A719" s="41"/>
      <c r="B719" s="42"/>
      <c r="C719" s="207" t="s">
        <v>912</v>
      </c>
      <c r="D719" s="207" t="s">
        <v>137</v>
      </c>
      <c r="E719" s="208" t="s">
        <v>913</v>
      </c>
      <c r="F719" s="209" t="s">
        <v>914</v>
      </c>
      <c r="G719" s="210" t="s">
        <v>306</v>
      </c>
      <c r="H719" s="211">
        <v>20.399999999999999</v>
      </c>
      <c r="I719" s="212"/>
      <c r="J719" s="213">
        <f>ROUND(I719*H719,2)</f>
        <v>0</v>
      </c>
      <c r="K719" s="209" t="s">
        <v>141</v>
      </c>
      <c r="L719" s="47"/>
      <c r="M719" s="214" t="s">
        <v>32</v>
      </c>
      <c r="N719" s="215" t="s">
        <v>52</v>
      </c>
      <c r="O719" s="87"/>
      <c r="P719" s="216">
        <f>O719*H719</f>
        <v>0</v>
      </c>
      <c r="Q719" s="216">
        <v>0.14760999999999999</v>
      </c>
      <c r="R719" s="216">
        <f>Q719*H719</f>
        <v>3.0112439999999996</v>
      </c>
      <c r="S719" s="216">
        <v>0</v>
      </c>
      <c r="T719" s="217">
        <f>S719*H719</f>
        <v>0</v>
      </c>
      <c r="U719" s="41"/>
      <c r="V719" s="41"/>
      <c r="W719" s="41"/>
      <c r="X719" s="41"/>
      <c r="Y719" s="41"/>
      <c r="Z719" s="41"/>
      <c r="AA719" s="41"/>
      <c r="AB719" s="41"/>
      <c r="AC719" s="41"/>
      <c r="AD719" s="41"/>
      <c r="AE719" s="41"/>
      <c r="AR719" s="218" t="s">
        <v>142</v>
      </c>
      <c r="AT719" s="218" t="s">
        <v>137</v>
      </c>
      <c r="AU719" s="218" t="s">
        <v>21</v>
      </c>
      <c r="AY719" s="19" t="s">
        <v>135</v>
      </c>
      <c r="BE719" s="219">
        <f>IF(N719="základní",J719,0)</f>
        <v>0</v>
      </c>
      <c r="BF719" s="219">
        <f>IF(N719="snížená",J719,0)</f>
        <v>0</v>
      </c>
      <c r="BG719" s="219">
        <f>IF(N719="zákl. přenesená",J719,0)</f>
        <v>0</v>
      </c>
      <c r="BH719" s="219">
        <f>IF(N719="sníž. přenesená",J719,0)</f>
        <v>0</v>
      </c>
      <c r="BI719" s="219">
        <f>IF(N719="nulová",J719,0)</f>
        <v>0</v>
      </c>
      <c r="BJ719" s="19" t="s">
        <v>89</v>
      </c>
      <c r="BK719" s="219">
        <f>ROUND(I719*H719,2)</f>
        <v>0</v>
      </c>
      <c r="BL719" s="19" t="s">
        <v>142</v>
      </c>
      <c r="BM719" s="218" t="s">
        <v>915</v>
      </c>
    </row>
    <row r="720" s="2" customFormat="1">
      <c r="A720" s="41"/>
      <c r="B720" s="42"/>
      <c r="C720" s="43"/>
      <c r="D720" s="220" t="s">
        <v>144</v>
      </c>
      <c r="E720" s="43"/>
      <c r="F720" s="221" t="s">
        <v>916</v>
      </c>
      <c r="G720" s="43"/>
      <c r="H720" s="43"/>
      <c r="I720" s="222"/>
      <c r="J720" s="43"/>
      <c r="K720" s="43"/>
      <c r="L720" s="47"/>
      <c r="M720" s="223"/>
      <c r="N720" s="224"/>
      <c r="O720" s="87"/>
      <c r="P720" s="87"/>
      <c r="Q720" s="87"/>
      <c r="R720" s="87"/>
      <c r="S720" s="87"/>
      <c r="T720" s="88"/>
      <c r="U720" s="41"/>
      <c r="V720" s="41"/>
      <c r="W720" s="41"/>
      <c r="X720" s="41"/>
      <c r="Y720" s="41"/>
      <c r="Z720" s="41"/>
      <c r="AA720" s="41"/>
      <c r="AB720" s="41"/>
      <c r="AC720" s="41"/>
      <c r="AD720" s="41"/>
      <c r="AE720" s="41"/>
      <c r="AT720" s="19" t="s">
        <v>144</v>
      </c>
      <c r="AU720" s="19" t="s">
        <v>21</v>
      </c>
    </row>
    <row r="721" s="2" customFormat="1">
      <c r="A721" s="41"/>
      <c r="B721" s="42"/>
      <c r="C721" s="43"/>
      <c r="D721" s="225" t="s">
        <v>150</v>
      </c>
      <c r="E721" s="43"/>
      <c r="F721" s="226" t="s">
        <v>917</v>
      </c>
      <c r="G721" s="43"/>
      <c r="H721" s="43"/>
      <c r="I721" s="222"/>
      <c r="J721" s="43"/>
      <c r="K721" s="43"/>
      <c r="L721" s="47"/>
      <c r="M721" s="223"/>
      <c r="N721" s="224"/>
      <c r="O721" s="87"/>
      <c r="P721" s="87"/>
      <c r="Q721" s="87"/>
      <c r="R721" s="87"/>
      <c r="S721" s="87"/>
      <c r="T721" s="88"/>
      <c r="U721" s="41"/>
      <c r="V721" s="41"/>
      <c r="W721" s="41"/>
      <c r="X721" s="41"/>
      <c r="Y721" s="41"/>
      <c r="Z721" s="41"/>
      <c r="AA721" s="41"/>
      <c r="AB721" s="41"/>
      <c r="AC721" s="41"/>
      <c r="AD721" s="41"/>
      <c r="AE721" s="41"/>
      <c r="AT721" s="19" t="s">
        <v>150</v>
      </c>
      <c r="AU721" s="19" t="s">
        <v>21</v>
      </c>
    </row>
    <row r="722" s="13" customFormat="1">
      <c r="A722" s="13"/>
      <c r="B722" s="227"/>
      <c r="C722" s="228"/>
      <c r="D722" s="225" t="s">
        <v>152</v>
      </c>
      <c r="E722" s="229" t="s">
        <v>32</v>
      </c>
      <c r="F722" s="230" t="s">
        <v>918</v>
      </c>
      <c r="G722" s="228"/>
      <c r="H722" s="231">
        <v>20.399999999999999</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152</v>
      </c>
      <c r="AU722" s="237" t="s">
        <v>21</v>
      </c>
      <c r="AV722" s="13" t="s">
        <v>21</v>
      </c>
      <c r="AW722" s="13" t="s">
        <v>40</v>
      </c>
      <c r="AX722" s="13" t="s">
        <v>81</v>
      </c>
      <c r="AY722" s="237" t="s">
        <v>135</v>
      </c>
    </row>
    <row r="723" s="14" customFormat="1">
      <c r="A723" s="14"/>
      <c r="B723" s="238"/>
      <c r="C723" s="239"/>
      <c r="D723" s="225" t="s">
        <v>152</v>
      </c>
      <c r="E723" s="240" t="s">
        <v>32</v>
      </c>
      <c r="F723" s="241" t="s">
        <v>154</v>
      </c>
      <c r="G723" s="239"/>
      <c r="H723" s="240" t="s">
        <v>32</v>
      </c>
      <c r="I723" s="242"/>
      <c r="J723" s="239"/>
      <c r="K723" s="239"/>
      <c r="L723" s="243"/>
      <c r="M723" s="244"/>
      <c r="N723" s="245"/>
      <c r="O723" s="245"/>
      <c r="P723" s="245"/>
      <c r="Q723" s="245"/>
      <c r="R723" s="245"/>
      <c r="S723" s="245"/>
      <c r="T723" s="246"/>
      <c r="U723" s="14"/>
      <c r="V723" s="14"/>
      <c r="W723" s="14"/>
      <c r="X723" s="14"/>
      <c r="Y723" s="14"/>
      <c r="Z723" s="14"/>
      <c r="AA723" s="14"/>
      <c r="AB723" s="14"/>
      <c r="AC723" s="14"/>
      <c r="AD723" s="14"/>
      <c r="AE723" s="14"/>
      <c r="AT723" s="247" t="s">
        <v>152</v>
      </c>
      <c r="AU723" s="247" t="s">
        <v>21</v>
      </c>
      <c r="AV723" s="14" t="s">
        <v>89</v>
      </c>
      <c r="AW723" s="14" t="s">
        <v>40</v>
      </c>
      <c r="AX723" s="14" t="s">
        <v>81</v>
      </c>
      <c r="AY723" s="247" t="s">
        <v>135</v>
      </c>
    </row>
    <row r="724" s="15" customFormat="1">
      <c r="A724" s="15"/>
      <c r="B724" s="248"/>
      <c r="C724" s="249"/>
      <c r="D724" s="225" t="s">
        <v>152</v>
      </c>
      <c r="E724" s="250" t="s">
        <v>32</v>
      </c>
      <c r="F724" s="251" t="s">
        <v>155</v>
      </c>
      <c r="G724" s="249"/>
      <c r="H724" s="252">
        <v>20.399999999999999</v>
      </c>
      <c r="I724" s="253"/>
      <c r="J724" s="249"/>
      <c r="K724" s="249"/>
      <c r="L724" s="254"/>
      <c r="M724" s="255"/>
      <c r="N724" s="256"/>
      <c r="O724" s="256"/>
      <c r="P724" s="256"/>
      <c r="Q724" s="256"/>
      <c r="R724" s="256"/>
      <c r="S724" s="256"/>
      <c r="T724" s="257"/>
      <c r="U724" s="15"/>
      <c r="V724" s="15"/>
      <c r="W724" s="15"/>
      <c r="X724" s="15"/>
      <c r="Y724" s="15"/>
      <c r="Z724" s="15"/>
      <c r="AA724" s="15"/>
      <c r="AB724" s="15"/>
      <c r="AC724" s="15"/>
      <c r="AD724" s="15"/>
      <c r="AE724" s="15"/>
      <c r="AT724" s="258" t="s">
        <v>152</v>
      </c>
      <c r="AU724" s="258" t="s">
        <v>21</v>
      </c>
      <c r="AV724" s="15" t="s">
        <v>142</v>
      </c>
      <c r="AW724" s="15" t="s">
        <v>40</v>
      </c>
      <c r="AX724" s="15" t="s">
        <v>89</v>
      </c>
      <c r="AY724" s="258" t="s">
        <v>135</v>
      </c>
    </row>
    <row r="725" s="2" customFormat="1" ht="16.5" customHeight="1">
      <c r="A725" s="41"/>
      <c r="B725" s="42"/>
      <c r="C725" s="259" t="s">
        <v>919</v>
      </c>
      <c r="D725" s="259" t="s">
        <v>171</v>
      </c>
      <c r="E725" s="260" t="s">
        <v>920</v>
      </c>
      <c r="F725" s="261" t="s">
        <v>921</v>
      </c>
      <c r="G725" s="262" t="s">
        <v>346</v>
      </c>
      <c r="H725" s="263">
        <v>72.599999999999994</v>
      </c>
      <c r="I725" s="264"/>
      <c r="J725" s="265">
        <f>ROUND(I725*H725,2)</f>
        <v>0</v>
      </c>
      <c r="K725" s="261" t="s">
        <v>32</v>
      </c>
      <c r="L725" s="266"/>
      <c r="M725" s="267" t="s">
        <v>32</v>
      </c>
      <c r="N725" s="268" t="s">
        <v>52</v>
      </c>
      <c r="O725" s="87"/>
      <c r="P725" s="216">
        <f>O725*H725</f>
        <v>0</v>
      </c>
      <c r="Q725" s="216">
        <v>0.085900000000000004</v>
      </c>
      <c r="R725" s="216">
        <f>Q725*H725</f>
        <v>6.2363400000000002</v>
      </c>
      <c r="S725" s="216">
        <v>0</v>
      </c>
      <c r="T725" s="217">
        <f>S725*H725</f>
        <v>0</v>
      </c>
      <c r="U725" s="41"/>
      <c r="V725" s="41"/>
      <c r="W725" s="41"/>
      <c r="X725" s="41"/>
      <c r="Y725" s="41"/>
      <c r="Z725" s="41"/>
      <c r="AA725" s="41"/>
      <c r="AB725" s="41"/>
      <c r="AC725" s="41"/>
      <c r="AD725" s="41"/>
      <c r="AE725" s="41"/>
      <c r="AR725" s="218" t="s">
        <v>175</v>
      </c>
      <c r="AT725" s="218" t="s">
        <v>171</v>
      </c>
      <c r="AU725" s="218" t="s">
        <v>21</v>
      </c>
      <c r="AY725" s="19" t="s">
        <v>135</v>
      </c>
      <c r="BE725" s="219">
        <f>IF(N725="základní",J725,0)</f>
        <v>0</v>
      </c>
      <c r="BF725" s="219">
        <f>IF(N725="snížená",J725,0)</f>
        <v>0</v>
      </c>
      <c r="BG725" s="219">
        <f>IF(N725="zákl. přenesená",J725,0)</f>
        <v>0</v>
      </c>
      <c r="BH725" s="219">
        <f>IF(N725="sníž. přenesená",J725,0)</f>
        <v>0</v>
      </c>
      <c r="BI725" s="219">
        <f>IF(N725="nulová",J725,0)</f>
        <v>0</v>
      </c>
      <c r="BJ725" s="19" t="s">
        <v>89</v>
      </c>
      <c r="BK725" s="219">
        <f>ROUND(I725*H725,2)</f>
        <v>0</v>
      </c>
      <c r="BL725" s="19" t="s">
        <v>142</v>
      </c>
      <c r="BM725" s="218" t="s">
        <v>922</v>
      </c>
    </row>
    <row r="726" s="13" customFormat="1">
      <c r="A726" s="13"/>
      <c r="B726" s="227"/>
      <c r="C726" s="228"/>
      <c r="D726" s="225" t="s">
        <v>152</v>
      </c>
      <c r="E726" s="229" t="s">
        <v>32</v>
      </c>
      <c r="F726" s="230" t="s">
        <v>923</v>
      </c>
      <c r="G726" s="228"/>
      <c r="H726" s="231">
        <v>72.599999999999994</v>
      </c>
      <c r="I726" s="232"/>
      <c r="J726" s="228"/>
      <c r="K726" s="228"/>
      <c r="L726" s="233"/>
      <c r="M726" s="234"/>
      <c r="N726" s="235"/>
      <c r="O726" s="235"/>
      <c r="P726" s="235"/>
      <c r="Q726" s="235"/>
      <c r="R726" s="235"/>
      <c r="S726" s="235"/>
      <c r="T726" s="236"/>
      <c r="U726" s="13"/>
      <c r="V726" s="13"/>
      <c r="W726" s="13"/>
      <c r="X726" s="13"/>
      <c r="Y726" s="13"/>
      <c r="Z726" s="13"/>
      <c r="AA726" s="13"/>
      <c r="AB726" s="13"/>
      <c r="AC726" s="13"/>
      <c r="AD726" s="13"/>
      <c r="AE726" s="13"/>
      <c r="AT726" s="237" t="s">
        <v>152</v>
      </c>
      <c r="AU726" s="237" t="s">
        <v>21</v>
      </c>
      <c r="AV726" s="13" t="s">
        <v>21</v>
      </c>
      <c r="AW726" s="13" t="s">
        <v>40</v>
      </c>
      <c r="AX726" s="13" t="s">
        <v>81</v>
      </c>
      <c r="AY726" s="237" t="s">
        <v>135</v>
      </c>
    </row>
    <row r="727" s="15" customFormat="1">
      <c r="A727" s="15"/>
      <c r="B727" s="248"/>
      <c r="C727" s="249"/>
      <c r="D727" s="225" t="s">
        <v>152</v>
      </c>
      <c r="E727" s="250" t="s">
        <v>32</v>
      </c>
      <c r="F727" s="251" t="s">
        <v>155</v>
      </c>
      <c r="G727" s="249"/>
      <c r="H727" s="252">
        <v>72.599999999999994</v>
      </c>
      <c r="I727" s="253"/>
      <c r="J727" s="249"/>
      <c r="K727" s="249"/>
      <c r="L727" s="254"/>
      <c r="M727" s="255"/>
      <c r="N727" s="256"/>
      <c r="O727" s="256"/>
      <c r="P727" s="256"/>
      <c r="Q727" s="256"/>
      <c r="R727" s="256"/>
      <c r="S727" s="256"/>
      <c r="T727" s="257"/>
      <c r="U727" s="15"/>
      <c r="V727" s="15"/>
      <c r="W727" s="15"/>
      <c r="X727" s="15"/>
      <c r="Y727" s="15"/>
      <c r="Z727" s="15"/>
      <c r="AA727" s="15"/>
      <c r="AB727" s="15"/>
      <c r="AC727" s="15"/>
      <c r="AD727" s="15"/>
      <c r="AE727" s="15"/>
      <c r="AT727" s="258" t="s">
        <v>152</v>
      </c>
      <c r="AU727" s="258" t="s">
        <v>21</v>
      </c>
      <c r="AV727" s="15" t="s">
        <v>142</v>
      </c>
      <c r="AW727" s="15" t="s">
        <v>40</v>
      </c>
      <c r="AX727" s="15" t="s">
        <v>89</v>
      </c>
      <c r="AY727" s="258" t="s">
        <v>135</v>
      </c>
    </row>
    <row r="728" s="2" customFormat="1" ht="16.5" customHeight="1">
      <c r="A728" s="41"/>
      <c r="B728" s="42"/>
      <c r="C728" s="207" t="s">
        <v>924</v>
      </c>
      <c r="D728" s="207" t="s">
        <v>137</v>
      </c>
      <c r="E728" s="208" t="s">
        <v>925</v>
      </c>
      <c r="F728" s="209" t="s">
        <v>926</v>
      </c>
      <c r="G728" s="210" t="s">
        <v>346</v>
      </c>
      <c r="H728" s="211">
        <v>1</v>
      </c>
      <c r="I728" s="212"/>
      <c r="J728" s="213">
        <f>ROUND(I728*H728,2)</f>
        <v>0</v>
      </c>
      <c r="K728" s="209" t="s">
        <v>141</v>
      </c>
      <c r="L728" s="47"/>
      <c r="M728" s="214" t="s">
        <v>32</v>
      </c>
      <c r="N728" s="215" t="s">
        <v>52</v>
      </c>
      <c r="O728" s="87"/>
      <c r="P728" s="216">
        <f>O728*H728</f>
        <v>0</v>
      </c>
      <c r="Q728" s="216">
        <v>0</v>
      </c>
      <c r="R728" s="216">
        <f>Q728*H728</f>
        <v>0</v>
      </c>
      <c r="S728" s="216">
        <v>0</v>
      </c>
      <c r="T728" s="217">
        <f>S728*H728</f>
        <v>0</v>
      </c>
      <c r="U728" s="41"/>
      <c r="V728" s="41"/>
      <c r="W728" s="41"/>
      <c r="X728" s="41"/>
      <c r="Y728" s="41"/>
      <c r="Z728" s="41"/>
      <c r="AA728" s="41"/>
      <c r="AB728" s="41"/>
      <c r="AC728" s="41"/>
      <c r="AD728" s="41"/>
      <c r="AE728" s="41"/>
      <c r="AR728" s="218" t="s">
        <v>142</v>
      </c>
      <c r="AT728" s="218" t="s">
        <v>137</v>
      </c>
      <c r="AU728" s="218" t="s">
        <v>21</v>
      </c>
      <c r="AY728" s="19" t="s">
        <v>135</v>
      </c>
      <c r="BE728" s="219">
        <f>IF(N728="základní",J728,0)</f>
        <v>0</v>
      </c>
      <c r="BF728" s="219">
        <f>IF(N728="snížená",J728,0)</f>
        <v>0</v>
      </c>
      <c r="BG728" s="219">
        <f>IF(N728="zákl. přenesená",J728,0)</f>
        <v>0</v>
      </c>
      <c r="BH728" s="219">
        <f>IF(N728="sníž. přenesená",J728,0)</f>
        <v>0</v>
      </c>
      <c r="BI728" s="219">
        <f>IF(N728="nulová",J728,0)</f>
        <v>0</v>
      </c>
      <c r="BJ728" s="19" t="s">
        <v>89</v>
      </c>
      <c r="BK728" s="219">
        <f>ROUND(I728*H728,2)</f>
        <v>0</v>
      </c>
      <c r="BL728" s="19" t="s">
        <v>142</v>
      </c>
      <c r="BM728" s="218" t="s">
        <v>927</v>
      </c>
    </row>
    <row r="729" s="2" customFormat="1">
      <c r="A729" s="41"/>
      <c r="B729" s="42"/>
      <c r="C729" s="43"/>
      <c r="D729" s="220" t="s">
        <v>144</v>
      </c>
      <c r="E729" s="43"/>
      <c r="F729" s="221" t="s">
        <v>928</v>
      </c>
      <c r="G729" s="43"/>
      <c r="H729" s="43"/>
      <c r="I729" s="222"/>
      <c r="J729" s="43"/>
      <c r="K729" s="43"/>
      <c r="L729" s="47"/>
      <c r="M729" s="223"/>
      <c r="N729" s="224"/>
      <c r="O729" s="87"/>
      <c r="P729" s="87"/>
      <c r="Q729" s="87"/>
      <c r="R729" s="87"/>
      <c r="S729" s="87"/>
      <c r="T729" s="88"/>
      <c r="U729" s="41"/>
      <c r="V729" s="41"/>
      <c r="W729" s="41"/>
      <c r="X729" s="41"/>
      <c r="Y729" s="41"/>
      <c r="Z729" s="41"/>
      <c r="AA729" s="41"/>
      <c r="AB729" s="41"/>
      <c r="AC729" s="41"/>
      <c r="AD729" s="41"/>
      <c r="AE729" s="41"/>
      <c r="AT729" s="19" t="s">
        <v>144</v>
      </c>
      <c r="AU729" s="19" t="s">
        <v>21</v>
      </c>
    </row>
    <row r="730" s="2" customFormat="1">
      <c r="A730" s="41"/>
      <c r="B730" s="42"/>
      <c r="C730" s="43"/>
      <c r="D730" s="225" t="s">
        <v>150</v>
      </c>
      <c r="E730" s="43"/>
      <c r="F730" s="226" t="s">
        <v>929</v>
      </c>
      <c r="G730" s="43"/>
      <c r="H730" s="43"/>
      <c r="I730" s="222"/>
      <c r="J730" s="43"/>
      <c r="K730" s="43"/>
      <c r="L730" s="47"/>
      <c r="M730" s="223"/>
      <c r="N730" s="224"/>
      <c r="O730" s="87"/>
      <c r="P730" s="87"/>
      <c r="Q730" s="87"/>
      <c r="R730" s="87"/>
      <c r="S730" s="87"/>
      <c r="T730" s="88"/>
      <c r="U730" s="41"/>
      <c r="V730" s="41"/>
      <c r="W730" s="41"/>
      <c r="X730" s="41"/>
      <c r="Y730" s="41"/>
      <c r="Z730" s="41"/>
      <c r="AA730" s="41"/>
      <c r="AB730" s="41"/>
      <c r="AC730" s="41"/>
      <c r="AD730" s="41"/>
      <c r="AE730" s="41"/>
      <c r="AT730" s="19" t="s">
        <v>150</v>
      </c>
      <c r="AU730" s="19" t="s">
        <v>21</v>
      </c>
    </row>
    <row r="731" s="13" customFormat="1">
      <c r="A731" s="13"/>
      <c r="B731" s="227"/>
      <c r="C731" s="228"/>
      <c r="D731" s="225" t="s">
        <v>152</v>
      </c>
      <c r="E731" s="229" t="s">
        <v>32</v>
      </c>
      <c r="F731" s="230" t="s">
        <v>89</v>
      </c>
      <c r="G731" s="228"/>
      <c r="H731" s="231">
        <v>1</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152</v>
      </c>
      <c r="AU731" s="237" t="s">
        <v>21</v>
      </c>
      <c r="AV731" s="13" t="s">
        <v>21</v>
      </c>
      <c r="AW731" s="13" t="s">
        <v>40</v>
      </c>
      <c r="AX731" s="13" t="s">
        <v>81</v>
      </c>
      <c r="AY731" s="237" t="s">
        <v>135</v>
      </c>
    </row>
    <row r="732" s="14" customFormat="1">
      <c r="A732" s="14"/>
      <c r="B732" s="238"/>
      <c r="C732" s="239"/>
      <c r="D732" s="225" t="s">
        <v>152</v>
      </c>
      <c r="E732" s="240" t="s">
        <v>32</v>
      </c>
      <c r="F732" s="241" t="s">
        <v>154</v>
      </c>
      <c r="G732" s="239"/>
      <c r="H732" s="240" t="s">
        <v>32</v>
      </c>
      <c r="I732" s="242"/>
      <c r="J732" s="239"/>
      <c r="K732" s="239"/>
      <c r="L732" s="243"/>
      <c r="M732" s="244"/>
      <c r="N732" s="245"/>
      <c r="O732" s="245"/>
      <c r="P732" s="245"/>
      <c r="Q732" s="245"/>
      <c r="R732" s="245"/>
      <c r="S732" s="245"/>
      <c r="T732" s="246"/>
      <c r="U732" s="14"/>
      <c r="V732" s="14"/>
      <c r="W732" s="14"/>
      <c r="X732" s="14"/>
      <c r="Y732" s="14"/>
      <c r="Z732" s="14"/>
      <c r="AA732" s="14"/>
      <c r="AB732" s="14"/>
      <c r="AC732" s="14"/>
      <c r="AD732" s="14"/>
      <c r="AE732" s="14"/>
      <c r="AT732" s="247" t="s">
        <v>152</v>
      </c>
      <c r="AU732" s="247" t="s">
        <v>21</v>
      </c>
      <c r="AV732" s="14" t="s">
        <v>89</v>
      </c>
      <c r="AW732" s="14" t="s">
        <v>40</v>
      </c>
      <c r="AX732" s="14" t="s">
        <v>81</v>
      </c>
      <c r="AY732" s="247" t="s">
        <v>135</v>
      </c>
    </row>
    <row r="733" s="15" customFormat="1">
      <c r="A733" s="15"/>
      <c r="B733" s="248"/>
      <c r="C733" s="249"/>
      <c r="D733" s="225" t="s">
        <v>152</v>
      </c>
      <c r="E733" s="250" t="s">
        <v>32</v>
      </c>
      <c r="F733" s="251" t="s">
        <v>155</v>
      </c>
      <c r="G733" s="249"/>
      <c r="H733" s="252">
        <v>1</v>
      </c>
      <c r="I733" s="253"/>
      <c r="J733" s="249"/>
      <c r="K733" s="249"/>
      <c r="L733" s="254"/>
      <c r="M733" s="255"/>
      <c r="N733" s="256"/>
      <c r="O733" s="256"/>
      <c r="P733" s="256"/>
      <c r="Q733" s="256"/>
      <c r="R733" s="256"/>
      <c r="S733" s="256"/>
      <c r="T733" s="257"/>
      <c r="U733" s="15"/>
      <c r="V733" s="15"/>
      <c r="W733" s="15"/>
      <c r="X733" s="15"/>
      <c r="Y733" s="15"/>
      <c r="Z733" s="15"/>
      <c r="AA733" s="15"/>
      <c r="AB733" s="15"/>
      <c r="AC733" s="15"/>
      <c r="AD733" s="15"/>
      <c r="AE733" s="15"/>
      <c r="AT733" s="258" t="s">
        <v>152</v>
      </c>
      <c r="AU733" s="258" t="s">
        <v>21</v>
      </c>
      <c r="AV733" s="15" t="s">
        <v>142</v>
      </c>
      <c r="AW733" s="15" t="s">
        <v>40</v>
      </c>
      <c r="AX733" s="15" t="s">
        <v>89</v>
      </c>
      <c r="AY733" s="258" t="s">
        <v>135</v>
      </c>
    </row>
    <row r="734" s="2" customFormat="1" ht="16.5" customHeight="1">
      <c r="A734" s="41"/>
      <c r="B734" s="42"/>
      <c r="C734" s="259" t="s">
        <v>930</v>
      </c>
      <c r="D734" s="259" t="s">
        <v>171</v>
      </c>
      <c r="E734" s="260" t="s">
        <v>931</v>
      </c>
      <c r="F734" s="261" t="s">
        <v>932</v>
      </c>
      <c r="G734" s="262" t="s">
        <v>346</v>
      </c>
      <c r="H734" s="263">
        <v>1</v>
      </c>
      <c r="I734" s="264"/>
      <c r="J734" s="265">
        <f>ROUND(I734*H734,2)</f>
        <v>0</v>
      </c>
      <c r="K734" s="261" t="s">
        <v>32</v>
      </c>
      <c r="L734" s="266"/>
      <c r="M734" s="267" t="s">
        <v>32</v>
      </c>
      <c r="N734" s="268" t="s">
        <v>52</v>
      </c>
      <c r="O734" s="87"/>
      <c r="P734" s="216">
        <f>O734*H734</f>
        <v>0</v>
      </c>
      <c r="Q734" s="216">
        <v>0.001</v>
      </c>
      <c r="R734" s="216">
        <f>Q734*H734</f>
        <v>0.001</v>
      </c>
      <c r="S734" s="216">
        <v>0</v>
      </c>
      <c r="T734" s="217">
        <f>S734*H734</f>
        <v>0</v>
      </c>
      <c r="U734" s="41"/>
      <c r="V734" s="41"/>
      <c r="W734" s="41"/>
      <c r="X734" s="41"/>
      <c r="Y734" s="41"/>
      <c r="Z734" s="41"/>
      <c r="AA734" s="41"/>
      <c r="AB734" s="41"/>
      <c r="AC734" s="41"/>
      <c r="AD734" s="41"/>
      <c r="AE734" s="41"/>
      <c r="AR734" s="218" t="s">
        <v>175</v>
      </c>
      <c r="AT734" s="218" t="s">
        <v>171</v>
      </c>
      <c r="AU734" s="218" t="s">
        <v>21</v>
      </c>
      <c r="AY734" s="19" t="s">
        <v>135</v>
      </c>
      <c r="BE734" s="219">
        <f>IF(N734="základní",J734,0)</f>
        <v>0</v>
      </c>
      <c r="BF734" s="219">
        <f>IF(N734="snížená",J734,0)</f>
        <v>0</v>
      </c>
      <c r="BG734" s="219">
        <f>IF(N734="zákl. přenesená",J734,0)</f>
        <v>0</v>
      </c>
      <c r="BH734" s="219">
        <f>IF(N734="sníž. přenesená",J734,0)</f>
        <v>0</v>
      </c>
      <c r="BI734" s="219">
        <f>IF(N734="nulová",J734,0)</f>
        <v>0</v>
      </c>
      <c r="BJ734" s="19" t="s">
        <v>89</v>
      </c>
      <c r="BK734" s="219">
        <f>ROUND(I734*H734,2)</f>
        <v>0</v>
      </c>
      <c r="BL734" s="19" t="s">
        <v>142</v>
      </c>
      <c r="BM734" s="218" t="s">
        <v>933</v>
      </c>
    </row>
    <row r="735" s="2" customFormat="1" ht="16.5" customHeight="1">
      <c r="A735" s="41"/>
      <c r="B735" s="42"/>
      <c r="C735" s="207" t="s">
        <v>934</v>
      </c>
      <c r="D735" s="207" t="s">
        <v>137</v>
      </c>
      <c r="E735" s="208" t="s">
        <v>935</v>
      </c>
      <c r="F735" s="209" t="s">
        <v>936</v>
      </c>
      <c r="G735" s="210" t="s">
        <v>346</v>
      </c>
      <c r="H735" s="211">
        <v>8</v>
      </c>
      <c r="I735" s="212"/>
      <c r="J735" s="213">
        <f>ROUND(I735*H735,2)</f>
        <v>0</v>
      </c>
      <c r="K735" s="209" t="s">
        <v>141</v>
      </c>
      <c r="L735" s="47"/>
      <c r="M735" s="214" t="s">
        <v>32</v>
      </c>
      <c r="N735" s="215" t="s">
        <v>52</v>
      </c>
      <c r="O735" s="87"/>
      <c r="P735" s="216">
        <f>O735*H735</f>
        <v>0</v>
      </c>
      <c r="Q735" s="216">
        <v>0.0019200000000000001</v>
      </c>
      <c r="R735" s="216">
        <f>Q735*H735</f>
        <v>0.01536</v>
      </c>
      <c r="S735" s="216">
        <v>0</v>
      </c>
      <c r="T735" s="217">
        <f>S735*H735</f>
        <v>0</v>
      </c>
      <c r="U735" s="41"/>
      <c r="V735" s="41"/>
      <c r="W735" s="41"/>
      <c r="X735" s="41"/>
      <c r="Y735" s="41"/>
      <c r="Z735" s="41"/>
      <c r="AA735" s="41"/>
      <c r="AB735" s="41"/>
      <c r="AC735" s="41"/>
      <c r="AD735" s="41"/>
      <c r="AE735" s="41"/>
      <c r="AR735" s="218" t="s">
        <v>142</v>
      </c>
      <c r="AT735" s="218" t="s">
        <v>137</v>
      </c>
      <c r="AU735" s="218" t="s">
        <v>21</v>
      </c>
      <c r="AY735" s="19" t="s">
        <v>135</v>
      </c>
      <c r="BE735" s="219">
        <f>IF(N735="základní",J735,0)</f>
        <v>0</v>
      </c>
      <c r="BF735" s="219">
        <f>IF(N735="snížená",J735,0)</f>
        <v>0</v>
      </c>
      <c r="BG735" s="219">
        <f>IF(N735="zákl. přenesená",J735,0)</f>
        <v>0</v>
      </c>
      <c r="BH735" s="219">
        <f>IF(N735="sníž. přenesená",J735,0)</f>
        <v>0</v>
      </c>
      <c r="BI735" s="219">
        <f>IF(N735="nulová",J735,0)</f>
        <v>0</v>
      </c>
      <c r="BJ735" s="19" t="s">
        <v>89</v>
      </c>
      <c r="BK735" s="219">
        <f>ROUND(I735*H735,2)</f>
        <v>0</v>
      </c>
      <c r="BL735" s="19" t="s">
        <v>142</v>
      </c>
      <c r="BM735" s="218" t="s">
        <v>937</v>
      </c>
    </row>
    <row r="736" s="2" customFormat="1">
      <c r="A736" s="41"/>
      <c r="B736" s="42"/>
      <c r="C736" s="43"/>
      <c r="D736" s="220" t="s">
        <v>144</v>
      </c>
      <c r="E736" s="43"/>
      <c r="F736" s="221" t="s">
        <v>938</v>
      </c>
      <c r="G736" s="43"/>
      <c r="H736" s="43"/>
      <c r="I736" s="222"/>
      <c r="J736" s="43"/>
      <c r="K736" s="43"/>
      <c r="L736" s="47"/>
      <c r="M736" s="223"/>
      <c r="N736" s="224"/>
      <c r="O736" s="87"/>
      <c r="P736" s="87"/>
      <c r="Q736" s="87"/>
      <c r="R736" s="87"/>
      <c r="S736" s="87"/>
      <c r="T736" s="88"/>
      <c r="U736" s="41"/>
      <c r="V736" s="41"/>
      <c r="W736" s="41"/>
      <c r="X736" s="41"/>
      <c r="Y736" s="41"/>
      <c r="Z736" s="41"/>
      <c r="AA736" s="41"/>
      <c r="AB736" s="41"/>
      <c r="AC736" s="41"/>
      <c r="AD736" s="41"/>
      <c r="AE736" s="41"/>
      <c r="AT736" s="19" t="s">
        <v>144</v>
      </c>
      <c r="AU736" s="19" t="s">
        <v>21</v>
      </c>
    </row>
    <row r="737" s="2" customFormat="1">
      <c r="A737" s="41"/>
      <c r="B737" s="42"/>
      <c r="C737" s="43"/>
      <c r="D737" s="225" t="s">
        <v>150</v>
      </c>
      <c r="E737" s="43"/>
      <c r="F737" s="226" t="s">
        <v>939</v>
      </c>
      <c r="G737" s="43"/>
      <c r="H737" s="43"/>
      <c r="I737" s="222"/>
      <c r="J737" s="43"/>
      <c r="K737" s="43"/>
      <c r="L737" s="47"/>
      <c r="M737" s="223"/>
      <c r="N737" s="224"/>
      <c r="O737" s="87"/>
      <c r="P737" s="87"/>
      <c r="Q737" s="87"/>
      <c r="R737" s="87"/>
      <c r="S737" s="87"/>
      <c r="T737" s="88"/>
      <c r="U737" s="41"/>
      <c r="V737" s="41"/>
      <c r="W737" s="41"/>
      <c r="X737" s="41"/>
      <c r="Y737" s="41"/>
      <c r="Z737" s="41"/>
      <c r="AA737" s="41"/>
      <c r="AB737" s="41"/>
      <c r="AC737" s="41"/>
      <c r="AD737" s="41"/>
      <c r="AE737" s="41"/>
      <c r="AT737" s="19" t="s">
        <v>150</v>
      </c>
      <c r="AU737" s="19" t="s">
        <v>21</v>
      </c>
    </row>
    <row r="738" s="13" customFormat="1">
      <c r="A738" s="13"/>
      <c r="B738" s="227"/>
      <c r="C738" s="228"/>
      <c r="D738" s="225" t="s">
        <v>152</v>
      </c>
      <c r="E738" s="229" t="s">
        <v>32</v>
      </c>
      <c r="F738" s="230" t="s">
        <v>175</v>
      </c>
      <c r="G738" s="228"/>
      <c r="H738" s="231">
        <v>8</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152</v>
      </c>
      <c r="AU738" s="237" t="s">
        <v>21</v>
      </c>
      <c r="AV738" s="13" t="s">
        <v>21</v>
      </c>
      <c r="AW738" s="13" t="s">
        <v>40</v>
      </c>
      <c r="AX738" s="13" t="s">
        <v>81</v>
      </c>
      <c r="AY738" s="237" t="s">
        <v>135</v>
      </c>
    </row>
    <row r="739" s="14" customFormat="1">
      <c r="A739" s="14"/>
      <c r="B739" s="238"/>
      <c r="C739" s="239"/>
      <c r="D739" s="225" t="s">
        <v>152</v>
      </c>
      <c r="E739" s="240" t="s">
        <v>32</v>
      </c>
      <c r="F739" s="241" t="s">
        <v>154</v>
      </c>
      <c r="G739" s="239"/>
      <c r="H739" s="240" t="s">
        <v>32</v>
      </c>
      <c r="I739" s="242"/>
      <c r="J739" s="239"/>
      <c r="K739" s="239"/>
      <c r="L739" s="243"/>
      <c r="M739" s="244"/>
      <c r="N739" s="245"/>
      <c r="O739" s="245"/>
      <c r="P739" s="245"/>
      <c r="Q739" s="245"/>
      <c r="R739" s="245"/>
      <c r="S739" s="245"/>
      <c r="T739" s="246"/>
      <c r="U739" s="14"/>
      <c r="V739" s="14"/>
      <c r="W739" s="14"/>
      <c r="X739" s="14"/>
      <c r="Y739" s="14"/>
      <c r="Z739" s="14"/>
      <c r="AA739" s="14"/>
      <c r="AB739" s="14"/>
      <c r="AC739" s="14"/>
      <c r="AD739" s="14"/>
      <c r="AE739" s="14"/>
      <c r="AT739" s="247" t="s">
        <v>152</v>
      </c>
      <c r="AU739" s="247" t="s">
        <v>21</v>
      </c>
      <c r="AV739" s="14" t="s">
        <v>89</v>
      </c>
      <c r="AW739" s="14" t="s">
        <v>40</v>
      </c>
      <c r="AX739" s="14" t="s">
        <v>81</v>
      </c>
      <c r="AY739" s="247" t="s">
        <v>135</v>
      </c>
    </row>
    <row r="740" s="15" customFormat="1">
      <c r="A740" s="15"/>
      <c r="B740" s="248"/>
      <c r="C740" s="249"/>
      <c r="D740" s="225" t="s">
        <v>152</v>
      </c>
      <c r="E740" s="250" t="s">
        <v>32</v>
      </c>
      <c r="F740" s="251" t="s">
        <v>155</v>
      </c>
      <c r="G740" s="249"/>
      <c r="H740" s="252">
        <v>8</v>
      </c>
      <c r="I740" s="253"/>
      <c r="J740" s="249"/>
      <c r="K740" s="249"/>
      <c r="L740" s="254"/>
      <c r="M740" s="255"/>
      <c r="N740" s="256"/>
      <c r="O740" s="256"/>
      <c r="P740" s="256"/>
      <c r="Q740" s="256"/>
      <c r="R740" s="256"/>
      <c r="S740" s="256"/>
      <c r="T740" s="257"/>
      <c r="U740" s="15"/>
      <c r="V740" s="15"/>
      <c r="W740" s="15"/>
      <c r="X740" s="15"/>
      <c r="Y740" s="15"/>
      <c r="Z740" s="15"/>
      <c r="AA740" s="15"/>
      <c r="AB740" s="15"/>
      <c r="AC740" s="15"/>
      <c r="AD740" s="15"/>
      <c r="AE740" s="15"/>
      <c r="AT740" s="258" t="s">
        <v>152</v>
      </c>
      <c r="AU740" s="258" t="s">
        <v>21</v>
      </c>
      <c r="AV740" s="15" t="s">
        <v>142</v>
      </c>
      <c r="AW740" s="15" t="s">
        <v>40</v>
      </c>
      <c r="AX740" s="15" t="s">
        <v>89</v>
      </c>
      <c r="AY740" s="258" t="s">
        <v>135</v>
      </c>
    </row>
    <row r="741" s="2" customFormat="1" ht="16.5" customHeight="1">
      <c r="A741" s="41"/>
      <c r="B741" s="42"/>
      <c r="C741" s="259" t="s">
        <v>940</v>
      </c>
      <c r="D741" s="259" t="s">
        <v>171</v>
      </c>
      <c r="E741" s="260" t="s">
        <v>941</v>
      </c>
      <c r="F741" s="261" t="s">
        <v>942</v>
      </c>
      <c r="G741" s="262" t="s">
        <v>346</v>
      </c>
      <c r="H741" s="263">
        <v>8</v>
      </c>
      <c r="I741" s="264"/>
      <c r="J741" s="265">
        <f>ROUND(I741*H741,2)</f>
        <v>0</v>
      </c>
      <c r="K741" s="261" t="s">
        <v>141</v>
      </c>
      <c r="L741" s="266"/>
      <c r="M741" s="267" t="s">
        <v>32</v>
      </c>
      <c r="N741" s="268" t="s">
        <v>52</v>
      </c>
      <c r="O741" s="87"/>
      <c r="P741" s="216">
        <f>O741*H741</f>
        <v>0</v>
      </c>
      <c r="Q741" s="216">
        <v>0.10000000000000001</v>
      </c>
      <c r="R741" s="216">
        <f>Q741*H741</f>
        <v>0.80000000000000004</v>
      </c>
      <c r="S741" s="216">
        <v>0</v>
      </c>
      <c r="T741" s="217">
        <f>S741*H741</f>
        <v>0</v>
      </c>
      <c r="U741" s="41"/>
      <c r="V741" s="41"/>
      <c r="W741" s="41"/>
      <c r="X741" s="41"/>
      <c r="Y741" s="41"/>
      <c r="Z741" s="41"/>
      <c r="AA741" s="41"/>
      <c r="AB741" s="41"/>
      <c r="AC741" s="41"/>
      <c r="AD741" s="41"/>
      <c r="AE741" s="41"/>
      <c r="AR741" s="218" t="s">
        <v>175</v>
      </c>
      <c r="AT741" s="218" t="s">
        <v>171</v>
      </c>
      <c r="AU741" s="218" t="s">
        <v>21</v>
      </c>
      <c r="AY741" s="19" t="s">
        <v>135</v>
      </c>
      <c r="BE741" s="219">
        <f>IF(N741="základní",J741,0)</f>
        <v>0</v>
      </c>
      <c r="BF741" s="219">
        <f>IF(N741="snížená",J741,0)</f>
        <v>0</v>
      </c>
      <c r="BG741" s="219">
        <f>IF(N741="zákl. přenesená",J741,0)</f>
        <v>0</v>
      </c>
      <c r="BH741" s="219">
        <f>IF(N741="sníž. přenesená",J741,0)</f>
        <v>0</v>
      </c>
      <c r="BI741" s="219">
        <f>IF(N741="nulová",J741,0)</f>
        <v>0</v>
      </c>
      <c r="BJ741" s="19" t="s">
        <v>89</v>
      </c>
      <c r="BK741" s="219">
        <f>ROUND(I741*H741,2)</f>
        <v>0</v>
      </c>
      <c r="BL741" s="19" t="s">
        <v>142</v>
      </c>
      <c r="BM741" s="218" t="s">
        <v>943</v>
      </c>
    </row>
    <row r="742" s="2" customFormat="1" ht="24.15" customHeight="1">
      <c r="A742" s="41"/>
      <c r="B742" s="42"/>
      <c r="C742" s="207" t="s">
        <v>944</v>
      </c>
      <c r="D742" s="207" t="s">
        <v>137</v>
      </c>
      <c r="E742" s="208" t="s">
        <v>945</v>
      </c>
      <c r="F742" s="209" t="s">
        <v>946</v>
      </c>
      <c r="G742" s="210" t="s">
        <v>306</v>
      </c>
      <c r="H742" s="211">
        <v>7.2000000000000002</v>
      </c>
      <c r="I742" s="212"/>
      <c r="J742" s="213">
        <f>ROUND(I742*H742,2)</f>
        <v>0</v>
      </c>
      <c r="K742" s="209" t="s">
        <v>141</v>
      </c>
      <c r="L742" s="47"/>
      <c r="M742" s="214" t="s">
        <v>32</v>
      </c>
      <c r="N742" s="215" t="s">
        <v>52</v>
      </c>
      <c r="O742" s="87"/>
      <c r="P742" s="216">
        <f>O742*H742</f>
        <v>0</v>
      </c>
      <c r="Q742" s="216">
        <v>0.0016100000000000001</v>
      </c>
      <c r="R742" s="216">
        <f>Q742*H742</f>
        <v>0.011592000000000002</v>
      </c>
      <c r="S742" s="216">
        <v>0</v>
      </c>
      <c r="T742" s="217">
        <f>S742*H742</f>
        <v>0</v>
      </c>
      <c r="U742" s="41"/>
      <c r="V742" s="41"/>
      <c r="W742" s="41"/>
      <c r="X742" s="41"/>
      <c r="Y742" s="41"/>
      <c r="Z742" s="41"/>
      <c r="AA742" s="41"/>
      <c r="AB742" s="41"/>
      <c r="AC742" s="41"/>
      <c r="AD742" s="41"/>
      <c r="AE742" s="41"/>
      <c r="AR742" s="218" t="s">
        <v>142</v>
      </c>
      <c r="AT742" s="218" t="s">
        <v>137</v>
      </c>
      <c r="AU742" s="218" t="s">
        <v>21</v>
      </c>
      <c r="AY742" s="19" t="s">
        <v>135</v>
      </c>
      <c r="BE742" s="219">
        <f>IF(N742="základní",J742,0)</f>
        <v>0</v>
      </c>
      <c r="BF742" s="219">
        <f>IF(N742="snížená",J742,0)</f>
        <v>0</v>
      </c>
      <c r="BG742" s="219">
        <f>IF(N742="zákl. přenesená",J742,0)</f>
        <v>0</v>
      </c>
      <c r="BH742" s="219">
        <f>IF(N742="sníž. přenesená",J742,0)</f>
        <v>0</v>
      </c>
      <c r="BI742" s="219">
        <f>IF(N742="nulová",J742,0)</f>
        <v>0</v>
      </c>
      <c r="BJ742" s="19" t="s">
        <v>89</v>
      </c>
      <c r="BK742" s="219">
        <f>ROUND(I742*H742,2)</f>
        <v>0</v>
      </c>
      <c r="BL742" s="19" t="s">
        <v>142</v>
      </c>
      <c r="BM742" s="218" t="s">
        <v>947</v>
      </c>
    </row>
    <row r="743" s="2" customFormat="1">
      <c r="A743" s="41"/>
      <c r="B743" s="42"/>
      <c r="C743" s="43"/>
      <c r="D743" s="220" t="s">
        <v>144</v>
      </c>
      <c r="E743" s="43"/>
      <c r="F743" s="221" t="s">
        <v>948</v>
      </c>
      <c r="G743" s="43"/>
      <c r="H743" s="43"/>
      <c r="I743" s="222"/>
      <c r="J743" s="43"/>
      <c r="K743" s="43"/>
      <c r="L743" s="47"/>
      <c r="M743" s="223"/>
      <c r="N743" s="224"/>
      <c r="O743" s="87"/>
      <c r="P743" s="87"/>
      <c r="Q743" s="87"/>
      <c r="R743" s="87"/>
      <c r="S743" s="87"/>
      <c r="T743" s="88"/>
      <c r="U743" s="41"/>
      <c r="V743" s="41"/>
      <c r="W743" s="41"/>
      <c r="X743" s="41"/>
      <c r="Y743" s="41"/>
      <c r="Z743" s="41"/>
      <c r="AA743" s="41"/>
      <c r="AB743" s="41"/>
      <c r="AC743" s="41"/>
      <c r="AD743" s="41"/>
      <c r="AE743" s="41"/>
      <c r="AT743" s="19" t="s">
        <v>144</v>
      </c>
      <c r="AU743" s="19" t="s">
        <v>21</v>
      </c>
    </row>
    <row r="744" s="2" customFormat="1">
      <c r="A744" s="41"/>
      <c r="B744" s="42"/>
      <c r="C744" s="43"/>
      <c r="D744" s="225" t="s">
        <v>150</v>
      </c>
      <c r="E744" s="43"/>
      <c r="F744" s="226" t="s">
        <v>939</v>
      </c>
      <c r="G744" s="43"/>
      <c r="H744" s="43"/>
      <c r="I744" s="222"/>
      <c r="J744" s="43"/>
      <c r="K744" s="43"/>
      <c r="L744" s="47"/>
      <c r="M744" s="223"/>
      <c r="N744" s="224"/>
      <c r="O744" s="87"/>
      <c r="P744" s="87"/>
      <c r="Q744" s="87"/>
      <c r="R744" s="87"/>
      <c r="S744" s="87"/>
      <c r="T744" s="88"/>
      <c r="U744" s="41"/>
      <c r="V744" s="41"/>
      <c r="W744" s="41"/>
      <c r="X744" s="41"/>
      <c r="Y744" s="41"/>
      <c r="Z744" s="41"/>
      <c r="AA744" s="41"/>
      <c r="AB744" s="41"/>
      <c r="AC744" s="41"/>
      <c r="AD744" s="41"/>
      <c r="AE744" s="41"/>
      <c r="AT744" s="19" t="s">
        <v>150</v>
      </c>
      <c r="AU744" s="19" t="s">
        <v>21</v>
      </c>
    </row>
    <row r="745" s="13" customFormat="1">
      <c r="A745" s="13"/>
      <c r="B745" s="227"/>
      <c r="C745" s="228"/>
      <c r="D745" s="225" t="s">
        <v>152</v>
      </c>
      <c r="E745" s="229" t="s">
        <v>32</v>
      </c>
      <c r="F745" s="230" t="s">
        <v>949</v>
      </c>
      <c r="G745" s="228"/>
      <c r="H745" s="231">
        <v>7.2000000000000002</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152</v>
      </c>
      <c r="AU745" s="237" t="s">
        <v>21</v>
      </c>
      <c r="AV745" s="13" t="s">
        <v>21</v>
      </c>
      <c r="AW745" s="13" t="s">
        <v>40</v>
      </c>
      <c r="AX745" s="13" t="s">
        <v>81</v>
      </c>
      <c r="AY745" s="237" t="s">
        <v>135</v>
      </c>
    </row>
    <row r="746" s="14" customFormat="1">
      <c r="A746" s="14"/>
      <c r="B746" s="238"/>
      <c r="C746" s="239"/>
      <c r="D746" s="225" t="s">
        <v>152</v>
      </c>
      <c r="E746" s="240" t="s">
        <v>32</v>
      </c>
      <c r="F746" s="241" t="s">
        <v>154</v>
      </c>
      <c r="G746" s="239"/>
      <c r="H746" s="240" t="s">
        <v>32</v>
      </c>
      <c r="I746" s="242"/>
      <c r="J746" s="239"/>
      <c r="K746" s="239"/>
      <c r="L746" s="243"/>
      <c r="M746" s="244"/>
      <c r="N746" s="245"/>
      <c r="O746" s="245"/>
      <c r="P746" s="245"/>
      <c r="Q746" s="245"/>
      <c r="R746" s="245"/>
      <c r="S746" s="245"/>
      <c r="T746" s="246"/>
      <c r="U746" s="14"/>
      <c r="V746" s="14"/>
      <c r="W746" s="14"/>
      <c r="X746" s="14"/>
      <c r="Y746" s="14"/>
      <c r="Z746" s="14"/>
      <c r="AA746" s="14"/>
      <c r="AB746" s="14"/>
      <c r="AC746" s="14"/>
      <c r="AD746" s="14"/>
      <c r="AE746" s="14"/>
      <c r="AT746" s="247" t="s">
        <v>152</v>
      </c>
      <c r="AU746" s="247" t="s">
        <v>21</v>
      </c>
      <c r="AV746" s="14" t="s">
        <v>89</v>
      </c>
      <c r="AW746" s="14" t="s">
        <v>40</v>
      </c>
      <c r="AX746" s="14" t="s">
        <v>81</v>
      </c>
      <c r="AY746" s="247" t="s">
        <v>135</v>
      </c>
    </row>
    <row r="747" s="15" customFormat="1">
      <c r="A747" s="15"/>
      <c r="B747" s="248"/>
      <c r="C747" s="249"/>
      <c r="D747" s="225" t="s">
        <v>152</v>
      </c>
      <c r="E747" s="250" t="s">
        <v>32</v>
      </c>
      <c r="F747" s="251" t="s">
        <v>155</v>
      </c>
      <c r="G747" s="249"/>
      <c r="H747" s="252">
        <v>7.2000000000000002</v>
      </c>
      <c r="I747" s="253"/>
      <c r="J747" s="249"/>
      <c r="K747" s="249"/>
      <c r="L747" s="254"/>
      <c r="M747" s="255"/>
      <c r="N747" s="256"/>
      <c r="O747" s="256"/>
      <c r="P747" s="256"/>
      <c r="Q747" s="256"/>
      <c r="R747" s="256"/>
      <c r="S747" s="256"/>
      <c r="T747" s="257"/>
      <c r="U747" s="15"/>
      <c r="V747" s="15"/>
      <c r="W747" s="15"/>
      <c r="X747" s="15"/>
      <c r="Y747" s="15"/>
      <c r="Z747" s="15"/>
      <c r="AA747" s="15"/>
      <c r="AB747" s="15"/>
      <c r="AC747" s="15"/>
      <c r="AD747" s="15"/>
      <c r="AE747" s="15"/>
      <c r="AT747" s="258" t="s">
        <v>152</v>
      </c>
      <c r="AU747" s="258" t="s">
        <v>21</v>
      </c>
      <c r="AV747" s="15" t="s">
        <v>142</v>
      </c>
      <c r="AW747" s="15" t="s">
        <v>40</v>
      </c>
      <c r="AX747" s="15" t="s">
        <v>89</v>
      </c>
      <c r="AY747" s="258" t="s">
        <v>135</v>
      </c>
    </row>
    <row r="748" s="2" customFormat="1" ht="16.5" customHeight="1">
      <c r="A748" s="41"/>
      <c r="B748" s="42"/>
      <c r="C748" s="207" t="s">
        <v>950</v>
      </c>
      <c r="D748" s="207" t="s">
        <v>137</v>
      </c>
      <c r="E748" s="208" t="s">
        <v>951</v>
      </c>
      <c r="F748" s="209" t="s">
        <v>952</v>
      </c>
      <c r="G748" s="210" t="s">
        <v>140</v>
      </c>
      <c r="H748" s="211">
        <v>90.573999999999998</v>
      </c>
      <c r="I748" s="212"/>
      <c r="J748" s="213">
        <f>ROUND(I748*H748,2)</f>
        <v>0</v>
      </c>
      <c r="K748" s="209" t="s">
        <v>141</v>
      </c>
      <c r="L748" s="47"/>
      <c r="M748" s="214" t="s">
        <v>32</v>
      </c>
      <c r="N748" s="215" t="s">
        <v>52</v>
      </c>
      <c r="O748" s="87"/>
      <c r="P748" s="216">
        <f>O748*H748</f>
        <v>0</v>
      </c>
      <c r="Q748" s="216">
        <v>0</v>
      </c>
      <c r="R748" s="216">
        <f>Q748*H748</f>
        <v>0</v>
      </c>
      <c r="S748" s="216">
        <v>0.00029999999999999997</v>
      </c>
      <c r="T748" s="217">
        <f>S748*H748</f>
        <v>0.027172199999999997</v>
      </c>
      <c r="U748" s="41"/>
      <c r="V748" s="41"/>
      <c r="W748" s="41"/>
      <c r="X748" s="41"/>
      <c r="Y748" s="41"/>
      <c r="Z748" s="41"/>
      <c r="AA748" s="41"/>
      <c r="AB748" s="41"/>
      <c r="AC748" s="41"/>
      <c r="AD748" s="41"/>
      <c r="AE748" s="41"/>
      <c r="AR748" s="218" t="s">
        <v>142</v>
      </c>
      <c r="AT748" s="218" t="s">
        <v>137</v>
      </c>
      <c r="AU748" s="218" t="s">
        <v>21</v>
      </c>
      <c r="AY748" s="19" t="s">
        <v>135</v>
      </c>
      <c r="BE748" s="219">
        <f>IF(N748="základní",J748,0)</f>
        <v>0</v>
      </c>
      <c r="BF748" s="219">
        <f>IF(N748="snížená",J748,0)</f>
        <v>0</v>
      </c>
      <c r="BG748" s="219">
        <f>IF(N748="zákl. přenesená",J748,0)</f>
        <v>0</v>
      </c>
      <c r="BH748" s="219">
        <f>IF(N748="sníž. přenesená",J748,0)</f>
        <v>0</v>
      </c>
      <c r="BI748" s="219">
        <f>IF(N748="nulová",J748,0)</f>
        <v>0</v>
      </c>
      <c r="BJ748" s="19" t="s">
        <v>89</v>
      </c>
      <c r="BK748" s="219">
        <f>ROUND(I748*H748,2)</f>
        <v>0</v>
      </c>
      <c r="BL748" s="19" t="s">
        <v>142</v>
      </c>
      <c r="BM748" s="218" t="s">
        <v>953</v>
      </c>
    </row>
    <row r="749" s="2" customFormat="1">
      <c r="A749" s="41"/>
      <c r="B749" s="42"/>
      <c r="C749" s="43"/>
      <c r="D749" s="220" t="s">
        <v>144</v>
      </c>
      <c r="E749" s="43"/>
      <c r="F749" s="221" t="s">
        <v>954</v>
      </c>
      <c r="G749" s="43"/>
      <c r="H749" s="43"/>
      <c r="I749" s="222"/>
      <c r="J749" s="43"/>
      <c r="K749" s="43"/>
      <c r="L749" s="47"/>
      <c r="M749" s="223"/>
      <c r="N749" s="224"/>
      <c r="O749" s="87"/>
      <c r="P749" s="87"/>
      <c r="Q749" s="87"/>
      <c r="R749" s="87"/>
      <c r="S749" s="87"/>
      <c r="T749" s="88"/>
      <c r="U749" s="41"/>
      <c r="V749" s="41"/>
      <c r="W749" s="41"/>
      <c r="X749" s="41"/>
      <c r="Y749" s="41"/>
      <c r="Z749" s="41"/>
      <c r="AA749" s="41"/>
      <c r="AB749" s="41"/>
      <c r="AC749" s="41"/>
      <c r="AD749" s="41"/>
      <c r="AE749" s="41"/>
      <c r="AT749" s="19" t="s">
        <v>144</v>
      </c>
      <c r="AU749" s="19" t="s">
        <v>21</v>
      </c>
    </row>
    <row r="750" s="2" customFormat="1">
      <c r="A750" s="41"/>
      <c r="B750" s="42"/>
      <c r="C750" s="43"/>
      <c r="D750" s="225" t="s">
        <v>150</v>
      </c>
      <c r="E750" s="43"/>
      <c r="F750" s="226" t="s">
        <v>955</v>
      </c>
      <c r="G750" s="43"/>
      <c r="H750" s="43"/>
      <c r="I750" s="222"/>
      <c r="J750" s="43"/>
      <c r="K750" s="43"/>
      <c r="L750" s="47"/>
      <c r="M750" s="223"/>
      <c r="N750" s="224"/>
      <c r="O750" s="87"/>
      <c r="P750" s="87"/>
      <c r="Q750" s="87"/>
      <c r="R750" s="87"/>
      <c r="S750" s="87"/>
      <c r="T750" s="88"/>
      <c r="U750" s="41"/>
      <c r="V750" s="41"/>
      <c r="W750" s="41"/>
      <c r="X750" s="41"/>
      <c r="Y750" s="41"/>
      <c r="Z750" s="41"/>
      <c r="AA750" s="41"/>
      <c r="AB750" s="41"/>
      <c r="AC750" s="41"/>
      <c r="AD750" s="41"/>
      <c r="AE750" s="41"/>
      <c r="AT750" s="19" t="s">
        <v>150</v>
      </c>
      <c r="AU750" s="19" t="s">
        <v>21</v>
      </c>
    </row>
    <row r="751" s="13" customFormat="1">
      <c r="A751" s="13"/>
      <c r="B751" s="227"/>
      <c r="C751" s="228"/>
      <c r="D751" s="225" t="s">
        <v>152</v>
      </c>
      <c r="E751" s="229" t="s">
        <v>32</v>
      </c>
      <c r="F751" s="230" t="s">
        <v>956</v>
      </c>
      <c r="G751" s="228"/>
      <c r="H751" s="231">
        <v>90.573999999999998</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152</v>
      </c>
      <c r="AU751" s="237" t="s">
        <v>21</v>
      </c>
      <c r="AV751" s="13" t="s">
        <v>21</v>
      </c>
      <c r="AW751" s="13" t="s">
        <v>40</v>
      </c>
      <c r="AX751" s="13" t="s">
        <v>81</v>
      </c>
      <c r="AY751" s="237" t="s">
        <v>135</v>
      </c>
    </row>
    <row r="752" s="14" customFormat="1">
      <c r="A752" s="14"/>
      <c r="B752" s="238"/>
      <c r="C752" s="239"/>
      <c r="D752" s="225" t="s">
        <v>152</v>
      </c>
      <c r="E752" s="240" t="s">
        <v>32</v>
      </c>
      <c r="F752" s="241" t="s">
        <v>154</v>
      </c>
      <c r="G752" s="239"/>
      <c r="H752" s="240" t="s">
        <v>32</v>
      </c>
      <c r="I752" s="242"/>
      <c r="J752" s="239"/>
      <c r="K752" s="239"/>
      <c r="L752" s="243"/>
      <c r="M752" s="244"/>
      <c r="N752" s="245"/>
      <c r="O752" s="245"/>
      <c r="P752" s="245"/>
      <c r="Q752" s="245"/>
      <c r="R752" s="245"/>
      <c r="S752" s="245"/>
      <c r="T752" s="246"/>
      <c r="U752" s="14"/>
      <c r="V752" s="14"/>
      <c r="W752" s="14"/>
      <c r="X752" s="14"/>
      <c r="Y752" s="14"/>
      <c r="Z752" s="14"/>
      <c r="AA752" s="14"/>
      <c r="AB752" s="14"/>
      <c r="AC752" s="14"/>
      <c r="AD752" s="14"/>
      <c r="AE752" s="14"/>
      <c r="AT752" s="247" t="s">
        <v>152</v>
      </c>
      <c r="AU752" s="247" t="s">
        <v>21</v>
      </c>
      <c r="AV752" s="14" t="s">
        <v>89</v>
      </c>
      <c r="AW752" s="14" t="s">
        <v>40</v>
      </c>
      <c r="AX752" s="14" t="s">
        <v>81</v>
      </c>
      <c r="AY752" s="247" t="s">
        <v>135</v>
      </c>
    </row>
    <row r="753" s="15" customFormat="1">
      <c r="A753" s="15"/>
      <c r="B753" s="248"/>
      <c r="C753" s="249"/>
      <c r="D753" s="225" t="s">
        <v>152</v>
      </c>
      <c r="E753" s="250" t="s">
        <v>32</v>
      </c>
      <c r="F753" s="251" t="s">
        <v>155</v>
      </c>
      <c r="G753" s="249"/>
      <c r="H753" s="252">
        <v>90.573999999999998</v>
      </c>
      <c r="I753" s="253"/>
      <c r="J753" s="249"/>
      <c r="K753" s="249"/>
      <c r="L753" s="254"/>
      <c r="M753" s="255"/>
      <c r="N753" s="256"/>
      <c r="O753" s="256"/>
      <c r="P753" s="256"/>
      <c r="Q753" s="256"/>
      <c r="R753" s="256"/>
      <c r="S753" s="256"/>
      <c r="T753" s="257"/>
      <c r="U753" s="15"/>
      <c r="V753" s="15"/>
      <c r="W753" s="15"/>
      <c r="X753" s="15"/>
      <c r="Y753" s="15"/>
      <c r="Z753" s="15"/>
      <c r="AA753" s="15"/>
      <c r="AB753" s="15"/>
      <c r="AC753" s="15"/>
      <c r="AD753" s="15"/>
      <c r="AE753" s="15"/>
      <c r="AT753" s="258" t="s">
        <v>152</v>
      </c>
      <c r="AU753" s="258" t="s">
        <v>21</v>
      </c>
      <c r="AV753" s="15" t="s">
        <v>142</v>
      </c>
      <c r="AW753" s="15" t="s">
        <v>40</v>
      </c>
      <c r="AX753" s="15" t="s">
        <v>89</v>
      </c>
      <c r="AY753" s="258" t="s">
        <v>135</v>
      </c>
    </row>
    <row r="754" s="2" customFormat="1" ht="37.8" customHeight="1">
      <c r="A754" s="41"/>
      <c r="B754" s="42"/>
      <c r="C754" s="207" t="s">
        <v>957</v>
      </c>
      <c r="D754" s="207" t="s">
        <v>137</v>
      </c>
      <c r="E754" s="208" t="s">
        <v>958</v>
      </c>
      <c r="F754" s="209" t="s">
        <v>959</v>
      </c>
      <c r="G754" s="210" t="s">
        <v>140</v>
      </c>
      <c r="H754" s="211">
        <v>110.574</v>
      </c>
      <c r="I754" s="212"/>
      <c r="J754" s="213">
        <f>ROUND(I754*H754,2)</f>
        <v>0</v>
      </c>
      <c r="K754" s="209" t="s">
        <v>141</v>
      </c>
      <c r="L754" s="47"/>
      <c r="M754" s="214" t="s">
        <v>32</v>
      </c>
      <c r="N754" s="215" t="s">
        <v>52</v>
      </c>
      <c r="O754" s="87"/>
      <c r="P754" s="216">
        <f>O754*H754</f>
        <v>0</v>
      </c>
      <c r="Q754" s="216">
        <v>0</v>
      </c>
      <c r="R754" s="216">
        <f>Q754*H754</f>
        <v>0</v>
      </c>
      <c r="S754" s="216">
        <v>0.072230000000000003</v>
      </c>
      <c r="T754" s="217">
        <f>S754*H754</f>
        <v>7.9867600200000002</v>
      </c>
      <c r="U754" s="41"/>
      <c r="V754" s="41"/>
      <c r="W754" s="41"/>
      <c r="X754" s="41"/>
      <c r="Y754" s="41"/>
      <c r="Z754" s="41"/>
      <c r="AA754" s="41"/>
      <c r="AB754" s="41"/>
      <c r="AC754" s="41"/>
      <c r="AD754" s="41"/>
      <c r="AE754" s="41"/>
      <c r="AR754" s="218" t="s">
        <v>142</v>
      </c>
      <c r="AT754" s="218" t="s">
        <v>137</v>
      </c>
      <c r="AU754" s="218" t="s">
        <v>21</v>
      </c>
      <c r="AY754" s="19" t="s">
        <v>135</v>
      </c>
      <c r="BE754" s="219">
        <f>IF(N754="základní",J754,0)</f>
        <v>0</v>
      </c>
      <c r="BF754" s="219">
        <f>IF(N754="snížená",J754,0)</f>
        <v>0</v>
      </c>
      <c r="BG754" s="219">
        <f>IF(N754="zákl. přenesená",J754,0)</f>
        <v>0</v>
      </c>
      <c r="BH754" s="219">
        <f>IF(N754="sníž. přenesená",J754,0)</f>
        <v>0</v>
      </c>
      <c r="BI754" s="219">
        <f>IF(N754="nulová",J754,0)</f>
        <v>0</v>
      </c>
      <c r="BJ754" s="19" t="s">
        <v>89</v>
      </c>
      <c r="BK754" s="219">
        <f>ROUND(I754*H754,2)</f>
        <v>0</v>
      </c>
      <c r="BL754" s="19" t="s">
        <v>142</v>
      </c>
      <c r="BM754" s="218" t="s">
        <v>960</v>
      </c>
    </row>
    <row r="755" s="2" customFormat="1">
      <c r="A755" s="41"/>
      <c r="B755" s="42"/>
      <c r="C755" s="43"/>
      <c r="D755" s="220" t="s">
        <v>144</v>
      </c>
      <c r="E755" s="43"/>
      <c r="F755" s="221" t="s">
        <v>961</v>
      </c>
      <c r="G755" s="43"/>
      <c r="H755" s="43"/>
      <c r="I755" s="222"/>
      <c r="J755" s="43"/>
      <c r="K755" s="43"/>
      <c r="L755" s="47"/>
      <c r="M755" s="223"/>
      <c r="N755" s="224"/>
      <c r="O755" s="87"/>
      <c r="P755" s="87"/>
      <c r="Q755" s="87"/>
      <c r="R755" s="87"/>
      <c r="S755" s="87"/>
      <c r="T755" s="88"/>
      <c r="U755" s="41"/>
      <c r="V755" s="41"/>
      <c r="W755" s="41"/>
      <c r="X755" s="41"/>
      <c r="Y755" s="41"/>
      <c r="Z755" s="41"/>
      <c r="AA755" s="41"/>
      <c r="AB755" s="41"/>
      <c r="AC755" s="41"/>
      <c r="AD755" s="41"/>
      <c r="AE755" s="41"/>
      <c r="AT755" s="19" t="s">
        <v>144</v>
      </c>
      <c r="AU755" s="19" t="s">
        <v>21</v>
      </c>
    </row>
    <row r="756" s="2" customFormat="1">
      <c r="A756" s="41"/>
      <c r="B756" s="42"/>
      <c r="C756" s="43"/>
      <c r="D756" s="225" t="s">
        <v>150</v>
      </c>
      <c r="E756" s="43"/>
      <c r="F756" s="226" t="s">
        <v>962</v>
      </c>
      <c r="G756" s="43"/>
      <c r="H756" s="43"/>
      <c r="I756" s="222"/>
      <c r="J756" s="43"/>
      <c r="K756" s="43"/>
      <c r="L756" s="47"/>
      <c r="M756" s="223"/>
      <c r="N756" s="224"/>
      <c r="O756" s="87"/>
      <c r="P756" s="87"/>
      <c r="Q756" s="87"/>
      <c r="R756" s="87"/>
      <c r="S756" s="87"/>
      <c r="T756" s="88"/>
      <c r="U756" s="41"/>
      <c r="V756" s="41"/>
      <c r="W756" s="41"/>
      <c r="X756" s="41"/>
      <c r="Y756" s="41"/>
      <c r="Z756" s="41"/>
      <c r="AA756" s="41"/>
      <c r="AB756" s="41"/>
      <c r="AC756" s="41"/>
      <c r="AD756" s="41"/>
      <c r="AE756" s="41"/>
      <c r="AT756" s="19" t="s">
        <v>150</v>
      </c>
      <c r="AU756" s="19" t="s">
        <v>21</v>
      </c>
    </row>
    <row r="757" s="13" customFormat="1">
      <c r="A757" s="13"/>
      <c r="B757" s="227"/>
      <c r="C757" s="228"/>
      <c r="D757" s="225" t="s">
        <v>152</v>
      </c>
      <c r="E757" s="229" t="s">
        <v>32</v>
      </c>
      <c r="F757" s="230" t="s">
        <v>768</v>
      </c>
      <c r="G757" s="228"/>
      <c r="H757" s="231">
        <v>110.574</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152</v>
      </c>
      <c r="AU757" s="237" t="s">
        <v>21</v>
      </c>
      <c r="AV757" s="13" t="s">
        <v>21</v>
      </c>
      <c r="AW757" s="13" t="s">
        <v>40</v>
      </c>
      <c r="AX757" s="13" t="s">
        <v>81</v>
      </c>
      <c r="AY757" s="237" t="s">
        <v>135</v>
      </c>
    </row>
    <row r="758" s="14" customFormat="1">
      <c r="A758" s="14"/>
      <c r="B758" s="238"/>
      <c r="C758" s="239"/>
      <c r="D758" s="225" t="s">
        <v>152</v>
      </c>
      <c r="E758" s="240" t="s">
        <v>32</v>
      </c>
      <c r="F758" s="241" t="s">
        <v>154</v>
      </c>
      <c r="G758" s="239"/>
      <c r="H758" s="240" t="s">
        <v>32</v>
      </c>
      <c r="I758" s="242"/>
      <c r="J758" s="239"/>
      <c r="K758" s="239"/>
      <c r="L758" s="243"/>
      <c r="M758" s="244"/>
      <c r="N758" s="245"/>
      <c r="O758" s="245"/>
      <c r="P758" s="245"/>
      <c r="Q758" s="245"/>
      <c r="R758" s="245"/>
      <c r="S758" s="245"/>
      <c r="T758" s="246"/>
      <c r="U758" s="14"/>
      <c r="V758" s="14"/>
      <c r="W758" s="14"/>
      <c r="X758" s="14"/>
      <c r="Y758" s="14"/>
      <c r="Z758" s="14"/>
      <c r="AA758" s="14"/>
      <c r="AB758" s="14"/>
      <c r="AC758" s="14"/>
      <c r="AD758" s="14"/>
      <c r="AE758" s="14"/>
      <c r="AT758" s="247" t="s">
        <v>152</v>
      </c>
      <c r="AU758" s="247" t="s">
        <v>21</v>
      </c>
      <c r="AV758" s="14" t="s">
        <v>89</v>
      </c>
      <c r="AW758" s="14" t="s">
        <v>40</v>
      </c>
      <c r="AX758" s="14" t="s">
        <v>81</v>
      </c>
      <c r="AY758" s="247" t="s">
        <v>135</v>
      </c>
    </row>
    <row r="759" s="15" customFormat="1">
      <c r="A759" s="15"/>
      <c r="B759" s="248"/>
      <c r="C759" s="249"/>
      <c r="D759" s="225" t="s">
        <v>152</v>
      </c>
      <c r="E759" s="250" t="s">
        <v>32</v>
      </c>
      <c r="F759" s="251" t="s">
        <v>155</v>
      </c>
      <c r="G759" s="249"/>
      <c r="H759" s="252">
        <v>110.574</v>
      </c>
      <c r="I759" s="253"/>
      <c r="J759" s="249"/>
      <c r="K759" s="249"/>
      <c r="L759" s="254"/>
      <c r="M759" s="255"/>
      <c r="N759" s="256"/>
      <c r="O759" s="256"/>
      <c r="P759" s="256"/>
      <c r="Q759" s="256"/>
      <c r="R759" s="256"/>
      <c r="S759" s="256"/>
      <c r="T759" s="257"/>
      <c r="U759" s="15"/>
      <c r="V759" s="15"/>
      <c r="W759" s="15"/>
      <c r="X759" s="15"/>
      <c r="Y759" s="15"/>
      <c r="Z759" s="15"/>
      <c r="AA759" s="15"/>
      <c r="AB759" s="15"/>
      <c r="AC759" s="15"/>
      <c r="AD759" s="15"/>
      <c r="AE759" s="15"/>
      <c r="AT759" s="258" t="s">
        <v>152</v>
      </c>
      <c r="AU759" s="258" t="s">
        <v>21</v>
      </c>
      <c r="AV759" s="15" t="s">
        <v>142</v>
      </c>
      <c r="AW759" s="15" t="s">
        <v>40</v>
      </c>
      <c r="AX759" s="15" t="s">
        <v>89</v>
      </c>
      <c r="AY759" s="258" t="s">
        <v>135</v>
      </c>
    </row>
    <row r="760" s="2" customFormat="1" ht="21.75" customHeight="1">
      <c r="A760" s="41"/>
      <c r="B760" s="42"/>
      <c r="C760" s="207" t="s">
        <v>963</v>
      </c>
      <c r="D760" s="207" t="s">
        <v>137</v>
      </c>
      <c r="E760" s="208" t="s">
        <v>964</v>
      </c>
      <c r="F760" s="209" t="s">
        <v>965</v>
      </c>
      <c r="G760" s="210" t="s">
        <v>306</v>
      </c>
      <c r="H760" s="211">
        <v>38.600000000000001</v>
      </c>
      <c r="I760" s="212"/>
      <c r="J760" s="213">
        <f>ROUND(I760*H760,2)</f>
        <v>0</v>
      </c>
      <c r="K760" s="209" t="s">
        <v>141</v>
      </c>
      <c r="L760" s="47"/>
      <c r="M760" s="214" t="s">
        <v>32</v>
      </c>
      <c r="N760" s="215" t="s">
        <v>52</v>
      </c>
      <c r="O760" s="87"/>
      <c r="P760" s="216">
        <f>O760*H760</f>
        <v>0</v>
      </c>
      <c r="Q760" s="216">
        <v>0.0082000000000000007</v>
      </c>
      <c r="R760" s="216">
        <f>Q760*H760</f>
        <v>0.31652000000000002</v>
      </c>
      <c r="S760" s="216">
        <v>0</v>
      </c>
      <c r="T760" s="217">
        <f>S760*H760</f>
        <v>0</v>
      </c>
      <c r="U760" s="41"/>
      <c r="V760" s="41"/>
      <c r="W760" s="41"/>
      <c r="X760" s="41"/>
      <c r="Y760" s="41"/>
      <c r="Z760" s="41"/>
      <c r="AA760" s="41"/>
      <c r="AB760" s="41"/>
      <c r="AC760" s="41"/>
      <c r="AD760" s="41"/>
      <c r="AE760" s="41"/>
      <c r="AR760" s="218" t="s">
        <v>142</v>
      </c>
      <c r="AT760" s="218" t="s">
        <v>137</v>
      </c>
      <c r="AU760" s="218" t="s">
        <v>21</v>
      </c>
      <c r="AY760" s="19" t="s">
        <v>135</v>
      </c>
      <c r="BE760" s="219">
        <f>IF(N760="základní",J760,0)</f>
        <v>0</v>
      </c>
      <c r="BF760" s="219">
        <f>IF(N760="snížená",J760,0)</f>
        <v>0</v>
      </c>
      <c r="BG760" s="219">
        <f>IF(N760="zákl. přenesená",J760,0)</f>
        <v>0</v>
      </c>
      <c r="BH760" s="219">
        <f>IF(N760="sníž. přenesená",J760,0)</f>
        <v>0</v>
      </c>
      <c r="BI760" s="219">
        <f>IF(N760="nulová",J760,0)</f>
        <v>0</v>
      </c>
      <c r="BJ760" s="19" t="s">
        <v>89</v>
      </c>
      <c r="BK760" s="219">
        <f>ROUND(I760*H760,2)</f>
        <v>0</v>
      </c>
      <c r="BL760" s="19" t="s">
        <v>142</v>
      </c>
      <c r="BM760" s="218" t="s">
        <v>966</v>
      </c>
    </row>
    <row r="761" s="2" customFormat="1">
      <c r="A761" s="41"/>
      <c r="B761" s="42"/>
      <c r="C761" s="43"/>
      <c r="D761" s="220" t="s">
        <v>144</v>
      </c>
      <c r="E761" s="43"/>
      <c r="F761" s="221" t="s">
        <v>967</v>
      </c>
      <c r="G761" s="43"/>
      <c r="H761" s="43"/>
      <c r="I761" s="222"/>
      <c r="J761" s="43"/>
      <c r="K761" s="43"/>
      <c r="L761" s="47"/>
      <c r="M761" s="223"/>
      <c r="N761" s="224"/>
      <c r="O761" s="87"/>
      <c r="P761" s="87"/>
      <c r="Q761" s="87"/>
      <c r="R761" s="87"/>
      <c r="S761" s="87"/>
      <c r="T761" s="88"/>
      <c r="U761" s="41"/>
      <c r="V761" s="41"/>
      <c r="W761" s="41"/>
      <c r="X761" s="41"/>
      <c r="Y761" s="41"/>
      <c r="Z761" s="41"/>
      <c r="AA761" s="41"/>
      <c r="AB761" s="41"/>
      <c r="AC761" s="41"/>
      <c r="AD761" s="41"/>
      <c r="AE761" s="41"/>
      <c r="AT761" s="19" t="s">
        <v>144</v>
      </c>
      <c r="AU761" s="19" t="s">
        <v>21</v>
      </c>
    </row>
    <row r="762" s="2" customFormat="1">
      <c r="A762" s="41"/>
      <c r="B762" s="42"/>
      <c r="C762" s="43"/>
      <c r="D762" s="225" t="s">
        <v>150</v>
      </c>
      <c r="E762" s="43"/>
      <c r="F762" s="226" t="s">
        <v>968</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19" t="s">
        <v>150</v>
      </c>
      <c r="AU762" s="19" t="s">
        <v>21</v>
      </c>
    </row>
    <row r="763" s="13" customFormat="1">
      <c r="A763" s="13"/>
      <c r="B763" s="227"/>
      <c r="C763" s="228"/>
      <c r="D763" s="225" t="s">
        <v>152</v>
      </c>
      <c r="E763" s="229" t="s">
        <v>32</v>
      </c>
      <c r="F763" s="230" t="s">
        <v>969</v>
      </c>
      <c r="G763" s="228"/>
      <c r="H763" s="231">
        <v>38.600000000000001</v>
      </c>
      <c r="I763" s="232"/>
      <c r="J763" s="228"/>
      <c r="K763" s="228"/>
      <c r="L763" s="233"/>
      <c r="M763" s="234"/>
      <c r="N763" s="235"/>
      <c r="O763" s="235"/>
      <c r="P763" s="235"/>
      <c r="Q763" s="235"/>
      <c r="R763" s="235"/>
      <c r="S763" s="235"/>
      <c r="T763" s="236"/>
      <c r="U763" s="13"/>
      <c r="V763" s="13"/>
      <c r="W763" s="13"/>
      <c r="X763" s="13"/>
      <c r="Y763" s="13"/>
      <c r="Z763" s="13"/>
      <c r="AA763" s="13"/>
      <c r="AB763" s="13"/>
      <c r="AC763" s="13"/>
      <c r="AD763" s="13"/>
      <c r="AE763" s="13"/>
      <c r="AT763" s="237" t="s">
        <v>152</v>
      </c>
      <c r="AU763" s="237" t="s">
        <v>21</v>
      </c>
      <c r="AV763" s="13" t="s">
        <v>21</v>
      </c>
      <c r="AW763" s="13" t="s">
        <v>40</v>
      </c>
      <c r="AX763" s="13" t="s">
        <v>81</v>
      </c>
      <c r="AY763" s="237" t="s">
        <v>135</v>
      </c>
    </row>
    <row r="764" s="14" customFormat="1">
      <c r="A764" s="14"/>
      <c r="B764" s="238"/>
      <c r="C764" s="239"/>
      <c r="D764" s="225" t="s">
        <v>152</v>
      </c>
      <c r="E764" s="240" t="s">
        <v>32</v>
      </c>
      <c r="F764" s="241" t="s">
        <v>154</v>
      </c>
      <c r="G764" s="239"/>
      <c r="H764" s="240" t="s">
        <v>32</v>
      </c>
      <c r="I764" s="242"/>
      <c r="J764" s="239"/>
      <c r="K764" s="239"/>
      <c r="L764" s="243"/>
      <c r="M764" s="244"/>
      <c r="N764" s="245"/>
      <c r="O764" s="245"/>
      <c r="P764" s="245"/>
      <c r="Q764" s="245"/>
      <c r="R764" s="245"/>
      <c r="S764" s="245"/>
      <c r="T764" s="246"/>
      <c r="U764" s="14"/>
      <c r="V764" s="14"/>
      <c r="W764" s="14"/>
      <c r="X764" s="14"/>
      <c r="Y764" s="14"/>
      <c r="Z764" s="14"/>
      <c r="AA764" s="14"/>
      <c r="AB764" s="14"/>
      <c r="AC764" s="14"/>
      <c r="AD764" s="14"/>
      <c r="AE764" s="14"/>
      <c r="AT764" s="247" t="s">
        <v>152</v>
      </c>
      <c r="AU764" s="247" t="s">
        <v>21</v>
      </c>
      <c r="AV764" s="14" t="s">
        <v>89</v>
      </c>
      <c r="AW764" s="14" t="s">
        <v>40</v>
      </c>
      <c r="AX764" s="14" t="s">
        <v>81</v>
      </c>
      <c r="AY764" s="247" t="s">
        <v>135</v>
      </c>
    </row>
    <row r="765" s="15" customFormat="1">
      <c r="A765" s="15"/>
      <c r="B765" s="248"/>
      <c r="C765" s="249"/>
      <c r="D765" s="225" t="s">
        <v>152</v>
      </c>
      <c r="E765" s="250" t="s">
        <v>32</v>
      </c>
      <c r="F765" s="251" t="s">
        <v>155</v>
      </c>
      <c r="G765" s="249"/>
      <c r="H765" s="252">
        <v>38.600000000000001</v>
      </c>
      <c r="I765" s="253"/>
      <c r="J765" s="249"/>
      <c r="K765" s="249"/>
      <c r="L765" s="254"/>
      <c r="M765" s="255"/>
      <c r="N765" s="256"/>
      <c r="O765" s="256"/>
      <c r="P765" s="256"/>
      <c r="Q765" s="256"/>
      <c r="R765" s="256"/>
      <c r="S765" s="256"/>
      <c r="T765" s="257"/>
      <c r="U765" s="15"/>
      <c r="V765" s="15"/>
      <c r="W765" s="15"/>
      <c r="X765" s="15"/>
      <c r="Y765" s="15"/>
      <c r="Z765" s="15"/>
      <c r="AA765" s="15"/>
      <c r="AB765" s="15"/>
      <c r="AC765" s="15"/>
      <c r="AD765" s="15"/>
      <c r="AE765" s="15"/>
      <c r="AT765" s="258" t="s">
        <v>152</v>
      </c>
      <c r="AU765" s="258" t="s">
        <v>21</v>
      </c>
      <c r="AV765" s="15" t="s">
        <v>142</v>
      </c>
      <c r="AW765" s="15" t="s">
        <v>40</v>
      </c>
      <c r="AX765" s="15" t="s">
        <v>89</v>
      </c>
      <c r="AY765" s="258" t="s">
        <v>135</v>
      </c>
    </row>
    <row r="766" s="2" customFormat="1" ht="21.75" customHeight="1">
      <c r="A766" s="41"/>
      <c r="B766" s="42"/>
      <c r="C766" s="207" t="s">
        <v>970</v>
      </c>
      <c r="D766" s="207" t="s">
        <v>137</v>
      </c>
      <c r="E766" s="208" t="s">
        <v>971</v>
      </c>
      <c r="F766" s="209" t="s">
        <v>972</v>
      </c>
      <c r="G766" s="210" t="s">
        <v>306</v>
      </c>
      <c r="H766" s="211">
        <v>38.600000000000001</v>
      </c>
      <c r="I766" s="212"/>
      <c r="J766" s="213">
        <f>ROUND(I766*H766,2)</f>
        <v>0</v>
      </c>
      <c r="K766" s="209" t="s">
        <v>141</v>
      </c>
      <c r="L766" s="47"/>
      <c r="M766" s="214" t="s">
        <v>32</v>
      </c>
      <c r="N766" s="215" t="s">
        <v>52</v>
      </c>
      <c r="O766" s="87"/>
      <c r="P766" s="216">
        <f>O766*H766</f>
        <v>0</v>
      </c>
      <c r="Q766" s="216">
        <v>0</v>
      </c>
      <c r="R766" s="216">
        <f>Q766*H766</f>
        <v>0</v>
      </c>
      <c r="S766" s="216">
        <v>0</v>
      </c>
      <c r="T766" s="217">
        <f>S766*H766</f>
        <v>0</v>
      </c>
      <c r="U766" s="41"/>
      <c r="V766" s="41"/>
      <c r="W766" s="41"/>
      <c r="X766" s="41"/>
      <c r="Y766" s="41"/>
      <c r="Z766" s="41"/>
      <c r="AA766" s="41"/>
      <c r="AB766" s="41"/>
      <c r="AC766" s="41"/>
      <c r="AD766" s="41"/>
      <c r="AE766" s="41"/>
      <c r="AR766" s="218" t="s">
        <v>142</v>
      </c>
      <c r="AT766" s="218" t="s">
        <v>137</v>
      </c>
      <c r="AU766" s="218" t="s">
        <v>21</v>
      </c>
      <c r="AY766" s="19" t="s">
        <v>135</v>
      </c>
      <c r="BE766" s="219">
        <f>IF(N766="základní",J766,0)</f>
        <v>0</v>
      </c>
      <c r="BF766" s="219">
        <f>IF(N766="snížená",J766,0)</f>
        <v>0</v>
      </c>
      <c r="BG766" s="219">
        <f>IF(N766="zákl. přenesená",J766,0)</f>
        <v>0</v>
      </c>
      <c r="BH766" s="219">
        <f>IF(N766="sníž. přenesená",J766,0)</f>
        <v>0</v>
      </c>
      <c r="BI766" s="219">
        <f>IF(N766="nulová",J766,0)</f>
        <v>0</v>
      </c>
      <c r="BJ766" s="19" t="s">
        <v>89</v>
      </c>
      <c r="BK766" s="219">
        <f>ROUND(I766*H766,2)</f>
        <v>0</v>
      </c>
      <c r="BL766" s="19" t="s">
        <v>142</v>
      </c>
      <c r="BM766" s="218" t="s">
        <v>973</v>
      </c>
    </row>
    <row r="767" s="2" customFormat="1">
      <c r="A767" s="41"/>
      <c r="B767" s="42"/>
      <c r="C767" s="43"/>
      <c r="D767" s="220" t="s">
        <v>144</v>
      </c>
      <c r="E767" s="43"/>
      <c r="F767" s="221" t="s">
        <v>974</v>
      </c>
      <c r="G767" s="43"/>
      <c r="H767" s="43"/>
      <c r="I767" s="222"/>
      <c r="J767" s="43"/>
      <c r="K767" s="43"/>
      <c r="L767" s="47"/>
      <c r="M767" s="223"/>
      <c r="N767" s="224"/>
      <c r="O767" s="87"/>
      <c r="P767" s="87"/>
      <c r="Q767" s="87"/>
      <c r="R767" s="87"/>
      <c r="S767" s="87"/>
      <c r="T767" s="88"/>
      <c r="U767" s="41"/>
      <c r="V767" s="41"/>
      <c r="W767" s="41"/>
      <c r="X767" s="41"/>
      <c r="Y767" s="41"/>
      <c r="Z767" s="41"/>
      <c r="AA767" s="41"/>
      <c r="AB767" s="41"/>
      <c r="AC767" s="41"/>
      <c r="AD767" s="41"/>
      <c r="AE767" s="41"/>
      <c r="AT767" s="19" t="s">
        <v>144</v>
      </c>
      <c r="AU767" s="19" t="s">
        <v>21</v>
      </c>
    </row>
    <row r="768" s="2" customFormat="1">
      <c r="A768" s="41"/>
      <c r="B768" s="42"/>
      <c r="C768" s="43"/>
      <c r="D768" s="225" t="s">
        <v>150</v>
      </c>
      <c r="E768" s="43"/>
      <c r="F768" s="226" t="s">
        <v>968</v>
      </c>
      <c r="G768" s="43"/>
      <c r="H768" s="43"/>
      <c r="I768" s="222"/>
      <c r="J768" s="43"/>
      <c r="K768" s="43"/>
      <c r="L768" s="47"/>
      <c r="M768" s="223"/>
      <c r="N768" s="224"/>
      <c r="O768" s="87"/>
      <c r="P768" s="87"/>
      <c r="Q768" s="87"/>
      <c r="R768" s="87"/>
      <c r="S768" s="87"/>
      <c r="T768" s="88"/>
      <c r="U768" s="41"/>
      <c r="V768" s="41"/>
      <c r="W768" s="41"/>
      <c r="X768" s="41"/>
      <c r="Y768" s="41"/>
      <c r="Z768" s="41"/>
      <c r="AA768" s="41"/>
      <c r="AB768" s="41"/>
      <c r="AC768" s="41"/>
      <c r="AD768" s="41"/>
      <c r="AE768" s="41"/>
      <c r="AT768" s="19" t="s">
        <v>150</v>
      </c>
      <c r="AU768" s="19" t="s">
        <v>21</v>
      </c>
    </row>
    <row r="769" s="2" customFormat="1" ht="16.5" customHeight="1">
      <c r="A769" s="41"/>
      <c r="B769" s="42"/>
      <c r="C769" s="207" t="s">
        <v>975</v>
      </c>
      <c r="D769" s="207" t="s">
        <v>137</v>
      </c>
      <c r="E769" s="208" t="s">
        <v>976</v>
      </c>
      <c r="F769" s="209" t="s">
        <v>977</v>
      </c>
      <c r="G769" s="210" t="s">
        <v>165</v>
      </c>
      <c r="H769" s="211">
        <v>402.60000000000002</v>
      </c>
      <c r="I769" s="212"/>
      <c r="J769" s="213">
        <f>ROUND(I769*H769,2)</f>
        <v>0</v>
      </c>
      <c r="K769" s="209" t="s">
        <v>141</v>
      </c>
      <c r="L769" s="47"/>
      <c r="M769" s="214" t="s">
        <v>32</v>
      </c>
      <c r="N769" s="215" t="s">
        <v>52</v>
      </c>
      <c r="O769" s="87"/>
      <c r="P769" s="216">
        <f>O769*H769</f>
        <v>0</v>
      </c>
      <c r="Q769" s="216">
        <v>0.00088000000000000003</v>
      </c>
      <c r="R769" s="216">
        <f>Q769*H769</f>
        <v>0.35428800000000005</v>
      </c>
      <c r="S769" s="216">
        <v>0</v>
      </c>
      <c r="T769" s="217">
        <f>S769*H769</f>
        <v>0</v>
      </c>
      <c r="U769" s="41"/>
      <c r="V769" s="41"/>
      <c r="W769" s="41"/>
      <c r="X769" s="41"/>
      <c r="Y769" s="41"/>
      <c r="Z769" s="41"/>
      <c r="AA769" s="41"/>
      <c r="AB769" s="41"/>
      <c r="AC769" s="41"/>
      <c r="AD769" s="41"/>
      <c r="AE769" s="41"/>
      <c r="AR769" s="218" t="s">
        <v>142</v>
      </c>
      <c r="AT769" s="218" t="s">
        <v>137</v>
      </c>
      <c r="AU769" s="218" t="s">
        <v>21</v>
      </c>
      <c r="AY769" s="19" t="s">
        <v>135</v>
      </c>
      <c r="BE769" s="219">
        <f>IF(N769="základní",J769,0)</f>
        <v>0</v>
      </c>
      <c r="BF769" s="219">
        <f>IF(N769="snížená",J769,0)</f>
        <v>0</v>
      </c>
      <c r="BG769" s="219">
        <f>IF(N769="zákl. přenesená",J769,0)</f>
        <v>0</v>
      </c>
      <c r="BH769" s="219">
        <f>IF(N769="sníž. přenesená",J769,0)</f>
        <v>0</v>
      </c>
      <c r="BI769" s="219">
        <f>IF(N769="nulová",J769,0)</f>
        <v>0</v>
      </c>
      <c r="BJ769" s="19" t="s">
        <v>89</v>
      </c>
      <c r="BK769" s="219">
        <f>ROUND(I769*H769,2)</f>
        <v>0</v>
      </c>
      <c r="BL769" s="19" t="s">
        <v>142</v>
      </c>
      <c r="BM769" s="218" t="s">
        <v>978</v>
      </c>
    </row>
    <row r="770" s="2" customFormat="1">
      <c r="A770" s="41"/>
      <c r="B770" s="42"/>
      <c r="C770" s="43"/>
      <c r="D770" s="220" t="s">
        <v>144</v>
      </c>
      <c r="E770" s="43"/>
      <c r="F770" s="221" t="s">
        <v>979</v>
      </c>
      <c r="G770" s="43"/>
      <c r="H770" s="43"/>
      <c r="I770" s="222"/>
      <c r="J770" s="43"/>
      <c r="K770" s="43"/>
      <c r="L770" s="47"/>
      <c r="M770" s="223"/>
      <c r="N770" s="224"/>
      <c r="O770" s="87"/>
      <c r="P770" s="87"/>
      <c r="Q770" s="87"/>
      <c r="R770" s="87"/>
      <c r="S770" s="87"/>
      <c r="T770" s="88"/>
      <c r="U770" s="41"/>
      <c r="V770" s="41"/>
      <c r="W770" s="41"/>
      <c r="X770" s="41"/>
      <c r="Y770" s="41"/>
      <c r="Z770" s="41"/>
      <c r="AA770" s="41"/>
      <c r="AB770" s="41"/>
      <c r="AC770" s="41"/>
      <c r="AD770" s="41"/>
      <c r="AE770" s="41"/>
      <c r="AT770" s="19" t="s">
        <v>144</v>
      </c>
      <c r="AU770" s="19" t="s">
        <v>21</v>
      </c>
    </row>
    <row r="771" s="2" customFormat="1">
      <c r="A771" s="41"/>
      <c r="B771" s="42"/>
      <c r="C771" s="43"/>
      <c r="D771" s="225" t="s">
        <v>150</v>
      </c>
      <c r="E771" s="43"/>
      <c r="F771" s="226" t="s">
        <v>980</v>
      </c>
      <c r="G771" s="43"/>
      <c r="H771" s="43"/>
      <c r="I771" s="222"/>
      <c r="J771" s="43"/>
      <c r="K771" s="43"/>
      <c r="L771" s="47"/>
      <c r="M771" s="223"/>
      <c r="N771" s="224"/>
      <c r="O771" s="87"/>
      <c r="P771" s="87"/>
      <c r="Q771" s="87"/>
      <c r="R771" s="87"/>
      <c r="S771" s="87"/>
      <c r="T771" s="88"/>
      <c r="U771" s="41"/>
      <c r="V771" s="41"/>
      <c r="W771" s="41"/>
      <c r="X771" s="41"/>
      <c r="Y771" s="41"/>
      <c r="Z771" s="41"/>
      <c r="AA771" s="41"/>
      <c r="AB771" s="41"/>
      <c r="AC771" s="41"/>
      <c r="AD771" s="41"/>
      <c r="AE771" s="41"/>
      <c r="AT771" s="19" t="s">
        <v>150</v>
      </c>
      <c r="AU771" s="19" t="s">
        <v>21</v>
      </c>
    </row>
    <row r="772" s="13" customFormat="1">
      <c r="A772" s="13"/>
      <c r="B772" s="227"/>
      <c r="C772" s="228"/>
      <c r="D772" s="225" t="s">
        <v>152</v>
      </c>
      <c r="E772" s="229" t="s">
        <v>32</v>
      </c>
      <c r="F772" s="230" t="s">
        <v>981</v>
      </c>
      <c r="G772" s="228"/>
      <c r="H772" s="231">
        <v>402.60000000000002</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152</v>
      </c>
      <c r="AU772" s="237" t="s">
        <v>21</v>
      </c>
      <c r="AV772" s="13" t="s">
        <v>21</v>
      </c>
      <c r="AW772" s="13" t="s">
        <v>40</v>
      </c>
      <c r="AX772" s="13" t="s">
        <v>81</v>
      </c>
      <c r="AY772" s="237" t="s">
        <v>135</v>
      </c>
    </row>
    <row r="773" s="14" customFormat="1">
      <c r="A773" s="14"/>
      <c r="B773" s="238"/>
      <c r="C773" s="239"/>
      <c r="D773" s="225" t="s">
        <v>152</v>
      </c>
      <c r="E773" s="240" t="s">
        <v>32</v>
      </c>
      <c r="F773" s="241" t="s">
        <v>154</v>
      </c>
      <c r="G773" s="239"/>
      <c r="H773" s="240" t="s">
        <v>32</v>
      </c>
      <c r="I773" s="242"/>
      <c r="J773" s="239"/>
      <c r="K773" s="239"/>
      <c r="L773" s="243"/>
      <c r="M773" s="244"/>
      <c r="N773" s="245"/>
      <c r="O773" s="245"/>
      <c r="P773" s="245"/>
      <c r="Q773" s="245"/>
      <c r="R773" s="245"/>
      <c r="S773" s="245"/>
      <c r="T773" s="246"/>
      <c r="U773" s="14"/>
      <c r="V773" s="14"/>
      <c r="W773" s="14"/>
      <c r="X773" s="14"/>
      <c r="Y773" s="14"/>
      <c r="Z773" s="14"/>
      <c r="AA773" s="14"/>
      <c r="AB773" s="14"/>
      <c r="AC773" s="14"/>
      <c r="AD773" s="14"/>
      <c r="AE773" s="14"/>
      <c r="AT773" s="247" t="s">
        <v>152</v>
      </c>
      <c r="AU773" s="247" t="s">
        <v>21</v>
      </c>
      <c r="AV773" s="14" t="s">
        <v>89</v>
      </c>
      <c r="AW773" s="14" t="s">
        <v>40</v>
      </c>
      <c r="AX773" s="14" t="s">
        <v>81</v>
      </c>
      <c r="AY773" s="247" t="s">
        <v>135</v>
      </c>
    </row>
    <row r="774" s="15" customFormat="1">
      <c r="A774" s="15"/>
      <c r="B774" s="248"/>
      <c r="C774" s="249"/>
      <c r="D774" s="225" t="s">
        <v>152</v>
      </c>
      <c r="E774" s="250" t="s">
        <v>32</v>
      </c>
      <c r="F774" s="251" t="s">
        <v>155</v>
      </c>
      <c r="G774" s="249"/>
      <c r="H774" s="252">
        <v>402.60000000000002</v>
      </c>
      <c r="I774" s="253"/>
      <c r="J774" s="249"/>
      <c r="K774" s="249"/>
      <c r="L774" s="254"/>
      <c r="M774" s="255"/>
      <c r="N774" s="256"/>
      <c r="O774" s="256"/>
      <c r="P774" s="256"/>
      <c r="Q774" s="256"/>
      <c r="R774" s="256"/>
      <c r="S774" s="256"/>
      <c r="T774" s="257"/>
      <c r="U774" s="15"/>
      <c r="V774" s="15"/>
      <c r="W774" s="15"/>
      <c r="X774" s="15"/>
      <c r="Y774" s="15"/>
      <c r="Z774" s="15"/>
      <c r="AA774" s="15"/>
      <c r="AB774" s="15"/>
      <c r="AC774" s="15"/>
      <c r="AD774" s="15"/>
      <c r="AE774" s="15"/>
      <c r="AT774" s="258" t="s">
        <v>152</v>
      </c>
      <c r="AU774" s="258" t="s">
        <v>21</v>
      </c>
      <c r="AV774" s="15" t="s">
        <v>142</v>
      </c>
      <c r="AW774" s="15" t="s">
        <v>40</v>
      </c>
      <c r="AX774" s="15" t="s">
        <v>89</v>
      </c>
      <c r="AY774" s="258" t="s">
        <v>135</v>
      </c>
    </row>
    <row r="775" s="2" customFormat="1" ht="16.5" customHeight="1">
      <c r="A775" s="41"/>
      <c r="B775" s="42"/>
      <c r="C775" s="207" t="s">
        <v>982</v>
      </c>
      <c r="D775" s="207" t="s">
        <v>137</v>
      </c>
      <c r="E775" s="208" t="s">
        <v>983</v>
      </c>
      <c r="F775" s="209" t="s">
        <v>984</v>
      </c>
      <c r="G775" s="210" t="s">
        <v>165</v>
      </c>
      <c r="H775" s="211">
        <v>402.60000000000002</v>
      </c>
      <c r="I775" s="212"/>
      <c r="J775" s="213">
        <f>ROUND(I775*H775,2)</f>
        <v>0</v>
      </c>
      <c r="K775" s="209" t="s">
        <v>141</v>
      </c>
      <c r="L775" s="47"/>
      <c r="M775" s="214" t="s">
        <v>32</v>
      </c>
      <c r="N775" s="215" t="s">
        <v>52</v>
      </c>
      <c r="O775" s="87"/>
      <c r="P775" s="216">
        <f>O775*H775</f>
        <v>0</v>
      </c>
      <c r="Q775" s="216">
        <v>0</v>
      </c>
      <c r="R775" s="216">
        <f>Q775*H775</f>
        <v>0</v>
      </c>
      <c r="S775" s="216">
        <v>0</v>
      </c>
      <c r="T775" s="217">
        <f>S775*H775</f>
        <v>0</v>
      </c>
      <c r="U775" s="41"/>
      <c r="V775" s="41"/>
      <c r="W775" s="41"/>
      <c r="X775" s="41"/>
      <c r="Y775" s="41"/>
      <c r="Z775" s="41"/>
      <c r="AA775" s="41"/>
      <c r="AB775" s="41"/>
      <c r="AC775" s="41"/>
      <c r="AD775" s="41"/>
      <c r="AE775" s="41"/>
      <c r="AR775" s="218" t="s">
        <v>142</v>
      </c>
      <c r="AT775" s="218" t="s">
        <v>137</v>
      </c>
      <c r="AU775" s="218" t="s">
        <v>21</v>
      </c>
      <c r="AY775" s="19" t="s">
        <v>135</v>
      </c>
      <c r="BE775" s="219">
        <f>IF(N775="základní",J775,0)</f>
        <v>0</v>
      </c>
      <c r="BF775" s="219">
        <f>IF(N775="snížená",J775,0)</f>
        <v>0</v>
      </c>
      <c r="BG775" s="219">
        <f>IF(N775="zákl. přenesená",J775,0)</f>
        <v>0</v>
      </c>
      <c r="BH775" s="219">
        <f>IF(N775="sníž. přenesená",J775,0)</f>
        <v>0</v>
      </c>
      <c r="BI775" s="219">
        <f>IF(N775="nulová",J775,0)</f>
        <v>0</v>
      </c>
      <c r="BJ775" s="19" t="s">
        <v>89</v>
      </c>
      <c r="BK775" s="219">
        <f>ROUND(I775*H775,2)</f>
        <v>0</v>
      </c>
      <c r="BL775" s="19" t="s">
        <v>142</v>
      </c>
      <c r="BM775" s="218" t="s">
        <v>985</v>
      </c>
    </row>
    <row r="776" s="2" customFormat="1">
      <c r="A776" s="41"/>
      <c r="B776" s="42"/>
      <c r="C776" s="43"/>
      <c r="D776" s="220" t="s">
        <v>144</v>
      </c>
      <c r="E776" s="43"/>
      <c r="F776" s="221" t="s">
        <v>986</v>
      </c>
      <c r="G776" s="43"/>
      <c r="H776" s="43"/>
      <c r="I776" s="222"/>
      <c r="J776" s="43"/>
      <c r="K776" s="43"/>
      <c r="L776" s="47"/>
      <c r="M776" s="223"/>
      <c r="N776" s="224"/>
      <c r="O776" s="87"/>
      <c r="P776" s="87"/>
      <c r="Q776" s="87"/>
      <c r="R776" s="87"/>
      <c r="S776" s="87"/>
      <c r="T776" s="88"/>
      <c r="U776" s="41"/>
      <c r="V776" s="41"/>
      <c r="W776" s="41"/>
      <c r="X776" s="41"/>
      <c r="Y776" s="41"/>
      <c r="Z776" s="41"/>
      <c r="AA776" s="41"/>
      <c r="AB776" s="41"/>
      <c r="AC776" s="41"/>
      <c r="AD776" s="41"/>
      <c r="AE776" s="41"/>
      <c r="AT776" s="19" t="s">
        <v>144</v>
      </c>
      <c r="AU776" s="19" t="s">
        <v>21</v>
      </c>
    </row>
    <row r="777" s="2" customFormat="1">
      <c r="A777" s="41"/>
      <c r="B777" s="42"/>
      <c r="C777" s="43"/>
      <c r="D777" s="225" t="s">
        <v>150</v>
      </c>
      <c r="E777" s="43"/>
      <c r="F777" s="226" t="s">
        <v>980</v>
      </c>
      <c r="G777" s="43"/>
      <c r="H777" s="43"/>
      <c r="I777" s="222"/>
      <c r="J777" s="43"/>
      <c r="K777" s="43"/>
      <c r="L777" s="47"/>
      <c r="M777" s="223"/>
      <c r="N777" s="224"/>
      <c r="O777" s="87"/>
      <c r="P777" s="87"/>
      <c r="Q777" s="87"/>
      <c r="R777" s="87"/>
      <c r="S777" s="87"/>
      <c r="T777" s="88"/>
      <c r="U777" s="41"/>
      <c r="V777" s="41"/>
      <c r="W777" s="41"/>
      <c r="X777" s="41"/>
      <c r="Y777" s="41"/>
      <c r="Z777" s="41"/>
      <c r="AA777" s="41"/>
      <c r="AB777" s="41"/>
      <c r="AC777" s="41"/>
      <c r="AD777" s="41"/>
      <c r="AE777" s="41"/>
      <c r="AT777" s="19" t="s">
        <v>150</v>
      </c>
      <c r="AU777" s="19" t="s">
        <v>21</v>
      </c>
    </row>
    <row r="778" s="13" customFormat="1">
      <c r="A778" s="13"/>
      <c r="B778" s="227"/>
      <c r="C778" s="228"/>
      <c r="D778" s="225" t="s">
        <v>152</v>
      </c>
      <c r="E778" s="229" t="s">
        <v>32</v>
      </c>
      <c r="F778" s="230" t="s">
        <v>981</v>
      </c>
      <c r="G778" s="228"/>
      <c r="H778" s="231">
        <v>402.60000000000002</v>
      </c>
      <c r="I778" s="232"/>
      <c r="J778" s="228"/>
      <c r="K778" s="228"/>
      <c r="L778" s="233"/>
      <c r="M778" s="234"/>
      <c r="N778" s="235"/>
      <c r="O778" s="235"/>
      <c r="P778" s="235"/>
      <c r="Q778" s="235"/>
      <c r="R778" s="235"/>
      <c r="S778" s="235"/>
      <c r="T778" s="236"/>
      <c r="U778" s="13"/>
      <c r="V778" s="13"/>
      <c r="W778" s="13"/>
      <c r="X778" s="13"/>
      <c r="Y778" s="13"/>
      <c r="Z778" s="13"/>
      <c r="AA778" s="13"/>
      <c r="AB778" s="13"/>
      <c r="AC778" s="13"/>
      <c r="AD778" s="13"/>
      <c r="AE778" s="13"/>
      <c r="AT778" s="237" t="s">
        <v>152</v>
      </c>
      <c r="AU778" s="237" t="s">
        <v>21</v>
      </c>
      <c r="AV778" s="13" t="s">
        <v>21</v>
      </c>
      <c r="AW778" s="13" t="s">
        <v>40</v>
      </c>
      <c r="AX778" s="13" t="s">
        <v>81</v>
      </c>
      <c r="AY778" s="237" t="s">
        <v>135</v>
      </c>
    </row>
    <row r="779" s="14" customFormat="1">
      <c r="A779" s="14"/>
      <c r="B779" s="238"/>
      <c r="C779" s="239"/>
      <c r="D779" s="225" t="s">
        <v>152</v>
      </c>
      <c r="E779" s="240" t="s">
        <v>32</v>
      </c>
      <c r="F779" s="241" t="s">
        <v>154</v>
      </c>
      <c r="G779" s="239"/>
      <c r="H779" s="240" t="s">
        <v>32</v>
      </c>
      <c r="I779" s="242"/>
      <c r="J779" s="239"/>
      <c r="K779" s="239"/>
      <c r="L779" s="243"/>
      <c r="M779" s="244"/>
      <c r="N779" s="245"/>
      <c r="O779" s="245"/>
      <c r="P779" s="245"/>
      <c r="Q779" s="245"/>
      <c r="R779" s="245"/>
      <c r="S779" s="245"/>
      <c r="T779" s="246"/>
      <c r="U779" s="14"/>
      <c r="V779" s="14"/>
      <c r="W779" s="14"/>
      <c r="X779" s="14"/>
      <c r="Y779" s="14"/>
      <c r="Z779" s="14"/>
      <c r="AA779" s="14"/>
      <c r="AB779" s="14"/>
      <c r="AC779" s="14"/>
      <c r="AD779" s="14"/>
      <c r="AE779" s="14"/>
      <c r="AT779" s="247" t="s">
        <v>152</v>
      </c>
      <c r="AU779" s="247" t="s">
        <v>21</v>
      </c>
      <c r="AV779" s="14" t="s">
        <v>89</v>
      </c>
      <c r="AW779" s="14" t="s">
        <v>40</v>
      </c>
      <c r="AX779" s="14" t="s">
        <v>81</v>
      </c>
      <c r="AY779" s="247" t="s">
        <v>135</v>
      </c>
    </row>
    <row r="780" s="15" customFormat="1">
      <c r="A780" s="15"/>
      <c r="B780" s="248"/>
      <c r="C780" s="249"/>
      <c r="D780" s="225" t="s">
        <v>152</v>
      </c>
      <c r="E780" s="250" t="s">
        <v>32</v>
      </c>
      <c r="F780" s="251" t="s">
        <v>155</v>
      </c>
      <c r="G780" s="249"/>
      <c r="H780" s="252">
        <v>402.60000000000002</v>
      </c>
      <c r="I780" s="253"/>
      <c r="J780" s="249"/>
      <c r="K780" s="249"/>
      <c r="L780" s="254"/>
      <c r="M780" s="255"/>
      <c r="N780" s="256"/>
      <c r="O780" s="256"/>
      <c r="P780" s="256"/>
      <c r="Q780" s="256"/>
      <c r="R780" s="256"/>
      <c r="S780" s="256"/>
      <c r="T780" s="257"/>
      <c r="U780" s="15"/>
      <c r="V780" s="15"/>
      <c r="W780" s="15"/>
      <c r="X780" s="15"/>
      <c r="Y780" s="15"/>
      <c r="Z780" s="15"/>
      <c r="AA780" s="15"/>
      <c r="AB780" s="15"/>
      <c r="AC780" s="15"/>
      <c r="AD780" s="15"/>
      <c r="AE780" s="15"/>
      <c r="AT780" s="258" t="s">
        <v>152</v>
      </c>
      <c r="AU780" s="258" t="s">
        <v>21</v>
      </c>
      <c r="AV780" s="15" t="s">
        <v>142</v>
      </c>
      <c r="AW780" s="15" t="s">
        <v>40</v>
      </c>
      <c r="AX780" s="15" t="s">
        <v>89</v>
      </c>
      <c r="AY780" s="258" t="s">
        <v>135</v>
      </c>
    </row>
    <row r="781" s="2" customFormat="1" ht="16.5" customHeight="1">
      <c r="A781" s="41"/>
      <c r="B781" s="42"/>
      <c r="C781" s="207" t="s">
        <v>987</v>
      </c>
      <c r="D781" s="207" t="s">
        <v>137</v>
      </c>
      <c r="E781" s="208" t="s">
        <v>988</v>
      </c>
      <c r="F781" s="209" t="s">
        <v>989</v>
      </c>
      <c r="G781" s="210" t="s">
        <v>140</v>
      </c>
      <c r="H781" s="211">
        <v>95.495000000000005</v>
      </c>
      <c r="I781" s="212"/>
      <c r="J781" s="213">
        <f>ROUND(I781*H781,2)</f>
        <v>0</v>
      </c>
      <c r="K781" s="209" t="s">
        <v>141</v>
      </c>
      <c r="L781" s="47"/>
      <c r="M781" s="214" t="s">
        <v>32</v>
      </c>
      <c r="N781" s="215" t="s">
        <v>52</v>
      </c>
      <c r="O781" s="87"/>
      <c r="P781" s="216">
        <f>O781*H781</f>
        <v>0</v>
      </c>
      <c r="Q781" s="216">
        <v>0.065000000000000002</v>
      </c>
      <c r="R781" s="216">
        <f>Q781*H781</f>
        <v>6.2071750000000003</v>
      </c>
      <c r="S781" s="216">
        <v>0.13</v>
      </c>
      <c r="T781" s="217">
        <f>S781*H781</f>
        <v>12.414350000000001</v>
      </c>
      <c r="U781" s="41"/>
      <c r="V781" s="41"/>
      <c r="W781" s="41"/>
      <c r="X781" s="41"/>
      <c r="Y781" s="41"/>
      <c r="Z781" s="41"/>
      <c r="AA781" s="41"/>
      <c r="AB781" s="41"/>
      <c r="AC781" s="41"/>
      <c r="AD781" s="41"/>
      <c r="AE781" s="41"/>
      <c r="AR781" s="218" t="s">
        <v>142</v>
      </c>
      <c r="AT781" s="218" t="s">
        <v>137</v>
      </c>
      <c r="AU781" s="218" t="s">
        <v>21</v>
      </c>
      <c r="AY781" s="19" t="s">
        <v>135</v>
      </c>
      <c r="BE781" s="219">
        <f>IF(N781="základní",J781,0)</f>
        <v>0</v>
      </c>
      <c r="BF781" s="219">
        <f>IF(N781="snížená",J781,0)</f>
        <v>0</v>
      </c>
      <c r="BG781" s="219">
        <f>IF(N781="zákl. přenesená",J781,0)</f>
        <v>0</v>
      </c>
      <c r="BH781" s="219">
        <f>IF(N781="sníž. přenesená",J781,0)</f>
        <v>0</v>
      </c>
      <c r="BI781" s="219">
        <f>IF(N781="nulová",J781,0)</f>
        <v>0</v>
      </c>
      <c r="BJ781" s="19" t="s">
        <v>89</v>
      </c>
      <c r="BK781" s="219">
        <f>ROUND(I781*H781,2)</f>
        <v>0</v>
      </c>
      <c r="BL781" s="19" t="s">
        <v>142</v>
      </c>
      <c r="BM781" s="218" t="s">
        <v>990</v>
      </c>
    </row>
    <row r="782" s="2" customFormat="1">
      <c r="A782" s="41"/>
      <c r="B782" s="42"/>
      <c r="C782" s="43"/>
      <c r="D782" s="220" t="s">
        <v>144</v>
      </c>
      <c r="E782" s="43"/>
      <c r="F782" s="221" t="s">
        <v>991</v>
      </c>
      <c r="G782" s="43"/>
      <c r="H782" s="43"/>
      <c r="I782" s="222"/>
      <c r="J782" s="43"/>
      <c r="K782" s="43"/>
      <c r="L782" s="47"/>
      <c r="M782" s="223"/>
      <c r="N782" s="224"/>
      <c r="O782" s="87"/>
      <c r="P782" s="87"/>
      <c r="Q782" s="87"/>
      <c r="R782" s="87"/>
      <c r="S782" s="87"/>
      <c r="T782" s="88"/>
      <c r="U782" s="41"/>
      <c r="V782" s="41"/>
      <c r="W782" s="41"/>
      <c r="X782" s="41"/>
      <c r="Y782" s="41"/>
      <c r="Z782" s="41"/>
      <c r="AA782" s="41"/>
      <c r="AB782" s="41"/>
      <c r="AC782" s="41"/>
      <c r="AD782" s="41"/>
      <c r="AE782" s="41"/>
      <c r="AT782" s="19" t="s">
        <v>144</v>
      </c>
      <c r="AU782" s="19" t="s">
        <v>21</v>
      </c>
    </row>
    <row r="783" s="2" customFormat="1">
      <c r="A783" s="41"/>
      <c r="B783" s="42"/>
      <c r="C783" s="43"/>
      <c r="D783" s="225" t="s">
        <v>150</v>
      </c>
      <c r="E783" s="43"/>
      <c r="F783" s="226" t="s">
        <v>992</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19" t="s">
        <v>150</v>
      </c>
      <c r="AU783" s="19" t="s">
        <v>21</v>
      </c>
    </row>
    <row r="784" s="13" customFormat="1">
      <c r="A784" s="13"/>
      <c r="B784" s="227"/>
      <c r="C784" s="228"/>
      <c r="D784" s="225" t="s">
        <v>152</v>
      </c>
      <c r="E784" s="229" t="s">
        <v>32</v>
      </c>
      <c r="F784" s="230" t="s">
        <v>993</v>
      </c>
      <c r="G784" s="228"/>
      <c r="H784" s="231">
        <v>95.495000000000005</v>
      </c>
      <c r="I784" s="232"/>
      <c r="J784" s="228"/>
      <c r="K784" s="228"/>
      <c r="L784" s="233"/>
      <c r="M784" s="234"/>
      <c r="N784" s="235"/>
      <c r="O784" s="235"/>
      <c r="P784" s="235"/>
      <c r="Q784" s="235"/>
      <c r="R784" s="235"/>
      <c r="S784" s="235"/>
      <c r="T784" s="236"/>
      <c r="U784" s="13"/>
      <c r="V784" s="13"/>
      <c r="W784" s="13"/>
      <c r="X784" s="13"/>
      <c r="Y784" s="13"/>
      <c r="Z784" s="13"/>
      <c r="AA784" s="13"/>
      <c r="AB784" s="13"/>
      <c r="AC784" s="13"/>
      <c r="AD784" s="13"/>
      <c r="AE784" s="13"/>
      <c r="AT784" s="237" t="s">
        <v>152</v>
      </c>
      <c r="AU784" s="237" t="s">
        <v>21</v>
      </c>
      <c r="AV784" s="13" t="s">
        <v>21</v>
      </c>
      <c r="AW784" s="13" t="s">
        <v>40</v>
      </c>
      <c r="AX784" s="13" t="s">
        <v>81</v>
      </c>
      <c r="AY784" s="237" t="s">
        <v>135</v>
      </c>
    </row>
    <row r="785" s="14" customFormat="1">
      <c r="A785" s="14"/>
      <c r="B785" s="238"/>
      <c r="C785" s="239"/>
      <c r="D785" s="225" t="s">
        <v>152</v>
      </c>
      <c r="E785" s="240" t="s">
        <v>32</v>
      </c>
      <c r="F785" s="241" t="s">
        <v>994</v>
      </c>
      <c r="G785" s="239"/>
      <c r="H785" s="240" t="s">
        <v>32</v>
      </c>
      <c r="I785" s="242"/>
      <c r="J785" s="239"/>
      <c r="K785" s="239"/>
      <c r="L785" s="243"/>
      <c r="M785" s="244"/>
      <c r="N785" s="245"/>
      <c r="O785" s="245"/>
      <c r="P785" s="245"/>
      <c r="Q785" s="245"/>
      <c r="R785" s="245"/>
      <c r="S785" s="245"/>
      <c r="T785" s="246"/>
      <c r="U785" s="14"/>
      <c r="V785" s="14"/>
      <c r="W785" s="14"/>
      <c r="X785" s="14"/>
      <c r="Y785" s="14"/>
      <c r="Z785" s="14"/>
      <c r="AA785" s="14"/>
      <c r="AB785" s="14"/>
      <c r="AC785" s="14"/>
      <c r="AD785" s="14"/>
      <c r="AE785" s="14"/>
      <c r="AT785" s="247" t="s">
        <v>152</v>
      </c>
      <c r="AU785" s="247" t="s">
        <v>21</v>
      </c>
      <c r="AV785" s="14" t="s">
        <v>89</v>
      </c>
      <c r="AW785" s="14" t="s">
        <v>40</v>
      </c>
      <c r="AX785" s="14" t="s">
        <v>81</v>
      </c>
      <c r="AY785" s="247" t="s">
        <v>135</v>
      </c>
    </row>
    <row r="786" s="15" customFormat="1">
      <c r="A786" s="15"/>
      <c r="B786" s="248"/>
      <c r="C786" s="249"/>
      <c r="D786" s="225" t="s">
        <v>152</v>
      </c>
      <c r="E786" s="250" t="s">
        <v>32</v>
      </c>
      <c r="F786" s="251" t="s">
        <v>155</v>
      </c>
      <c r="G786" s="249"/>
      <c r="H786" s="252">
        <v>95.495000000000005</v>
      </c>
      <c r="I786" s="253"/>
      <c r="J786" s="249"/>
      <c r="K786" s="249"/>
      <c r="L786" s="254"/>
      <c r="M786" s="255"/>
      <c r="N786" s="256"/>
      <c r="O786" s="256"/>
      <c r="P786" s="256"/>
      <c r="Q786" s="256"/>
      <c r="R786" s="256"/>
      <c r="S786" s="256"/>
      <c r="T786" s="257"/>
      <c r="U786" s="15"/>
      <c r="V786" s="15"/>
      <c r="W786" s="15"/>
      <c r="X786" s="15"/>
      <c r="Y786" s="15"/>
      <c r="Z786" s="15"/>
      <c r="AA786" s="15"/>
      <c r="AB786" s="15"/>
      <c r="AC786" s="15"/>
      <c r="AD786" s="15"/>
      <c r="AE786" s="15"/>
      <c r="AT786" s="258" t="s">
        <v>152</v>
      </c>
      <c r="AU786" s="258" t="s">
        <v>21</v>
      </c>
      <c r="AV786" s="15" t="s">
        <v>142</v>
      </c>
      <c r="AW786" s="15" t="s">
        <v>40</v>
      </c>
      <c r="AX786" s="15" t="s">
        <v>89</v>
      </c>
      <c r="AY786" s="258" t="s">
        <v>135</v>
      </c>
    </row>
    <row r="787" s="12" customFormat="1" ht="22.8" customHeight="1">
      <c r="A787" s="12"/>
      <c r="B787" s="191"/>
      <c r="C787" s="192"/>
      <c r="D787" s="193" t="s">
        <v>80</v>
      </c>
      <c r="E787" s="205" t="s">
        <v>995</v>
      </c>
      <c r="F787" s="205" t="s">
        <v>996</v>
      </c>
      <c r="G787" s="192"/>
      <c r="H787" s="192"/>
      <c r="I787" s="195"/>
      <c r="J787" s="206">
        <f>BK787</f>
        <v>0</v>
      </c>
      <c r="K787" s="192"/>
      <c r="L787" s="197"/>
      <c r="M787" s="198"/>
      <c r="N787" s="199"/>
      <c r="O787" s="199"/>
      <c r="P787" s="200">
        <f>SUM(P788:P800)</f>
        <v>0</v>
      </c>
      <c r="Q787" s="199"/>
      <c r="R787" s="200">
        <f>SUM(R788:R800)</f>
        <v>0</v>
      </c>
      <c r="S787" s="199"/>
      <c r="T787" s="201">
        <f>SUM(T788:T800)</f>
        <v>0</v>
      </c>
      <c r="U787" s="12"/>
      <c r="V787" s="12"/>
      <c r="W787" s="12"/>
      <c r="X787" s="12"/>
      <c r="Y787" s="12"/>
      <c r="Z787" s="12"/>
      <c r="AA787" s="12"/>
      <c r="AB787" s="12"/>
      <c r="AC787" s="12"/>
      <c r="AD787" s="12"/>
      <c r="AE787" s="12"/>
      <c r="AR787" s="202" t="s">
        <v>89</v>
      </c>
      <c r="AT787" s="203" t="s">
        <v>80</v>
      </c>
      <c r="AU787" s="203" t="s">
        <v>89</v>
      </c>
      <c r="AY787" s="202" t="s">
        <v>135</v>
      </c>
      <c r="BK787" s="204">
        <f>SUM(BK788:BK800)</f>
        <v>0</v>
      </c>
    </row>
    <row r="788" s="2" customFormat="1" ht="21.75" customHeight="1">
      <c r="A788" s="41"/>
      <c r="B788" s="42"/>
      <c r="C788" s="207" t="s">
        <v>997</v>
      </c>
      <c r="D788" s="207" t="s">
        <v>137</v>
      </c>
      <c r="E788" s="208" t="s">
        <v>998</v>
      </c>
      <c r="F788" s="209" t="s">
        <v>999</v>
      </c>
      <c r="G788" s="210" t="s">
        <v>174</v>
      </c>
      <c r="H788" s="211">
        <v>42.131</v>
      </c>
      <c r="I788" s="212"/>
      <c r="J788" s="213">
        <f>ROUND(I788*H788,2)</f>
        <v>0</v>
      </c>
      <c r="K788" s="209" t="s">
        <v>141</v>
      </c>
      <c r="L788" s="47"/>
      <c r="M788" s="214" t="s">
        <v>32</v>
      </c>
      <c r="N788" s="215" t="s">
        <v>52</v>
      </c>
      <c r="O788" s="87"/>
      <c r="P788" s="216">
        <f>O788*H788</f>
        <v>0</v>
      </c>
      <c r="Q788" s="216">
        <v>0</v>
      </c>
      <c r="R788" s="216">
        <f>Q788*H788</f>
        <v>0</v>
      </c>
      <c r="S788" s="216">
        <v>0</v>
      </c>
      <c r="T788" s="217">
        <f>S788*H788</f>
        <v>0</v>
      </c>
      <c r="U788" s="41"/>
      <c r="V788" s="41"/>
      <c r="W788" s="41"/>
      <c r="X788" s="41"/>
      <c r="Y788" s="41"/>
      <c r="Z788" s="41"/>
      <c r="AA788" s="41"/>
      <c r="AB788" s="41"/>
      <c r="AC788" s="41"/>
      <c r="AD788" s="41"/>
      <c r="AE788" s="41"/>
      <c r="AR788" s="218" t="s">
        <v>142</v>
      </c>
      <c r="AT788" s="218" t="s">
        <v>137</v>
      </c>
      <c r="AU788" s="218" t="s">
        <v>21</v>
      </c>
      <c r="AY788" s="19" t="s">
        <v>135</v>
      </c>
      <c r="BE788" s="219">
        <f>IF(N788="základní",J788,0)</f>
        <v>0</v>
      </c>
      <c r="BF788" s="219">
        <f>IF(N788="snížená",J788,0)</f>
        <v>0</v>
      </c>
      <c r="BG788" s="219">
        <f>IF(N788="zákl. přenesená",J788,0)</f>
        <v>0</v>
      </c>
      <c r="BH788" s="219">
        <f>IF(N788="sníž. přenesená",J788,0)</f>
        <v>0</v>
      </c>
      <c r="BI788" s="219">
        <f>IF(N788="nulová",J788,0)</f>
        <v>0</v>
      </c>
      <c r="BJ788" s="19" t="s">
        <v>89</v>
      </c>
      <c r="BK788" s="219">
        <f>ROUND(I788*H788,2)</f>
        <v>0</v>
      </c>
      <c r="BL788" s="19" t="s">
        <v>142</v>
      </c>
      <c r="BM788" s="218" t="s">
        <v>1000</v>
      </c>
    </row>
    <row r="789" s="2" customFormat="1">
      <c r="A789" s="41"/>
      <c r="B789" s="42"/>
      <c r="C789" s="43"/>
      <c r="D789" s="220" t="s">
        <v>144</v>
      </c>
      <c r="E789" s="43"/>
      <c r="F789" s="221" t="s">
        <v>1001</v>
      </c>
      <c r="G789" s="43"/>
      <c r="H789" s="43"/>
      <c r="I789" s="222"/>
      <c r="J789" s="43"/>
      <c r="K789" s="43"/>
      <c r="L789" s="47"/>
      <c r="M789" s="223"/>
      <c r="N789" s="224"/>
      <c r="O789" s="87"/>
      <c r="P789" s="87"/>
      <c r="Q789" s="87"/>
      <c r="R789" s="87"/>
      <c r="S789" s="87"/>
      <c r="T789" s="88"/>
      <c r="U789" s="41"/>
      <c r="V789" s="41"/>
      <c r="W789" s="41"/>
      <c r="X789" s="41"/>
      <c r="Y789" s="41"/>
      <c r="Z789" s="41"/>
      <c r="AA789" s="41"/>
      <c r="AB789" s="41"/>
      <c r="AC789" s="41"/>
      <c r="AD789" s="41"/>
      <c r="AE789" s="41"/>
      <c r="AT789" s="19" t="s">
        <v>144</v>
      </c>
      <c r="AU789" s="19" t="s">
        <v>21</v>
      </c>
    </row>
    <row r="790" s="2" customFormat="1">
      <c r="A790" s="41"/>
      <c r="B790" s="42"/>
      <c r="C790" s="43"/>
      <c r="D790" s="225" t="s">
        <v>150</v>
      </c>
      <c r="E790" s="43"/>
      <c r="F790" s="226" t="s">
        <v>1002</v>
      </c>
      <c r="G790" s="43"/>
      <c r="H790" s="43"/>
      <c r="I790" s="222"/>
      <c r="J790" s="43"/>
      <c r="K790" s="43"/>
      <c r="L790" s="47"/>
      <c r="M790" s="223"/>
      <c r="N790" s="224"/>
      <c r="O790" s="87"/>
      <c r="P790" s="87"/>
      <c r="Q790" s="87"/>
      <c r="R790" s="87"/>
      <c r="S790" s="87"/>
      <c r="T790" s="88"/>
      <c r="U790" s="41"/>
      <c r="V790" s="41"/>
      <c r="W790" s="41"/>
      <c r="X790" s="41"/>
      <c r="Y790" s="41"/>
      <c r="Z790" s="41"/>
      <c r="AA790" s="41"/>
      <c r="AB790" s="41"/>
      <c r="AC790" s="41"/>
      <c r="AD790" s="41"/>
      <c r="AE790" s="41"/>
      <c r="AT790" s="19" t="s">
        <v>150</v>
      </c>
      <c r="AU790" s="19" t="s">
        <v>21</v>
      </c>
    </row>
    <row r="791" s="2" customFormat="1" ht="24.15" customHeight="1">
      <c r="A791" s="41"/>
      <c r="B791" s="42"/>
      <c r="C791" s="207" t="s">
        <v>1003</v>
      </c>
      <c r="D791" s="207" t="s">
        <v>137</v>
      </c>
      <c r="E791" s="208" t="s">
        <v>1004</v>
      </c>
      <c r="F791" s="209" t="s">
        <v>1005</v>
      </c>
      <c r="G791" s="210" t="s">
        <v>174</v>
      </c>
      <c r="H791" s="211">
        <v>285.99200000000002</v>
      </c>
      <c r="I791" s="212"/>
      <c r="J791" s="213">
        <f>ROUND(I791*H791,2)</f>
        <v>0</v>
      </c>
      <c r="K791" s="209" t="s">
        <v>141</v>
      </c>
      <c r="L791" s="47"/>
      <c r="M791" s="214" t="s">
        <v>32</v>
      </c>
      <c r="N791" s="215" t="s">
        <v>52</v>
      </c>
      <c r="O791" s="87"/>
      <c r="P791" s="216">
        <f>O791*H791</f>
        <v>0</v>
      </c>
      <c r="Q791" s="216">
        <v>0</v>
      </c>
      <c r="R791" s="216">
        <f>Q791*H791</f>
        <v>0</v>
      </c>
      <c r="S791" s="216">
        <v>0</v>
      </c>
      <c r="T791" s="217">
        <f>S791*H791</f>
        <v>0</v>
      </c>
      <c r="U791" s="41"/>
      <c r="V791" s="41"/>
      <c r="W791" s="41"/>
      <c r="X791" s="41"/>
      <c r="Y791" s="41"/>
      <c r="Z791" s="41"/>
      <c r="AA791" s="41"/>
      <c r="AB791" s="41"/>
      <c r="AC791" s="41"/>
      <c r="AD791" s="41"/>
      <c r="AE791" s="41"/>
      <c r="AR791" s="218" t="s">
        <v>142</v>
      </c>
      <c r="AT791" s="218" t="s">
        <v>137</v>
      </c>
      <c r="AU791" s="218" t="s">
        <v>21</v>
      </c>
      <c r="AY791" s="19" t="s">
        <v>135</v>
      </c>
      <c r="BE791" s="219">
        <f>IF(N791="základní",J791,0)</f>
        <v>0</v>
      </c>
      <c r="BF791" s="219">
        <f>IF(N791="snížená",J791,0)</f>
        <v>0</v>
      </c>
      <c r="BG791" s="219">
        <f>IF(N791="zákl. přenesená",J791,0)</f>
        <v>0</v>
      </c>
      <c r="BH791" s="219">
        <f>IF(N791="sníž. přenesená",J791,0)</f>
        <v>0</v>
      </c>
      <c r="BI791" s="219">
        <f>IF(N791="nulová",J791,0)</f>
        <v>0</v>
      </c>
      <c r="BJ791" s="19" t="s">
        <v>89</v>
      </c>
      <c r="BK791" s="219">
        <f>ROUND(I791*H791,2)</f>
        <v>0</v>
      </c>
      <c r="BL791" s="19" t="s">
        <v>142</v>
      </c>
      <c r="BM791" s="218" t="s">
        <v>1006</v>
      </c>
    </row>
    <row r="792" s="2" customFormat="1">
      <c r="A792" s="41"/>
      <c r="B792" s="42"/>
      <c r="C792" s="43"/>
      <c r="D792" s="220" t="s">
        <v>144</v>
      </c>
      <c r="E792" s="43"/>
      <c r="F792" s="221" t="s">
        <v>1007</v>
      </c>
      <c r="G792" s="43"/>
      <c r="H792" s="43"/>
      <c r="I792" s="222"/>
      <c r="J792" s="43"/>
      <c r="K792" s="43"/>
      <c r="L792" s="47"/>
      <c r="M792" s="223"/>
      <c r="N792" s="224"/>
      <c r="O792" s="87"/>
      <c r="P792" s="87"/>
      <c r="Q792" s="87"/>
      <c r="R792" s="87"/>
      <c r="S792" s="87"/>
      <c r="T792" s="88"/>
      <c r="U792" s="41"/>
      <c r="V792" s="41"/>
      <c r="W792" s="41"/>
      <c r="X792" s="41"/>
      <c r="Y792" s="41"/>
      <c r="Z792" s="41"/>
      <c r="AA792" s="41"/>
      <c r="AB792" s="41"/>
      <c r="AC792" s="41"/>
      <c r="AD792" s="41"/>
      <c r="AE792" s="41"/>
      <c r="AT792" s="19" t="s">
        <v>144</v>
      </c>
      <c r="AU792" s="19" t="s">
        <v>21</v>
      </c>
    </row>
    <row r="793" s="2" customFormat="1">
      <c r="A793" s="41"/>
      <c r="B793" s="42"/>
      <c r="C793" s="43"/>
      <c r="D793" s="225" t="s">
        <v>150</v>
      </c>
      <c r="E793" s="43"/>
      <c r="F793" s="226" t="s">
        <v>1002</v>
      </c>
      <c r="G793" s="43"/>
      <c r="H793" s="43"/>
      <c r="I793" s="222"/>
      <c r="J793" s="43"/>
      <c r="K793" s="43"/>
      <c r="L793" s="47"/>
      <c r="M793" s="223"/>
      <c r="N793" s="224"/>
      <c r="O793" s="87"/>
      <c r="P793" s="87"/>
      <c r="Q793" s="87"/>
      <c r="R793" s="87"/>
      <c r="S793" s="87"/>
      <c r="T793" s="88"/>
      <c r="U793" s="41"/>
      <c r="V793" s="41"/>
      <c r="W793" s="41"/>
      <c r="X793" s="41"/>
      <c r="Y793" s="41"/>
      <c r="Z793" s="41"/>
      <c r="AA793" s="41"/>
      <c r="AB793" s="41"/>
      <c r="AC793" s="41"/>
      <c r="AD793" s="41"/>
      <c r="AE793" s="41"/>
      <c r="AT793" s="19" t="s">
        <v>150</v>
      </c>
      <c r="AU793" s="19" t="s">
        <v>21</v>
      </c>
    </row>
    <row r="794" s="13" customFormat="1">
      <c r="A794" s="13"/>
      <c r="B794" s="227"/>
      <c r="C794" s="228"/>
      <c r="D794" s="225" t="s">
        <v>152</v>
      </c>
      <c r="E794" s="229" t="s">
        <v>32</v>
      </c>
      <c r="F794" s="230" t="s">
        <v>1008</v>
      </c>
      <c r="G794" s="228"/>
      <c r="H794" s="231">
        <v>285.99200000000002</v>
      </c>
      <c r="I794" s="232"/>
      <c r="J794" s="228"/>
      <c r="K794" s="228"/>
      <c r="L794" s="233"/>
      <c r="M794" s="234"/>
      <c r="N794" s="235"/>
      <c r="O794" s="235"/>
      <c r="P794" s="235"/>
      <c r="Q794" s="235"/>
      <c r="R794" s="235"/>
      <c r="S794" s="235"/>
      <c r="T794" s="236"/>
      <c r="U794" s="13"/>
      <c r="V794" s="13"/>
      <c r="W794" s="13"/>
      <c r="X794" s="13"/>
      <c r="Y794" s="13"/>
      <c r="Z794" s="13"/>
      <c r="AA794" s="13"/>
      <c r="AB794" s="13"/>
      <c r="AC794" s="13"/>
      <c r="AD794" s="13"/>
      <c r="AE794" s="13"/>
      <c r="AT794" s="237" t="s">
        <v>152</v>
      </c>
      <c r="AU794" s="237" t="s">
        <v>21</v>
      </c>
      <c r="AV794" s="13" t="s">
        <v>21</v>
      </c>
      <c r="AW794" s="13" t="s">
        <v>40</v>
      </c>
      <c r="AX794" s="13" t="s">
        <v>81</v>
      </c>
      <c r="AY794" s="237" t="s">
        <v>135</v>
      </c>
    </row>
    <row r="795" s="15" customFormat="1">
      <c r="A795" s="15"/>
      <c r="B795" s="248"/>
      <c r="C795" s="249"/>
      <c r="D795" s="225" t="s">
        <v>152</v>
      </c>
      <c r="E795" s="250" t="s">
        <v>32</v>
      </c>
      <c r="F795" s="251" t="s">
        <v>155</v>
      </c>
      <c r="G795" s="249"/>
      <c r="H795" s="252">
        <v>285.99200000000002</v>
      </c>
      <c r="I795" s="253"/>
      <c r="J795" s="249"/>
      <c r="K795" s="249"/>
      <c r="L795" s="254"/>
      <c r="M795" s="255"/>
      <c r="N795" s="256"/>
      <c r="O795" s="256"/>
      <c r="P795" s="256"/>
      <c r="Q795" s="256"/>
      <c r="R795" s="256"/>
      <c r="S795" s="256"/>
      <c r="T795" s="257"/>
      <c r="U795" s="15"/>
      <c r="V795" s="15"/>
      <c r="W795" s="15"/>
      <c r="X795" s="15"/>
      <c r="Y795" s="15"/>
      <c r="Z795" s="15"/>
      <c r="AA795" s="15"/>
      <c r="AB795" s="15"/>
      <c r="AC795" s="15"/>
      <c r="AD795" s="15"/>
      <c r="AE795" s="15"/>
      <c r="AT795" s="258" t="s">
        <v>152</v>
      </c>
      <c r="AU795" s="258" t="s">
        <v>21</v>
      </c>
      <c r="AV795" s="15" t="s">
        <v>142</v>
      </c>
      <c r="AW795" s="15" t="s">
        <v>40</v>
      </c>
      <c r="AX795" s="15" t="s">
        <v>89</v>
      </c>
      <c r="AY795" s="258" t="s">
        <v>135</v>
      </c>
    </row>
    <row r="796" s="2" customFormat="1" ht="16.5" customHeight="1">
      <c r="A796" s="41"/>
      <c r="B796" s="42"/>
      <c r="C796" s="207" t="s">
        <v>1009</v>
      </c>
      <c r="D796" s="207" t="s">
        <v>137</v>
      </c>
      <c r="E796" s="208" t="s">
        <v>1010</v>
      </c>
      <c r="F796" s="209" t="s">
        <v>1011</v>
      </c>
      <c r="G796" s="210" t="s">
        <v>174</v>
      </c>
      <c r="H796" s="211">
        <v>42.131</v>
      </c>
      <c r="I796" s="212"/>
      <c r="J796" s="213">
        <f>ROUND(I796*H796,2)</f>
        <v>0</v>
      </c>
      <c r="K796" s="209" t="s">
        <v>141</v>
      </c>
      <c r="L796" s="47"/>
      <c r="M796" s="214" t="s">
        <v>32</v>
      </c>
      <c r="N796" s="215" t="s">
        <v>52</v>
      </c>
      <c r="O796" s="87"/>
      <c r="P796" s="216">
        <f>O796*H796</f>
        <v>0</v>
      </c>
      <c r="Q796" s="216">
        <v>0</v>
      </c>
      <c r="R796" s="216">
        <f>Q796*H796</f>
        <v>0</v>
      </c>
      <c r="S796" s="216">
        <v>0</v>
      </c>
      <c r="T796" s="217">
        <f>S796*H796</f>
        <v>0</v>
      </c>
      <c r="U796" s="41"/>
      <c r="V796" s="41"/>
      <c r="W796" s="41"/>
      <c r="X796" s="41"/>
      <c r="Y796" s="41"/>
      <c r="Z796" s="41"/>
      <c r="AA796" s="41"/>
      <c r="AB796" s="41"/>
      <c r="AC796" s="41"/>
      <c r="AD796" s="41"/>
      <c r="AE796" s="41"/>
      <c r="AR796" s="218" t="s">
        <v>142</v>
      </c>
      <c r="AT796" s="218" t="s">
        <v>137</v>
      </c>
      <c r="AU796" s="218" t="s">
        <v>21</v>
      </c>
      <c r="AY796" s="19" t="s">
        <v>135</v>
      </c>
      <c r="BE796" s="219">
        <f>IF(N796="základní",J796,0)</f>
        <v>0</v>
      </c>
      <c r="BF796" s="219">
        <f>IF(N796="snížená",J796,0)</f>
        <v>0</v>
      </c>
      <c r="BG796" s="219">
        <f>IF(N796="zákl. přenesená",J796,0)</f>
        <v>0</v>
      </c>
      <c r="BH796" s="219">
        <f>IF(N796="sníž. přenesená",J796,0)</f>
        <v>0</v>
      </c>
      <c r="BI796" s="219">
        <f>IF(N796="nulová",J796,0)</f>
        <v>0</v>
      </c>
      <c r="BJ796" s="19" t="s">
        <v>89</v>
      </c>
      <c r="BK796" s="219">
        <f>ROUND(I796*H796,2)</f>
        <v>0</v>
      </c>
      <c r="BL796" s="19" t="s">
        <v>142</v>
      </c>
      <c r="BM796" s="218" t="s">
        <v>1012</v>
      </c>
    </row>
    <row r="797" s="2" customFormat="1">
      <c r="A797" s="41"/>
      <c r="B797" s="42"/>
      <c r="C797" s="43"/>
      <c r="D797" s="220" t="s">
        <v>144</v>
      </c>
      <c r="E797" s="43"/>
      <c r="F797" s="221" t="s">
        <v>1013</v>
      </c>
      <c r="G797" s="43"/>
      <c r="H797" s="43"/>
      <c r="I797" s="222"/>
      <c r="J797" s="43"/>
      <c r="K797" s="43"/>
      <c r="L797" s="47"/>
      <c r="M797" s="223"/>
      <c r="N797" s="224"/>
      <c r="O797" s="87"/>
      <c r="P797" s="87"/>
      <c r="Q797" s="87"/>
      <c r="R797" s="87"/>
      <c r="S797" s="87"/>
      <c r="T797" s="88"/>
      <c r="U797" s="41"/>
      <c r="V797" s="41"/>
      <c r="W797" s="41"/>
      <c r="X797" s="41"/>
      <c r="Y797" s="41"/>
      <c r="Z797" s="41"/>
      <c r="AA797" s="41"/>
      <c r="AB797" s="41"/>
      <c r="AC797" s="41"/>
      <c r="AD797" s="41"/>
      <c r="AE797" s="41"/>
      <c r="AT797" s="19" t="s">
        <v>144</v>
      </c>
      <c r="AU797" s="19" t="s">
        <v>21</v>
      </c>
    </row>
    <row r="798" s="2" customFormat="1" ht="24.15" customHeight="1">
      <c r="A798" s="41"/>
      <c r="B798" s="42"/>
      <c r="C798" s="207" t="s">
        <v>1014</v>
      </c>
      <c r="D798" s="207" t="s">
        <v>137</v>
      </c>
      <c r="E798" s="208" t="s">
        <v>1015</v>
      </c>
      <c r="F798" s="209" t="s">
        <v>1016</v>
      </c>
      <c r="G798" s="210" t="s">
        <v>174</v>
      </c>
      <c r="H798" s="211">
        <v>20.428000000000001</v>
      </c>
      <c r="I798" s="212"/>
      <c r="J798" s="213">
        <f>ROUND(I798*H798,2)</f>
        <v>0</v>
      </c>
      <c r="K798" s="209" t="s">
        <v>141</v>
      </c>
      <c r="L798" s="47"/>
      <c r="M798" s="214" t="s">
        <v>32</v>
      </c>
      <c r="N798" s="215" t="s">
        <v>52</v>
      </c>
      <c r="O798" s="87"/>
      <c r="P798" s="216">
        <f>O798*H798</f>
        <v>0</v>
      </c>
      <c r="Q798" s="216">
        <v>0</v>
      </c>
      <c r="R798" s="216">
        <f>Q798*H798</f>
        <v>0</v>
      </c>
      <c r="S798" s="216">
        <v>0</v>
      </c>
      <c r="T798" s="217">
        <f>S798*H798</f>
        <v>0</v>
      </c>
      <c r="U798" s="41"/>
      <c r="V798" s="41"/>
      <c r="W798" s="41"/>
      <c r="X798" s="41"/>
      <c r="Y798" s="41"/>
      <c r="Z798" s="41"/>
      <c r="AA798" s="41"/>
      <c r="AB798" s="41"/>
      <c r="AC798" s="41"/>
      <c r="AD798" s="41"/>
      <c r="AE798" s="41"/>
      <c r="AR798" s="218" t="s">
        <v>142</v>
      </c>
      <c r="AT798" s="218" t="s">
        <v>137</v>
      </c>
      <c r="AU798" s="218" t="s">
        <v>21</v>
      </c>
      <c r="AY798" s="19" t="s">
        <v>135</v>
      </c>
      <c r="BE798" s="219">
        <f>IF(N798="základní",J798,0)</f>
        <v>0</v>
      </c>
      <c r="BF798" s="219">
        <f>IF(N798="snížená",J798,0)</f>
        <v>0</v>
      </c>
      <c r="BG798" s="219">
        <f>IF(N798="zákl. přenesená",J798,0)</f>
        <v>0</v>
      </c>
      <c r="BH798" s="219">
        <f>IF(N798="sníž. přenesená",J798,0)</f>
        <v>0</v>
      </c>
      <c r="BI798" s="219">
        <f>IF(N798="nulová",J798,0)</f>
        <v>0</v>
      </c>
      <c r="BJ798" s="19" t="s">
        <v>89</v>
      </c>
      <c r="BK798" s="219">
        <f>ROUND(I798*H798,2)</f>
        <v>0</v>
      </c>
      <c r="BL798" s="19" t="s">
        <v>142</v>
      </c>
      <c r="BM798" s="218" t="s">
        <v>1017</v>
      </c>
    </row>
    <row r="799" s="2" customFormat="1">
      <c r="A799" s="41"/>
      <c r="B799" s="42"/>
      <c r="C799" s="43"/>
      <c r="D799" s="220" t="s">
        <v>144</v>
      </c>
      <c r="E799" s="43"/>
      <c r="F799" s="221" t="s">
        <v>1018</v>
      </c>
      <c r="G799" s="43"/>
      <c r="H799" s="43"/>
      <c r="I799" s="222"/>
      <c r="J799" s="43"/>
      <c r="K799" s="43"/>
      <c r="L799" s="47"/>
      <c r="M799" s="223"/>
      <c r="N799" s="224"/>
      <c r="O799" s="87"/>
      <c r="P799" s="87"/>
      <c r="Q799" s="87"/>
      <c r="R799" s="87"/>
      <c r="S799" s="87"/>
      <c r="T799" s="88"/>
      <c r="U799" s="41"/>
      <c r="V799" s="41"/>
      <c r="W799" s="41"/>
      <c r="X799" s="41"/>
      <c r="Y799" s="41"/>
      <c r="Z799" s="41"/>
      <c r="AA799" s="41"/>
      <c r="AB799" s="41"/>
      <c r="AC799" s="41"/>
      <c r="AD799" s="41"/>
      <c r="AE799" s="41"/>
      <c r="AT799" s="19" t="s">
        <v>144</v>
      </c>
      <c r="AU799" s="19" t="s">
        <v>21</v>
      </c>
    </row>
    <row r="800" s="2" customFormat="1">
      <c r="A800" s="41"/>
      <c r="B800" s="42"/>
      <c r="C800" s="43"/>
      <c r="D800" s="225" t="s">
        <v>150</v>
      </c>
      <c r="E800" s="43"/>
      <c r="F800" s="226" t="s">
        <v>1019</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19" t="s">
        <v>150</v>
      </c>
      <c r="AU800" s="19" t="s">
        <v>21</v>
      </c>
    </row>
    <row r="801" s="12" customFormat="1" ht="22.8" customHeight="1">
      <c r="A801" s="12"/>
      <c r="B801" s="191"/>
      <c r="C801" s="192"/>
      <c r="D801" s="193" t="s">
        <v>80</v>
      </c>
      <c r="E801" s="205" t="s">
        <v>1020</v>
      </c>
      <c r="F801" s="205" t="s">
        <v>1021</v>
      </c>
      <c r="G801" s="192"/>
      <c r="H801" s="192"/>
      <c r="I801" s="195"/>
      <c r="J801" s="206">
        <f>BK801</f>
        <v>0</v>
      </c>
      <c r="K801" s="192"/>
      <c r="L801" s="197"/>
      <c r="M801" s="198"/>
      <c r="N801" s="199"/>
      <c r="O801" s="199"/>
      <c r="P801" s="200">
        <f>SUM(P802:P804)</f>
        <v>0</v>
      </c>
      <c r="Q801" s="199"/>
      <c r="R801" s="200">
        <f>SUM(R802:R804)</f>
        <v>0</v>
      </c>
      <c r="S801" s="199"/>
      <c r="T801" s="201">
        <f>SUM(T802:T804)</f>
        <v>0</v>
      </c>
      <c r="U801" s="12"/>
      <c r="V801" s="12"/>
      <c r="W801" s="12"/>
      <c r="X801" s="12"/>
      <c r="Y801" s="12"/>
      <c r="Z801" s="12"/>
      <c r="AA801" s="12"/>
      <c r="AB801" s="12"/>
      <c r="AC801" s="12"/>
      <c r="AD801" s="12"/>
      <c r="AE801" s="12"/>
      <c r="AR801" s="202" t="s">
        <v>89</v>
      </c>
      <c r="AT801" s="203" t="s">
        <v>80</v>
      </c>
      <c r="AU801" s="203" t="s">
        <v>89</v>
      </c>
      <c r="AY801" s="202" t="s">
        <v>135</v>
      </c>
      <c r="BK801" s="204">
        <f>SUM(BK802:BK804)</f>
        <v>0</v>
      </c>
    </row>
    <row r="802" s="2" customFormat="1" ht="24.15" customHeight="1">
      <c r="A802" s="41"/>
      <c r="B802" s="42"/>
      <c r="C802" s="207" t="s">
        <v>1022</v>
      </c>
      <c r="D802" s="207" t="s">
        <v>137</v>
      </c>
      <c r="E802" s="208" t="s">
        <v>1023</v>
      </c>
      <c r="F802" s="209" t="s">
        <v>1024</v>
      </c>
      <c r="G802" s="210" t="s">
        <v>174</v>
      </c>
      <c r="H802" s="211">
        <v>1057.5630000000001</v>
      </c>
      <c r="I802" s="212"/>
      <c r="J802" s="213">
        <f>ROUND(I802*H802,2)</f>
        <v>0</v>
      </c>
      <c r="K802" s="209" t="s">
        <v>141</v>
      </c>
      <c r="L802" s="47"/>
      <c r="M802" s="214" t="s">
        <v>32</v>
      </c>
      <c r="N802" s="215" t="s">
        <v>52</v>
      </c>
      <c r="O802" s="87"/>
      <c r="P802" s="216">
        <f>O802*H802</f>
        <v>0</v>
      </c>
      <c r="Q802" s="216">
        <v>0</v>
      </c>
      <c r="R802" s="216">
        <f>Q802*H802</f>
        <v>0</v>
      </c>
      <c r="S802" s="216">
        <v>0</v>
      </c>
      <c r="T802" s="217">
        <f>S802*H802</f>
        <v>0</v>
      </c>
      <c r="U802" s="41"/>
      <c r="V802" s="41"/>
      <c r="W802" s="41"/>
      <c r="X802" s="41"/>
      <c r="Y802" s="41"/>
      <c r="Z802" s="41"/>
      <c r="AA802" s="41"/>
      <c r="AB802" s="41"/>
      <c r="AC802" s="41"/>
      <c r="AD802" s="41"/>
      <c r="AE802" s="41"/>
      <c r="AR802" s="218" t="s">
        <v>142</v>
      </c>
      <c r="AT802" s="218" t="s">
        <v>137</v>
      </c>
      <c r="AU802" s="218" t="s">
        <v>21</v>
      </c>
      <c r="AY802" s="19" t="s">
        <v>135</v>
      </c>
      <c r="BE802" s="219">
        <f>IF(N802="základní",J802,0)</f>
        <v>0</v>
      </c>
      <c r="BF802" s="219">
        <f>IF(N802="snížená",J802,0)</f>
        <v>0</v>
      </c>
      <c r="BG802" s="219">
        <f>IF(N802="zákl. přenesená",J802,0)</f>
        <v>0</v>
      </c>
      <c r="BH802" s="219">
        <f>IF(N802="sníž. přenesená",J802,0)</f>
        <v>0</v>
      </c>
      <c r="BI802" s="219">
        <f>IF(N802="nulová",J802,0)</f>
        <v>0</v>
      </c>
      <c r="BJ802" s="19" t="s">
        <v>89</v>
      </c>
      <c r="BK802" s="219">
        <f>ROUND(I802*H802,2)</f>
        <v>0</v>
      </c>
      <c r="BL802" s="19" t="s">
        <v>142</v>
      </c>
      <c r="BM802" s="218" t="s">
        <v>1025</v>
      </c>
    </row>
    <row r="803" s="2" customFormat="1">
      <c r="A803" s="41"/>
      <c r="B803" s="42"/>
      <c r="C803" s="43"/>
      <c r="D803" s="220" t="s">
        <v>144</v>
      </c>
      <c r="E803" s="43"/>
      <c r="F803" s="221" t="s">
        <v>1026</v>
      </c>
      <c r="G803" s="43"/>
      <c r="H803" s="43"/>
      <c r="I803" s="222"/>
      <c r="J803" s="43"/>
      <c r="K803" s="43"/>
      <c r="L803" s="47"/>
      <c r="M803" s="223"/>
      <c r="N803" s="224"/>
      <c r="O803" s="87"/>
      <c r="P803" s="87"/>
      <c r="Q803" s="87"/>
      <c r="R803" s="87"/>
      <c r="S803" s="87"/>
      <c r="T803" s="88"/>
      <c r="U803" s="41"/>
      <c r="V803" s="41"/>
      <c r="W803" s="41"/>
      <c r="X803" s="41"/>
      <c r="Y803" s="41"/>
      <c r="Z803" s="41"/>
      <c r="AA803" s="41"/>
      <c r="AB803" s="41"/>
      <c r="AC803" s="41"/>
      <c r="AD803" s="41"/>
      <c r="AE803" s="41"/>
      <c r="AT803" s="19" t="s">
        <v>144</v>
      </c>
      <c r="AU803" s="19" t="s">
        <v>21</v>
      </c>
    </row>
    <row r="804" s="2" customFormat="1">
      <c r="A804" s="41"/>
      <c r="B804" s="42"/>
      <c r="C804" s="43"/>
      <c r="D804" s="225" t="s">
        <v>150</v>
      </c>
      <c r="E804" s="43"/>
      <c r="F804" s="226" t="s">
        <v>1027</v>
      </c>
      <c r="G804" s="43"/>
      <c r="H804" s="43"/>
      <c r="I804" s="222"/>
      <c r="J804" s="43"/>
      <c r="K804" s="43"/>
      <c r="L804" s="47"/>
      <c r="M804" s="223"/>
      <c r="N804" s="224"/>
      <c r="O804" s="87"/>
      <c r="P804" s="87"/>
      <c r="Q804" s="87"/>
      <c r="R804" s="87"/>
      <c r="S804" s="87"/>
      <c r="T804" s="88"/>
      <c r="U804" s="41"/>
      <c r="V804" s="41"/>
      <c r="W804" s="41"/>
      <c r="X804" s="41"/>
      <c r="Y804" s="41"/>
      <c r="Z804" s="41"/>
      <c r="AA804" s="41"/>
      <c r="AB804" s="41"/>
      <c r="AC804" s="41"/>
      <c r="AD804" s="41"/>
      <c r="AE804" s="41"/>
      <c r="AT804" s="19" t="s">
        <v>150</v>
      </c>
      <c r="AU804" s="19" t="s">
        <v>21</v>
      </c>
    </row>
    <row r="805" s="12" customFormat="1" ht="25.92" customHeight="1">
      <c r="A805" s="12"/>
      <c r="B805" s="191"/>
      <c r="C805" s="192"/>
      <c r="D805" s="193" t="s">
        <v>80</v>
      </c>
      <c r="E805" s="194" t="s">
        <v>1028</v>
      </c>
      <c r="F805" s="194" t="s">
        <v>1029</v>
      </c>
      <c r="G805" s="192"/>
      <c r="H805" s="192"/>
      <c r="I805" s="195"/>
      <c r="J805" s="196">
        <f>BK805</f>
        <v>0</v>
      </c>
      <c r="K805" s="192"/>
      <c r="L805" s="197"/>
      <c r="M805" s="198"/>
      <c r="N805" s="199"/>
      <c r="O805" s="199"/>
      <c r="P805" s="200">
        <f>P806</f>
        <v>0</v>
      </c>
      <c r="Q805" s="199"/>
      <c r="R805" s="200">
        <f>R806</f>
        <v>1.16185592</v>
      </c>
      <c r="S805" s="199"/>
      <c r="T805" s="201">
        <f>T806</f>
        <v>0</v>
      </c>
      <c r="U805" s="12"/>
      <c r="V805" s="12"/>
      <c r="W805" s="12"/>
      <c r="X805" s="12"/>
      <c r="Y805" s="12"/>
      <c r="Z805" s="12"/>
      <c r="AA805" s="12"/>
      <c r="AB805" s="12"/>
      <c r="AC805" s="12"/>
      <c r="AD805" s="12"/>
      <c r="AE805" s="12"/>
      <c r="AR805" s="202" t="s">
        <v>21</v>
      </c>
      <c r="AT805" s="203" t="s">
        <v>80</v>
      </c>
      <c r="AU805" s="203" t="s">
        <v>81</v>
      </c>
      <c r="AY805" s="202" t="s">
        <v>135</v>
      </c>
      <c r="BK805" s="204">
        <f>BK806</f>
        <v>0</v>
      </c>
    </row>
    <row r="806" s="12" customFormat="1" ht="22.8" customHeight="1">
      <c r="A806" s="12"/>
      <c r="B806" s="191"/>
      <c r="C806" s="192"/>
      <c r="D806" s="193" t="s">
        <v>80</v>
      </c>
      <c r="E806" s="205" t="s">
        <v>1030</v>
      </c>
      <c r="F806" s="205" t="s">
        <v>1031</v>
      </c>
      <c r="G806" s="192"/>
      <c r="H806" s="192"/>
      <c r="I806" s="195"/>
      <c r="J806" s="206">
        <f>BK806</f>
        <v>0</v>
      </c>
      <c r="K806" s="192"/>
      <c r="L806" s="197"/>
      <c r="M806" s="198"/>
      <c r="N806" s="199"/>
      <c r="O806" s="199"/>
      <c r="P806" s="200">
        <f>SUM(P807:P841)</f>
        <v>0</v>
      </c>
      <c r="Q806" s="199"/>
      <c r="R806" s="200">
        <f>SUM(R807:R841)</f>
        <v>1.16185592</v>
      </c>
      <c r="S806" s="199"/>
      <c r="T806" s="201">
        <f>SUM(T807:T841)</f>
        <v>0</v>
      </c>
      <c r="U806" s="12"/>
      <c r="V806" s="12"/>
      <c r="W806" s="12"/>
      <c r="X806" s="12"/>
      <c r="Y806" s="12"/>
      <c r="Z806" s="12"/>
      <c r="AA806" s="12"/>
      <c r="AB806" s="12"/>
      <c r="AC806" s="12"/>
      <c r="AD806" s="12"/>
      <c r="AE806" s="12"/>
      <c r="AR806" s="202" t="s">
        <v>21</v>
      </c>
      <c r="AT806" s="203" t="s">
        <v>80</v>
      </c>
      <c r="AU806" s="203" t="s">
        <v>89</v>
      </c>
      <c r="AY806" s="202" t="s">
        <v>135</v>
      </c>
      <c r="BK806" s="204">
        <f>SUM(BK807:BK841)</f>
        <v>0</v>
      </c>
    </row>
    <row r="807" s="2" customFormat="1" ht="21.75" customHeight="1">
      <c r="A807" s="41"/>
      <c r="B807" s="42"/>
      <c r="C807" s="207" t="s">
        <v>1032</v>
      </c>
      <c r="D807" s="207" t="s">
        <v>137</v>
      </c>
      <c r="E807" s="208" t="s">
        <v>1033</v>
      </c>
      <c r="F807" s="209" t="s">
        <v>1034</v>
      </c>
      <c r="G807" s="210" t="s">
        <v>140</v>
      </c>
      <c r="H807" s="211">
        <v>14.02</v>
      </c>
      <c r="I807" s="212"/>
      <c r="J807" s="213">
        <f>ROUND(I807*H807,2)</f>
        <v>0</v>
      </c>
      <c r="K807" s="209" t="s">
        <v>141</v>
      </c>
      <c r="L807" s="47"/>
      <c r="M807" s="214" t="s">
        <v>32</v>
      </c>
      <c r="N807" s="215" t="s">
        <v>52</v>
      </c>
      <c r="O807" s="87"/>
      <c r="P807" s="216">
        <f>O807*H807</f>
        <v>0</v>
      </c>
      <c r="Q807" s="216">
        <v>0</v>
      </c>
      <c r="R807" s="216">
        <f>Q807*H807</f>
        <v>0</v>
      </c>
      <c r="S807" s="216">
        <v>0</v>
      </c>
      <c r="T807" s="217">
        <f>S807*H807</f>
        <v>0</v>
      </c>
      <c r="U807" s="41"/>
      <c r="V807" s="41"/>
      <c r="W807" s="41"/>
      <c r="X807" s="41"/>
      <c r="Y807" s="41"/>
      <c r="Z807" s="41"/>
      <c r="AA807" s="41"/>
      <c r="AB807" s="41"/>
      <c r="AC807" s="41"/>
      <c r="AD807" s="41"/>
      <c r="AE807" s="41"/>
      <c r="AR807" s="218" t="s">
        <v>241</v>
      </c>
      <c r="AT807" s="218" t="s">
        <v>137</v>
      </c>
      <c r="AU807" s="218" t="s">
        <v>21</v>
      </c>
      <c r="AY807" s="19" t="s">
        <v>135</v>
      </c>
      <c r="BE807" s="219">
        <f>IF(N807="základní",J807,0)</f>
        <v>0</v>
      </c>
      <c r="BF807" s="219">
        <f>IF(N807="snížená",J807,0)</f>
        <v>0</v>
      </c>
      <c r="BG807" s="219">
        <f>IF(N807="zákl. přenesená",J807,0)</f>
        <v>0</v>
      </c>
      <c r="BH807" s="219">
        <f>IF(N807="sníž. přenesená",J807,0)</f>
        <v>0</v>
      </c>
      <c r="BI807" s="219">
        <f>IF(N807="nulová",J807,0)</f>
        <v>0</v>
      </c>
      <c r="BJ807" s="19" t="s">
        <v>89</v>
      </c>
      <c r="BK807" s="219">
        <f>ROUND(I807*H807,2)</f>
        <v>0</v>
      </c>
      <c r="BL807" s="19" t="s">
        <v>241</v>
      </c>
      <c r="BM807" s="218" t="s">
        <v>1035</v>
      </c>
    </row>
    <row r="808" s="2" customFormat="1">
      <c r="A808" s="41"/>
      <c r="B808" s="42"/>
      <c r="C808" s="43"/>
      <c r="D808" s="220" t="s">
        <v>144</v>
      </c>
      <c r="E808" s="43"/>
      <c r="F808" s="221" t="s">
        <v>1036</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19" t="s">
        <v>144</v>
      </c>
      <c r="AU808" s="19" t="s">
        <v>21</v>
      </c>
    </row>
    <row r="809" s="2" customFormat="1">
      <c r="A809" s="41"/>
      <c r="B809" s="42"/>
      <c r="C809" s="43"/>
      <c r="D809" s="225" t="s">
        <v>150</v>
      </c>
      <c r="E809" s="43"/>
      <c r="F809" s="226" t="s">
        <v>1037</v>
      </c>
      <c r="G809" s="43"/>
      <c r="H809" s="43"/>
      <c r="I809" s="222"/>
      <c r="J809" s="43"/>
      <c r="K809" s="43"/>
      <c r="L809" s="47"/>
      <c r="M809" s="223"/>
      <c r="N809" s="224"/>
      <c r="O809" s="87"/>
      <c r="P809" s="87"/>
      <c r="Q809" s="87"/>
      <c r="R809" s="87"/>
      <c r="S809" s="87"/>
      <c r="T809" s="88"/>
      <c r="U809" s="41"/>
      <c r="V809" s="41"/>
      <c r="W809" s="41"/>
      <c r="X809" s="41"/>
      <c r="Y809" s="41"/>
      <c r="Z809" s="41"/>
      <c r="AA809" s="41"/>
      <c r="AB809" s="41"/>
      <c r="AC809" s="41"/>
      <c r="AD809" s="41"/>
      <c r="AE809" s="41"/>
      <c r="AT809" s="19" t="s">
        <v>150</v>
      </c>
      <c r="AU809" s="19" t="s">
        <v>21</v>
      </c>
    </row>
    <row r="810" s="2" customFormat="1" ht="16.5" customHeight="1">
      <c r="A810" s="41"/>
      <c r="B810" s="42"/>
      <c r="C810" s="259" t="s">
        <v>1038</v>
      </c>
      <c r="D810" s="259" t="s">
        <v>171</v>
      </c>
      <c r="E810" s="260" t="s">
        <v>1039</v>
      </c>
      <c r="F810" s="261" t="s">
        <v>1040</v>
      </c>
      <c r="G810" s="262" t="s">
        <v>174</v>
      </c>
      <c r="H810" s="263">
        <v>0.0050000000000000001</v>
      </c>
      <c r="I810" s="264"/>
      <c r="J810" s="265">
        <f>ROUND(I810*H810,2)</f>
        <v>0</v>
      </c>
      <c r="K810" s="261" t="s">
        <v>141</v>
      </c>
      <c r="L810" s="266"/>
      <c r="M810" s="267" t="s">
        <v>32</v>
      </c>
      <c r="N810" s="268" t="s">
        <v>52</v>
      </c>
      <c r="O810" s="87"/>
      <c r="P810" s="216">
        <f>O810*H810</f>
        <v>0</v>
      </c>
      <c r="Q810" s="216">
        <v>1</v>
      </c>
      <c r="R810" s="216">
        <f>Q810*H810</f>
        <v>0.0050000000000000001</v>
      </c>
      <c r="S810" s="216">
        <v>0</v>
      </c>
      <c r="T810" s="217">
        <f>S810*H810</f>
        <v>0</v>
      </c>
      <c r="U810" s="41"/>
      <c r="V810" s="41"/>
      <c r="W810" s="41"/>
      <c r="X810" s="41"/>
      <c r="Y810" s="41"/>
      <c r="Z810" s="41"/>
      <c r="AA810" s="41"/>
      <c r="AB810" s="41"/>
      <c r="AC810" s="41"/>
      <c r="AD810" s="41"/>
      <c r="AE810" s="41"/>
      <c r="AR810" s="218" t="s">
        <v>343</v>
      </c>
      <c r="AT810" s="218" t="s">
        <v>171</v>
      </c>
      <c r="AU810" s="218" t="s">
        <v>21</v>
      </c>
      <c r="AY810" s="19" t="s">
        <v>135</v>
      </c>
      <c r="BE810" s="219">
        <f>IF(N810="základní",J810,0)</f>
        <v>0</v>
      </c>
      <c r="BF810" s="219">
        <f>IF(N810="snížená",J810,0)</f>
        <v>0</v>
      </c>
      <c r="BG810" s="219">
        <f>IF(N810="zákl. přenesená",J810,0)</f>
        <v>0</v>
      </c>
      <c r="BH810" s="219">
        <f>IF(N810="sníž. přenesená",J810,0)</f>
        <v>0</v>
      </c>
      <c r="BI810" s="219">
        <f>IF(N810="nulová",J810,0)</f>
        <v>0</v>
      </c>
      <c r="BJ810" s="19" t="s">
        <v>89</v>
      </c>
      <c r="BK810" s="219">
        <f>ROUND(I810*H810,2)</f>
        <v>0</v>
      </c>
      <c r="BL810" s="19" t="s">
        <v>241</v>
      </c>
      <c r="BM810" s="218" t="s">
        <v>1041</v>
      </c>
    </row>
    <row r="811" s="13" customFormat="1">
      <c r="A811" s="13"/>
      <c r="B811" s="227"/>
      <c r="C811" s="228"/>
      <c r="D811" s="225" t="s">
        <v>152</v>
      </c>
      <c r="E811" s="228"/>
      <c r="F811" s="230" t="s">
        <v>1042</v>
      </c>
      <c r="G811" s="228"/>
      <c r="H811" s="231">
        <v>0.0050000000000000001</v>
      </c>
      <c r="I811" s="232"/>
      <c r="J811" s="228"/>
      <c r="K811" s="228"/>
      <c r="L811" s="233"/>
      <c r="M811" s="234"/>
      <c r="N811" s="235"/>
      <c r="O811" s="235"/>
      <c r="P811" s="235"/>
      <c r="Q811" s="235"/>
      <c r="R811" s="235"/>
      <c r="S811" s="235"/>
      <c r="T811" s="236"/>
      <c r="U811" s="13"/>
      <c r="V811" s="13"/>
      <c r="W811" s="13"/>
      <c r="X811" s="13"/>
      <c r="Y811" s="13"/>
      <c r="Z811" s="13"/>
      <c r="AA811" s="13"/>
      <c r="AB811" s="13"/>
      <c r="AC811" s="13"/>
      <c r="AD811" s="13"/>
      <c r="AE811" s="13"/>
      <c r="AT811" s="237" t="s">
        <v>152</v>
      </c>
      <c r="AU811" s="237" t="s">
        <v>21</v>
      </c>
      <c r="AV811" s="13" t="s">
        <v>21</v>
      </c>
      <c r="AW811" s="13" t="s">
        <v>4</v>
      </c>
      <c r="AX811" s="13" t="s">
        <v>89</v>
      </c>
      <c r="AY811" s="237" t="s">
        <v>135</v>
      </c>
    </row>
    <row r="812" s="2" customFormat="1" ht="21.75" customHeight="1">
      <c r="A812" s="41"/>
      <c r="B812" s="42"/>
      <c r="C812" s="207" t="s">
        <v>1043</v>
      </c>
      <c r="D812" s="207" t="s">
        <v>137</v>
      </c>
      <c r="E812" s="208" t="s">
        <v>1044</v>
      </c>
      <c r="F812" s="209" t="s">
        <v>1045</v>
      </c>
      <c r="G812" s="210" t="s">
        <v>140</v>
      </c>
      <c r="H812" s="211">
        <v>14.02</v>
      </c>
      <c r="I812" s="212"/>
      <c r="J812" s="213">
        <f>ROUND(I812*H812,2)</f>
        <v>0</v>
      </c>
      <c r="K812" s="209" t="s">
        <v>141</v>
      </c>
      <c r="L812" s="47"/>
      <c r="M812" s="214" t="s">
        <v>32</v>
      </c>
      <c r="N812" s="215" t="s">
        <v>52</v>
      </c>
      <c r="O812" s="87"/>
      <c r="P812" s="216">
        <f>O812*H812</f>
        <v>0</v>
      </c>
      <c r="Q812" s="216">
        <v>0</v>
      </c>
      <c r="R812" s="216">
        <f>Q812*H812</f>
        <v>0</v>
      </c>
      <c r="S812" s="216">
        <v>0</v>
      </c>
      <c r="T812" s="217">
        <f>S812*H812</f>
        <v>0</v>
      </c>
      <c r="U812" s="41"/>
      <c r="V812" s="41"/>
      <c r="W812" s="41"/>
      <c r="X812" s="41"/>
      <c r="Y812" s="41"/>
      <c r="Z812" s="41"/>
      <c r="AA812" s="41"/>
      <c r="AB812" s="41"/>
      <c r="AC812" s="41"/>
      <c r="AD812" s="41"/>
      <c r="AE812" s="41"/>
      <c r="AR812" s="218" t="s">
        <v>241</v>
      </c>
      <c r="AT812" s="218" t="s">
        <v>137</v>
      </c>
      <c r="AU812" s="218" t="s">
        <v>21</v>
      </c>
      <c r="AY812" s="19" t="s">
        <v>135</v>
      </c>
      <c r="BE812" s="219">
        <f>IF(N812="základní",J812,0)</f>
        <v>0</v>
      </c>
      <c r="BF812" s="219">
        <f>IF(N812="snížená",J812,0)</f>
        <v>0</v>
      </c>
      <c r="BG812" s="219">
        <f>IF(N812="zákl. přenesená",J812,0)</f>
        <v>0</v>
      </c>
      <c r="BH812" s="219">
        <f>IF(N812="sníž. přenesená",J812,0)</f>
        <v>0</v>
      </c>
      <c r="BI812" s="219">
        <f>IF(N812="nulová",J812,0)</f>
        <v>0</v>
      </c>
      <c r="BJ812" s="19" t="s">
        <v>89</v>
      </c>
      <c r="BK812" s="219">
        <f>ROUND(I812*H812,2)</f>
        <v>0</v>
      </c>
      <c r="BL812" s="19" t="s">
        <v>241</v>
      </c>
      <c r="BM812" s="218" t="s">
        <v>1046</v>
      </c>
    </row>
    <row r="813" s="2" customFormat="1">
      <c r="A813" s="41"/>
      <c r="B813" s="42"/>
      <c r="C813" s="43"/>
      <c r="D813" s="220" t="s">
        <v>144</v>
      </c>
      <c r="E813" s="43"/>
      <c r="F813" s="221" t="s">
        <v>1047</v>
      </c>
      <c r="G813" s="43"/>
      <c r="H813" s="43"/>
      <c r="I813" s="222"/>
      <c r="J813" s="43"/>
      <c r="K813" s="43"/>
      <c r="L813" s="47"/>
      <c r="M813" s="223"/>
      <c r="N813" s="224"/>
      <c r="O813" s="87"/>
      <c r="P813" s="87"/>
      <c r="Q813" s="87"/>
      <c r="R813" s="87"/>
      <c r="S813" s="87"/>
      <c r="T813" s="88"/>
      <c r="U813" s="41"/>
      <c r="V813" s="41"/>
      <c r="W813" s="41"/>
      <c r="X813" s="41"/>
      <c r="Y813" s="41"/>
      <c r="Z813" s="41"/>
      <c r="AA813" s="41"/>
      <c r="AB813" s="41"/>
      <c r="AC813" s="41"/>
      <c r="AD813" s="41"/>
      <c r="AE813" s="41"/>
      <c r="AT813" s="19" t="s">
        <v>144</v>
      </c>
      <c r="AU813" s="19" t="s">
        <v>21</v>
      </c>
    </row>
    <row r="814" s="2" customFormat="1">
      <c r="A814" s="41"/>
      <c r="B814" s="42"/>
      <c r="C814" s="43"/>
      <c r="D814" s="225" t="s">
        <v>150</v>
      </c>
      <c r="E814" s="43"/>
      <c r="F814" s="226" t="s">
        <v>1037</v>
      </c>
      <c r="G814" s="43"/>
      <c r="H814" s="43"/>
      <c r="I814" s="222"/>
      <c r="J814" s="43"/>
      <c r="K814" s="43"/>
      <c r="L814" s="47"/>
      <c r="M814" s="223"/>
      <c r="N814" s="224"/>
      <c r="O814" s="87"/>
      <c r="P814" s="87"/>
      <c r="Q814" s="87"/>
      <c r="R814" s="87"/>
      <c r="S814" s="87"/>
      <c r="T814" s="88"/>
      <c r="U814" s="41"/>
      <c r="V814" s="41"/>
      <c r="W814" s="41"/>
      <c r="X814" s="41"/>
      <c r="Y814" s="41"/>
      <c r="Z814" s="41"/>
      <c r="AA814" s="41"/>
      <c r="AB814" s="41"/>
      <c r="AC814" s="41"/>
      <c r="AD814" s="41"/>
      <c r="AE814" s="41"/>
      <c r="AT814" s="19" t="s">
        <v>150</v>
      </c>
      <c r="AU814" s="19" t="s">
        <v>21</v>
      </c>
    </row>
    <row r="815" s="13" customFormat="1">
      <c r="A815" s="13"/>
      <c r="B815" s="227"/>
      <c r="C815" s="228"/>
      <c r="D815" s="225" t="s">
        <v>152</v>
      </c>
      <c r="E815" s="229" t="s">
        <v>32</v>
      </c>
      <c r="F815" s="230" t="s">
        <v>1048</v>
      </c>
      <c r="G815" s="228"/>
      <c r="H815" s="231">
        <v>14.02</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152</v>
      </c>
      <c r="AU815" s="237" t="s">
        <v>21</v>
      </c>
      <c r="AV815" s="13" t="s">
        <v>21</v>
      </c>
      <c r="AW815" s="13" t="s">
        <v>40</v>
      </c>
      <c r="AX815" s="13" t="s">
        <v>81</v>
      </c>
      <c r="AY815" s="237" t="s">
        <v>135</v>
      </c>
    </row>
    <row r="816" s="14" customFormat="1">
      <c r="A816" s="14"/>
      <c r="B816" s="238"/>
      <c r="C816" s="239"/>
      <c r="D816" s="225" t="s">
        <v>152</v>
      </c>
      <c r="E816" s="240" t="s">
        <v>32</v>
      </c>
      <c r="F816" s="241" t="s">
        <v>154</v>
      </c>
      <c r="G816" s="239"/>
      <c r="H816" s="240" t="s">
        <v>32</v>
      </c>
      <c r="I816" s="242"/>
      <c r="J816" s="239"/>
      <c r="K816" s="239"/>
      <c r="L816" s="243"/>
      <c r="M816" s="244"/>
      <c r="N816" s="245"/>
      <c r="O816" s="245"/>
      <c r="P816" s="245"/>
      <c r="Q816" s="245"/>
      <c r="R816" s="245"/>
      <c r="S816" s="245"/>
      <c r="T816" s="246"/>
      <c r="U816" s="14"/>
      <c r="V816" s="14"/>
      <c r="W816" s="14"/>
      <c r="X816" s="14"/>
      <c r="Y816" s="14"/>
      <c r="Z816" s="14"/>
      <c r="AA816" s="14"/>
      <c r="AB816" s="14"/>
      <c r="AC816" s="14"/>
      <c r="AD816" s="14"/>
      <c r="AE816" s="14"/>
      <c r="AT816" s="247" t="s">
        <v>152</v>
      </c>
      <c r="AU816" s="247" t="s">
        <v>21</v>
      </c>
      <c r="AV816" s="14" t="s">
        <v>89</v>
      </c>
      <c r="AW816" s="14" t="s">
        <v>40</v>
      </c>
      <c r="AX816" s="14" t="s">
        <v>81</v>
      </c>
      <c r="AY816" s="247" t="s">
        <v>135</v>
      </c>
    </row>
    <row r="817" s="15" customFormat="1">
      <c r="A817" s="15"/>
      <c r="B817" s="248"/>
      <c r="C817" s="249"/>
      <c r="D817" s="225" t="s">
        <v>152</v>
      </c>
      <c r="E817" s="250" t="s">
        <v>32</v>
      </c>
      <c r="F817" s="251" t="s">
        <v>155</v>
      </c>
      <c r="G817" s="249"/>
      <c r="H817" s="252">
        <v>14.02</v>
      </c>
      <c r="I817" s="253"/>
      <c r="J817" s="249"/>
      <c r="K817" s="249"/>
      <c r="L817" s="254"/>
      <c r="M817" s="255"/>
      <c r="N817" s="256"/>
      <c r="O817" s="256"/>
      <c r="P817" s="256"/>
      <c r="Q817" s="256"/>
      <c r="R817" s="256"/>
      <c r="S817" s="256"/>
      <c r="T817" s="257"/>
      <c r="U817" s="15"/>
      <c r="V817" s="15"/>
      <c r="W817" s="15"/>
      <c r="X817" s="15"/>
      <c r="Y817" s="15"/>
      <c r="Z817" s="15"/>
      <c r="AA817" s="15"/>
      <c r="AB817" s="15"/>
      <c r="AC817" s="15"/>
      <c r="AD817" s="15"/>
      <c r="AE817" s="15"/>
      <c r="AT817" s="258" t="s">
        <v>152</v>
      </c>
      <c r="AU817" s="258" t="s">
        <v>21</v>
      </c>
      <c r="AV817" s="15" t="s">
        <v>142</v>
      </c>
      <c r="AW817" s="15" t="s">
        <v>40</v>
      </c>
      <c r="AX817" s="15" t="s">
        <v>89</v>
      </c>
      <c r="AY817" s="258" t="s">
        <v>135</v>
      </c>
    </row>
    <row r="818" s="2" customFormat="1" ht="16.5" customHeight="1">
      <c r="A818" s="41"/>
      <c r="B818" s="42"/>
      <c r="C818" s="259" t="s">
        <v>1049</v>
      </c>
      <c r="D818" s="259" t="s">
        <v>171</v>
      </c>
      <c r="E818" s="260" t="s">
        <v>1050</v>
      </c>
      <c r="F818" s="261" t="s">
        <v>1051</v>
      </c>
      <c r="G818" s="262" t="s">
        <v>174</v>
      </c>
      <c r="H818" s="263">
        <v>0.0060000000000000001</v>
      </c>
      <c r="I818" s="264"/>
      <c r="J818" s="265">
        <f>ROUND(I818*H818,2)</f>
        <v>0</v>
      </c>
      <c r="K818" s="261" t="s">
        <v>141</v>
      </c>
      <c r="L818" s="266"/>
      <c r="M818" s="267" t="s">
        <v>32</v>
      </c>
      <c r="N818" s="268" t="s">
        <v>52</v>
      </c>
      <c r="O818" s="87"/>
      <c r="P818" s="216">
        <f>O818*H818</f>
        <v>0</v>
      </c>
      <c r="Q818" s="216">
        <v>1</v>
      </c>
      <c r="R818" s="216">
        <f>Q818*H818</f>
        <v>0.0060000000000000001</v>
      </c>
      <c r="S818" s="216">
        <v>0</v>
      </c>
      <c r="T818" s="217">
        <f>S818*H818</f>
        <v>0</v>
      </c>
      <c r="U818" s="41"/>
      <c r="V818" s="41"/>
      <c r="W818" s="41"/>
      <c r="X818" s="41"/>
      <c r="Y818" s="41"/>
      <c r="Z818" s="41"/>
      <c r="AA818" s="41"/>
      <c r="AB818" s="41"/>
      <c r="AC818" s="41"/>
      <c r="AD818" s="41"/>
      <c r="AE818" s="41"/>
      <c r="AR818" s="218" t="s">
        <v>343</v>
      </c>
      <c r="AT818" s="218" t="s">
        <v>171</v>
      </c>
      <c r="AU818" s="218" t="s">
        <v>21</v>
      </c>
      <c r="AY818" s="19" t="s">
        <v>135</v>
      </c>
      <c r="BE818" s="219">
        <f>IF(N818="základní",J818,0)</f>
        <v>0</v>
      </c>
      <c r="BF818" s="219">
        <f>IF(N818="snížená",J818,0)</f>
        <v>0</v>
      </c>
      <c r="BG818" s="219">
        <f>IF(N818="zákl. přenesená",J818,0)</f>
        <v>0</v>
      </c>
      <c r="BH818" s="219">
        <f>IF(N818="sníž. přenesená",J818,0)</f>
        <v>0</v>
      </c>
      <c r="BI818" s="219">
        <f>IF(N818="nulová",J818,0)</f>
        <v>0</v>
      </c>
      <c r="BJ818" s="19" t="s">
        <v>89</v>
      </c>
      <c r="BK818" s="219">
        <f>ROUND(I818*H818,2)</f>
        <v>0</v>
      </c>
      <c r="BL818" s="19" t="s">
        <v>241</v>
      </c>
      <c r="BM818" s="218" t="s">
        <v>1052</v>
      </c>
    </row>
    <row r="819" s="13" customFormat="1">
      <c r="A819" s="13"/>
      <c r="B819" s="227"/>
      <c r="C819" s="228"/>
      <c r="D819" s="225" t="s">
        <v>152</v>
      </c>
      <c r="E819" s="228"/>
      <c r="F819" s="230" t="s">
        <v>1053</v>
      </c>
      <c r="G819" s="228"/>
      <c r="H819" s="231">
        <v>0.0060000000000000001</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152</v>
      </c>
      <c r="AU819" s="237" t="s">
        <v>21</v>
      </c>
      <c r="AV819" s="13" t="s">
        <v>21</v>
      </c>
      <c r="AW819" s="13" t="s">
        <v>4</v>
      </c>
      <c r="AX819" s="13" t="s">
        <v>89</v>
      </c>
      <c r="AY819" s="237" t="s">
        <v>135</v>
      </c>
    </row>
    <row r="820" s="2" customFormat="1" ht="16.5" customHeight="1">
      <c r="A820" s="41"/>
      <c r="B820" s="42"/>
      <c r="C820" s="207" t="s">
        <v>1054</v>
      </c>
      <c r="D820" s="207" t="s">
        <v>137</v>
      </c>
      <c r="E820" s="208" t="s">
        <v>1055</v>
      </c>
      <c r="F820" s="209" t="s">
        <v>1056</v>
      </c>
      <c r="G820" s="210" t="s">
        <v>140</v>
      </c>
      <c r="H820" s="211">
        <v>179.28999999999999</v>
      </c>
      <c r="I820" s="212"/>
      <c r="J820" s="213">
        <f>ROUND(I820*H820,2)</f>
        <v>0</v>
      </c>
      <c r="K820" s="209" t="s">
        <v>141</v>
      </c>
      <c r="L820" s="47"/>
      <c r="M820" s="214" t="s">
        <v>32</v>
      </c>
      <c r="N820" s="215" t="s">
        <v>52</v>
      </c>
      <c r="O820" s="87"/>
      <c r="P820" s="216">
        <f>O820*H820</f>
        <v>0</v>
      </c>
      <c r="Q820" s="216">
        <v>0.00038000000000000002</v>
      </c>
      <c r="R820" s="216">
        <f>Q820*H820</f>
        <v>0.068130200000000002</v>
      </c>
      <c r="S820" s="216">
        <v>0</v>
      </c>
      <c r="T820" s="217">
        <f>S820*H820</f>
        <v>0</v>
      </c>
      <c r="U820" s="41"/>
      <c r="V820" s="41"/>
      <c r="W820" s="41"/>
      <c r="X820" s="41"/>
      <c r="Y820" s="41"/>
      <c r="Z820" s="41"/>
      <c r="AA820" s="41"/>
      <c r="AB820" s="41"/>
      <c r="AC820" s="41"/>
      <c r="AD820" s="41"/>
      <c r="AE820" s="41"/>
      <c r="AR820" s="218" t="s">
        <v>241</v>
      </c>
      <c r="AT820" s="218" t="s">
        <v>137</v>
      </c>
      <c r="AU820" s="218" t="s">
        <v>21</v>
      </c>
      <c r="AY820" s="19" t="s">
        <v>135</v>
      </c>
      <c r="BE820" s="219">
        <f>IF(N820="základní",J820,0)</f>
        <v>0</v>
      </c>
      <c r="BF820" s="219">
        <f>IF(N820="snížená",J820,0)</f>
        <v>0</v>
      </c>
      <c r="BG820" s="219">
        <f>IF(N820="zákl. přenesená",J820,0)</f>
        <v>0</v>
      </c>
      <c r="BH820" s="219">
        <f>IF(N820="sníž. přenesená",J820,0)</f>
        <v>0</v>
      </c>
      <c r="BI820" s="219">
        <f>IF(N820="nulová",J820,0)</f>
        <v>0</v>
      </c>
      <c r="BJ820" s="19" t="s">
        <v>89</v>
      </c>
      <c r="BK820" s="219">
        <f>ROUND(I820*H820,2)</f>
        <v>0</v>
      </c>
      <c r="BL820" s="19" t="s">
        <v>241</v>
      </c>
      <c r="BM820" s="218" t="s">
        <v>1057</v>
      </c>
    </row>
    <row r="821" s="2" customFormat="1">
      <c r="A821" s="41"/>
      <c r="B821" s="42"/>
      <c r="C821" s="43"/>
      <c r="D821" s="220" t="s">
        <v>144</v>
      </c>
      <c r="E821" s="43"/>
      <c r="F821" s="221" t="s">
        <v>1058</v>
      </c>
      <c r="G821" s="43"/>
      <c r="H821" s="43"/>
      <c r="I821" s="222"/>
      <c r="J821" s="43"/>
      <c r="K821" s="43"/>
      <c r="L821" s="47"/>
      <c r="M821" s="223"/>
      <c r="N821" s="224"/>
      <c r="O821" s="87"/>
      <c r="P821" s="87"/>
      <c r="Q821" s="87"/>
      <c r="R821" s="87"/>
      <c r="S821" s="87"/>
      <c r="T821" s="88"/>
      <c r="U821" s="41"/>
      <c r="V821" s="41"/>
      <c r="W821" s="41"/>
      <c r="X821" s="41"/>
      <c r="Y821" s="41"/>
      <c r="Z821" s="41"/>
      <c r="AA821" s="41"/>
      <c r="AB821" s="41"/>
      <c r="AC821" s="41"/>
      <c r="AD821" s="41"/>
      <c r="AE821" s="41"/>
      <c r="AT821" s="19" t="s">
        <v>144</v>
      </c>
      <c r="AU821" s="19" t="s">
        <v>21</v>
      </c>
    </row>
    <row r="822" s="13" customFormat="1">
      <c r="A822" s="13"/>
      <c r="B822" s="227"/>
      <c r="C822" s="228"/>
      <c r="D822" s="225" t="s">
        <v>152</v>
      </c>
      <c r="E822" s="229" t="s">
        <v>32</v>
      </c>
      <c r="F822" s="230" t="s">
        <v>1059</v>
      </c>
      <c r="G822" s="228"/>
      <c r="H822" s="231">
        <v>179.28999999999999</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152</v>
      </c>
      <c r="AU822" s="237" t="s">
        <v>21</v>
      </c>
      <c r="AV822" s="13" t="s">
        <v>21</v>
      </c>
      <c r="AW822" s="13" t="s">
        <v>40</v>
      </c>
      <c r="AX822" s="13" t="s">
        <v>81</v>
      </c>
      <c r="AY822" s="237" t="s">
        <v>135</v>
      </c>
    </row>
    <row r="823" s="14" customFormat="1">
      <c r="A823" s="14"/>
      <c r="B823" s="238"/>
      <c r="C823" s="239"/>
      <c r="D823" s="225" t="s">
        <v>152</v>
      </c>
      <c r="E823" s="240" t="s">
        <v>32</v>
      </c>
      <c r="F823" s="241" t="s">
        <v>154</v>
      </c>
      <c r="G823" s="239"/>
      <c r="H823" s="240" t="s">
        <v>32</v>
      </c>
      <c r="I823" s="242"/>
      <c r="J823" s="239"/>
      <c r="K823" s="239"/>
      <c r="L823" s="243"/>
      <c r="M823" s="244"/>
      <c r="N823" s="245"/>
      <c r="O823" s="245"/>
      <c r="P823" s="245"/>
      <c r="Q823" s="245"/>
      <c r="R823" s="245"/>
      <c r="S823" s="245"/>
      <c r="T823" s="246"/>
      <c r="U823" s="14"/>
      <c r="V823" s="14"/>
      <c r="W823" s="14"/>
      <c r="X823" s="14"/>
      <c r="Y823" s="14"/>
      <c r="Z823" s="14"/>
      <c r="AA823" s="14"/>
      <c r="AB823" s="14"/>
      <c r="AC823" s="14"/>
      <c r="AD823" s="14"/>
      <c r="AE823" s="14"/>
      <c r="AT823" s="247" t="s">
        <v>152</v>
      </c>
      <c r="AU823" s="247" t="s">
        <v>21</v>
      </c>
      <c r="AV823" s="14" t="s">
        <v>89</v>
      </c>
      <c r="AW823" s="14" t="s">
        <v>40</v>
      </c>
      <c r="AX823" s="14" t="s">
        <v>81</v>
      </c>
      <c r="AY823" s="247" t="s">
        <v>135</v>
      </c>
    </row>
    <row r="824" s="15" customFormat="1">
      <c r="A824" s="15"/>
      <c r="B824" s="248"/>
      <c r="C824" s="249"/>
      <c r="D824" s="225" t="s">
        <v>152</v>
      </c>
      <c r="E824" s="250" t="s">
        <v>32</v>
      </c>
      <c r="F824" s="251" t="s">
        <v>155</v>
      </c>
      <c r="G824" s="249"/>
      <c r="H824" s="252">
        <v>179.28999999999999</v>
      </c>
      <c r="I824" s="253"/>
      <c r="J824" s="249"/>
      <c r="K824" s="249"/>
      <c r="L824" s="254"/>
      <c r="M824" s="255"/>
      <c r="N824" s="256"/>
      <c r="O824" s="256"/>
      <c r="P824" s="256"/>
      <c r="Q824" s="256"/>
      <c r="R824" s="256"/>
      <c r="S824" s="256"/>
      <c r="T824" s="257"/>
      <c r="U824" s="15"/>
      <c r="V824" s="15"/>
      <c r="W824" s="15"/>
      <c r="X824" s="15"/>
      <c r="Y824" s="15"/>
      <c r="Z824" s="15"/>
      <c r="AA824" s="15"/>
      <c r="AB824" s="15"/>
      <c r="AC824" s="15"/>
      <c r="AD824" s="15"/>
      <c r="AE824" s="15"/>
      <c r="AT824" s="258" t="s">
        <v>152</v>
      </c>
      <c r="AU824" s="258" t="s">
        <v>21</v>
      </c>
      <c r="AV824" s="15" t="s">
        <v>142</v>
      </c>
      <c r="AW824" s="15" t="s">
        <v>40</v>
      </c>
      <c r="AX824" s="15" t="s">
        <v>89</v>
      </c>
      <c r="AY824" s="258" t="s">
        <v>135</v>
      </c>
    </row>
    <row r="825" s="2" customFormat="1" ht="16.5" customHeight="1">
      <c r="A825" s="41"/>
      <c r="B825" s="42"/>
      <c r="C825" s="259" t="s">
        <v>1060</v>
      </c>
      <c r="D825" s="259" t="s">
        <v>171</v>
      </c>
      <c r="E825" s="260" t="s">
        <v>1061</v>
      </c>
      <c r="F825" s="261" t="s">
        <v>1062</v>
      </c>
      <c r="G825" s="262" t="s">
        <v>140</v>
      </c>
      <c r="H825" s="263">
        <v>208.96199999999999</v>
      </c>
      <c r="I825" s="264"/>
      <c r="J825" s="265">
        <f>ROUND(I825*H825,2)</f>
        <v>0</v>
      </c>
      <c r="K825" s="261" t="s">
        <v>32</v>
      </c>
      <c r="L825" s="266"/>
      <c r="M825" s="267" t="s">
        <v>32</v>
      </c>
      <c r="N825" s="268" t="s">
        <v>52</v>
      </c>
      <c r="O825" s="87"/>
      <c r="P825" s="216">
        <f>O825*H825</f>
        <v>0</v>
      </c>
      <c r="Q825" s="216">
        <v>0.0047999999999999996</v>
      </c>
      <c r="R825" s="216">
        <f>Q825*H825</f>
        <v>1.0030176</v>
      </c>
      <c r="S825" s="216">
        <v>0</v>
      </c>
      <c r="T825" s="217">
        <f>S825*H825</f>
        <v>0</v>
      </c>
      <c r="U825" s="41"/>
      <c r="V825" s="41"/>
      <c r="W825" s="41"/>
      <c r="X825" s="41"/>
      <c r="Y825" s="41"/>
      <c r="Z825" s="41"/>
      <c r="AA825" s="41"/>
      <c r="AB825" s="41"/>
      <c r="AC825" s="41"/>
      <c r="AD825" s="41"/>
      <c r="AE825" s="41"/>
      <c r="AR825" s="218" t="s">
        <v>343</v>
      </c>
      <c r="AT825" s="218" t="s">
        <v>171</v>
      </c>
      <c r="AU825" s="218" t="s">
        <v>21</v>
      </c>
      <c r="AY825" s="19" t="s">
        <v>135</v>
      </c>
      <c r="BE825" s="219">
        <f>IF(N825="základní",J825,0)</f>
        <v>0</v>
      </c>
      <c r="BF825" s="219">
        <f>IF(N825="snížená",J825,0)</f>
        <v>0</v>
      </c>
      <c r="BG825" s="219">
        <f>IF(N825="zákl. přenesená",J825,0)</f>
        <v>0</v>
      </c>
      <c r="BH825" s="219">
        <f>IF(N825="sníž. přenesená",J825,0)</f>
        <v>0</v>
      </c>
      <c r="BI825" s="219">
        <f>IF(N825="nulová",J825,0)</f>
        <v>0</v>
      </c>
      <c r="BJ825" s="19" t="s">
        <v>89</v>
      </c>
      <c r="BK825" s="219">
        <f>ROUND(I825*H825,2)</f>
        <v>0</v>
      </c>
      <c r="BL825" s="19" t="s">
        <v>241</v>
      </c>
      <c r="BM825" s="218" t="s">
        <v>1063</v>
      </c>
    </row>
    <row r="826" s="13" customFormat="1">
      <c r="A826" s="13"/>
      <c r="B826" s="227"/>
      <c r="C826" s="228"/>
      <c r="D826" s="225" t="s">
        <v>152</v>
      </c>
      <c r="E826" s="228"/>
      <c r="F826" s="230" t="s">
        <v>1064</v>
      </c>
      <c r="G826" s="228"/>
      <c r="H826" s="231">
        <v>208.96199999999999</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152</v>
      </c>
      <c r="AU826" s="237" t="s">
        <v>21</v>
      </c>
      <c r="AV826" s="13" t="s">
        <v>21</v>
      </c>
      <c r="AW826" s="13" t="s">
        <v>4</v>
      </c>
      <c r="AX826" s="13" t="s">
        <v>89</v>
      </c>
      <c r="AY826" s="237" t="s">
        <v>135</v>
      </c>
    </row>
    <row r="827" s="2" customFormat="1" ht="16.5" customHeight="1">
      <c r="A827" s="41"/>
      <c r="B827" s="42"/>
      <c r="C827" s="207" t="s">
        <v>1065</v>
      </c>
      <c r="D827" s="207" t="s">
        <v>137</v>
      </c>
      <c r="E827" s="208" t="s">
        <v>1066</v>
      </c>
      <c r="F827" s="209" t="s">
        <v>1067</v>
      </c>
      <c r="G827" s="210" t="s">
        <v>140</v>
      </c>
      <c r="H827" s="211">
        <v>179.28999999999999</v>
      </c>
      <c r="I827" s="212"/>
      <c r="J827" s="213">
        <f>ROUND(I827*H827,2)</f>
        <v>0</v>
      </c>
      <c r="K827" s="209" t="s">
        <v>32</v>
      </c>
      <c r="L827" s="47"/>
      <c r="M827" s="214" t="s">
        <v>32</v>
      </c>
      <c r="N827" s="215" t="s">
        <v>52</v>
      </c>
      <c r="O827" s="87"/>
      <c r="P827" s="216">
        <f>O827*H827</f>
        <v>0</v>
      </c>
      <c r="Q827" s="216">
        <v>0.00032000000000000003</v>
      </c>
      <c r="R827" s="216">
        <f>Q827*H827</f>
        <v>0.057372800000000002</v>
      </c>
      <c r="S827" s="216">
        <v>0</v>
      </c>
      <c r="T827" s="217">
        <f>S827*H827</f>
        <v>0</v>
      </c>
      <c r="U827" s="41"/>
      <c r="V827" s="41"/>
      <c r="W827" s="41"/>
      <c r="X827" s="41"/>
      <c r="Y827" s="41"/>
      <c r="Z827" s="41"/>
      <c r="AA827" s="41"/>
      <c r="AB827" s="41"/>
      <c r="AC827" s="41"/>
      <c r="AD827" s="41"/>
      <c r="AE827" s="41"/>
      <c r="AR827" s="218" t="s">
        <v>241</v>
      </c>
      <c r="AT827" s="218" t="s">
        <v>137</v>
      </c>
      <c r="AU827" s="218" t="s">
        <v>21</v>
      </c>
      <c r="AY827" s="19" t="s">
        <v>135</v>
      </c>
      <c r="BE827" s="219">
        <f>IF(N827="základní",J827,0)</f>
        <v>0</v>
      </c>
      <c r="BF827" s="219">
        <f>IF(N827="snížená",J827,0)</f>
        <v>0</v>
      </c>
      <c r="BG827" s="219">
        <f>IF(N827="zákl. přenesená",J827,0)</f>
        <v>0</v>
      </c>
      <c r="BH827" s="219">
        <f>IF(N827="sníž. přenesená",J827,0)</f>
        <v>0</v>
      </c>
      <c r="BI827" s="219">
        <f>IF(N827="nulová",J827,0)</f>
        <v>0</v>
      </c>
      <c r="BJ827" s="19" t="s">
        <v>89</v>
      </c>
      <c r="BK827" s="219">
        <f>ROUND(I827*H827,2)</f>
        <v>0</v>
      </c>
      <c r="BL827" s="19" t="s">
        <v>241</v>
      </c>
      <c r="BM827" s="218" t="s">
        <v>1068</v>
      </c>
    </row>
    <row r="828" s="13" customFormat="1">
      <c r="A828" s="13"/>
      <c r="B828" s="227"/>
      <c r="C828" s="228"/>
      <c r="D828" s="225" t="s">
        <v>152</v>
      </c>
      <c r="E828" s="229" t="s">
        <v>32</v>
      </c>
      <c r="F828" s="230" t="s">
        <v>1069</v>
      </c>
      <c r="G828" s="228"/>
      <c r="H828" s="231">
        <v>179.28999999999999</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152</v>
      </c>
      <c r="AU828" s="237" t="s">
        <v>21</v>
      </c>
      <c r="AV828" s="13" t="s">
        <v>21</v>
      </c>
      <c r="AW828" s="13" t="s">
        <v>40</v>
      </c>
      <c r="AX828" s="13" t="s">
        <v>81</v>
      </c>
      <c r="AY828" s="237" t="s">
        <v>135</v>
      </c>
    </row>
    <row r="829" s="14" customFormat="1">
      <c r="A829" s="14"/>
      <c r="B829" s="238"/>
      <c r="C829" s="239"/>
      <c r="D829" s="225" t="s">
        <v>152</v>
      </c>
      <c r="E829" s="240" t="s">
        <v>32</v>
      </c>
      <c r="F829" s="241" t="s">
        <v>154</v>
      </c>
      <c r="G829" s="239"/>
      <c r="H829" s="240" t="s">
        <v>32</v>
      </c>
      <c r="I829" s="242"/>
      <c r="J829" s="239"/>
      <c r="K829" s="239"/>
      <c r="L829" s="243"/>
      <c r="M829" s="244"/>
      <c r="N829" s="245"/>
      <c r="O829" s="245"/>
      <c r="P829" s="245"/>
      <c r="Q829" s="245"/>
      <c r="R829" s="245"/>
      <c r="S829" s="245"/>
      <c r="T829" s="246"/>
      <c r="U829" s="14"/>
      <c r="V829" s="14"/>
      <c r="W829" s="14"/>
      <c r="X829" s="14"/>
      <c r="Y829" s="14"/>
      <c r="Z829" s="14"/>
      <c r="AA829" s="14"/>
      <c r="AB829" s="14"/>
      <c r="AC829" s="14"/>
      <c r="AD829" s="14"/>
      <c r="AE829" s="14"/>
      <c r="AT829" s="247" t="s">
        <v>152</v>
      </c>
      <c r="AU829" s="247" t="s">
        <v>21</v>
      </c>
      <c r="AV829" s="14" t="s">
        <v>89</v>
      </c>
      <c r="AW829" s="14" t="s">
        <v>40</v>
      </c>
      <c r="AX829" s="14" t="s">
        <v>81</v>
      </c>
      <c r="AY829" s="247" t="s">
        <v>135</v>
      </c>
    </row>
    <row r="830" s="15" customFormat="1">
      <c r="A830" s="15"/>
      <c r="B830" s="248"/>
      <c r="C830" s="249"/>
      <c r="D830" s="225" t="s">
        <v>152</v>
      </c>
      <c r="E830" s="250" t="s">
        <v>32</v>
      </c>
      <c r="F830" s="251" t="s">
        <v>155</v>
      </c>
      <c r="G830" s="249"/>
      <c r="H830" s="252">
        <v>179.28999999999999</v>
      </c>
      <c r="I830" s="253"/>
      <c r="J830" s="249"/>
      <c r="K830" s="249"/>
      <c r="L830" s="254"/>
      <c r="M830" s="255"/>
      <c r="N830" s="256"/>
      <c r="O830" s="256"/>
      <c r="P830" s="256"/>
      <c r="Q830" s="256"/>
      <c r="R830" s="256"/>
      <c r="S830" s="256"/>
      <c r="T830" s="257"/>
      <c r="U830" s="15"/>
      <c r="V830" s="15"/>
      <c r="W830" s="15"/>
      <c r="X830" s="15"/>
      <c r="Y830" s="15"/>
      <c r="Z830" s="15"/>
      <c r="AA830" s="15"/>
      <c r="AB830" s="15"/>
      <c r="AC830" s="15"/>
      <c r="AD830" s="15"/>
      <c r="AE830" s="15"/>
      <c r="AT830" s="258" t="s">
        <v>152</v>
      </c>
      <c r="AU830" s="258" t="s">
        <v>21</v>
      </c>
      <c r="AV830" s="15" t="s">
        <v>142</v>
      </c>
      <c r="AW830" s="15" t="s">
        <v>40</v>
      </c>
      <c r="AX830" s="15" t="s">
        <v>89</v>
      </c>
      <c r="AY830" s="258" t="s">
        <v>135</v>
      </c>
    </row>
    <row r="831" s="2" customFormat="1" ht="16.5" customHeight="1">
      <c r="A831" s="41"/>
      <c r="B831" s="42"/>
      <c r="C831" s="207" t="s">
        <v>1070</v>
      </c>
      <c r="D831" s="207" t="s">
        <v>137</v>
      </c>
      <c r="E831" s="208" t="s">
        <v>1071</v>
      </c>
      <c r="F831" s="209" t="s">
        <v>1072</v>
      </c>
      <c r="G831" s="210" t="s">
        <v>140</v>
      </c>
      <c r="H831" s="211">
        <v>75.969999999999999</v>
      </c>
      <c r="I831" s="212"/>
      <c r="J831" s="213">
        <f>ROUND(I831*H831,2)</f>
        <v>0</v>
      </c>
      <c r="K831" s="209" t="s">
        <v>141</v>
      </c>
      <c r="L831" s="47"/>
      <c r="M831" s="214" t="s">
        <v>32</v>
      </c>
      <c r="N831" s="215" t="s">
        <v>52</v>
      </c>
      <c r="O831" s="87"/>
      <c r="P831" s="216">
        <f>O831*H831</f>
        <v>0</v>
      </c>
      <c r="Q831" s="216">
        <v>0</v>
      </c>
      <c r="R831" s="216">
        <f>Q831*H831</f>
        <v>0</v>
      </c>
      <c r="S831" s="216">
        <v>0</v>
      </c>
      <c r="T831" s="217">
        <f>S831*H831</f>
        <v>0</v>
      </c>
      <c r="U831" s="41"/>
      <c r="V831" s="41"/>
      <c r="W831" s="41"/>
      <c r="X831" s="41"/>
      <c r="Y831" s="41"/>
      <c r="Z831" s="41"/>
      <c r="AA831" s="41"/>
      <c r="AB831" s="41"/>
      <c r="AC831" s="41"/>
      <c r="AD831" s="41"/>
      <c r="AE831" s="41"/>
      <c r="AR831" s="218" t="s">
        <v>241</v>
      </c>
      <c r="AT831" s="218" t="s">
        <v>137</v>
      </c>
      <c r="AU831" s="218" t="s">
        <v>21</v>
      </c>
      <c r="AY831" s="19" t="s">
        <v>135</v>
      </c>
      <c r="BE831" s="219">
        <f>IF(N831="základní",J831,0)</f>
        <v>0</v>
      </c>
      <c r="BF831" s="219">
        <f>IF(N831="snížená",J831,0)</f>
        <v>0</v>
      </c>
      <c r="BG831" s="219">
        <f>IF(N831="zákl. přenesená",J831,0)</f>
        <v>0</v>
      </c>
      <c r="BH831" s="219">
        <f>IF(N831="sníž. přenesená",J831,0)</f>
        <v>0</v>
      </c>
      <c r="BI831" s="219">
        <f>IF(N831="nulová",J831,0)</f>
        <v>0</v>
      </c>
      <c r="BJ831" s="19" t="s">
        <v>89</v>
      </c>
      <c r="BK831" s="219">
        <f>ROUND(I831*H831,2)</f>
        <v>0</v>
      </c>
      <c r="BL831" s="19" t="s">
        <v>241</v>
      </c>
      <c r="BM831" s="218" t="s">
        <v>1073</v>
      </c>
    </row>
    <row r="832" s="2" customFormat="1">
      <c r="A832" s="41"/>
      <c r="B832" s="42"/>
      <c r="C832" s="43"/>
      <c r="D832" s="220" t="s">
        <v>144</v>
      </c>
      <c r="E832" s="43"/>
      <c r="F832" s="221" t="s">
        <v>1074</v>
      </c>
      <c r="G832" s="43"/>
      <c r="H832" s="43"/>
      <c r="I832" s="222"/>
      <c r="J832" s="43"/>
      <c r="K832" s="43"/>
      <c r="L832" s="47"/>
      <c r="M832" s="223"/>
      <c r="N832" s="224"/>
      <c r="O832" s="87"/>
      <c r="P832" s="87"/>
      <c r="Q832" s="87"/>
      <c r="R832" s="87"/>
      <c r="S832" s="87"/>
      <c r="T832" s="88"/>
      <c r="U832" s="41"/>
      <c r="V832" s="41"/>
      <c r="W832" s="41"/>
      <c r="X832" s="41"/>
      <c r="Y832" s="41"/>
      <c r="Z832" s="41"/>
      <c r="AA832" s="41"/>
      <c r="AB832" s="41"/>
      <c r="AC832" s="41"/>
      <c r="AD832" s="41"/>
      <c r="AE832" s="41"/>
      <c r="AT832" s="19" t="s">
        <v>144</v>
      </c>
      <c r="AU832" s="19" t="s">
        <v>21</v>
      </c>
    </row>
    <row r="833" s="2" customFormat="1">
      <c r="A833" s="41"/>
      <c r="B833" s="42"/>
      <c r="C833" s="43"/>
      <c r="D833" s="225" t="s">
        <v>150</v>
      </c>
      <c r="E833" s="43"/>
      <c r="F833" s="226" t="s">
        <v>1075</v>
      </c>
      <c r="G833" s="43"/>
      <c r="H833" s="43"/>
      <c r="I833" s="222"/>
      <c r="J833" s="43"/>
      <c r="K833" s="43"/>
      <c r="L833" s="47"/>
      <c r="M833" s="223"/>
      <c r="N833" s="224"/>
      <c r="O833" s="87"/>
      <c r="P833" s="87"/>
      <c r="Q833" s="87"/>
      <c r="R833" s="87"/>
      <c r="S833" s="87"/>
      <c r="T833" s="88"/>
      <c r="U833" s="41"/>
      <c r="V833" s="41"/>
      <c r="W833" s="41"/>
      <c r="X833" s="41"/>
      <c r="Y833" s="41"/>
      <c r="Z833" s="41"/>
      <c r="AA833" s="41"/>
      <c r="AB833" s="41"/>
      <c r="AC833" s="41"/>
      <c r="AD833" s="41"/>
      <c r="AE833" s="41"/>
      <c r="AT833" s="19" t="s">
        <v>150</v>
      </c>
      <c r="AU833" s="19" t="s">
        <v>21</v>
      </c>
    </row>
    <row r="834" s="13" customFormat="1">
      <c r="A834" s="13"/>
      <c r="B834" s="227"/>
      <c r="C834" s="228"/>
      <c r="D834" s="225" t="s">
        <v>152</v>
      </c>
      <c r="E834" s="229" t="s">
        <v>32</v>
      </c>
      <c r="F834" s="230" t="s">
        <v>1076</v>
      </c>
      <c r="G834" s="228"/>
      <c r="H834" s="231">
        <v>75.969999999999999</v>
      </c>
      <c r="I834" s="232"/>
      <c r="J834" s="228"/>
      <c r="K834" s="228"/>
      <c r="L834" s="233"/>
      <c r="M834" s="234"/>
      <c r="N834" s="235"/>
      <c r="O834" s="235"/>
      <c r="P834" s="235"/>
      <c r="Q834" s="235"/>
      <c r="R834" s="235"/>
      <c r="S834" s="235"/>
      <c r="T834" s="236"/>
      <c r="U834" s="13"/>
      <c r="V834" s="13"/>
      <c r="W834" s="13"/>
      <c r="X834" s="13"/>
      <c r="Y834" s="13"/>
      <c r="Z834" s="13"/>
      <c r="AA834" s="13"/>
      <c r="AB834" s="13"/>
      <c r="AC834" s="13"/>
      <c r="AD834" s="13"/>
      <c r="AE834" s="13"/>
      <c r="AT834" s="237" t="s">
        <v>152</v>
      </c>
      <c r="AU834" s="237" t="s">
        <v>21</v>
      </c>
      <c r="AV834" s="13" t="s">
        <v>21</v>
      </c>
      <c r="AW834" s="13" t="s">
        <v>40</v>
      </c>
      <c r="AX834" s="13" t="s">
        <v>81</v>
      </c>
      <c r="AY834" s="237" t="s">
        <v>135</v>
      </c>
    </row>
    <row r="835" s="14" customFormat="1">
      <c r="A835" s="14"/>
      <c r="B835" s="238"/>
      <c r="C835" s="239"/>
      <c r="D835" s="225" t="s">
        <v>152</v>
      </c>
      <c r="E835" s="240" t="s">
        <v>32</v>
      </c>
      <c r="F835" s="241" t="s">
        <v>154</v>
      </c>
      <c r="G835" s="239"/>
      <c r="H835" s="240" t="s">
        <v>32</v>
      </c>
      <c r="I835" s="242"/>
      <c r="J835" s="239"/>
      <c r="K835" s="239"/>
      <c r="L835" s="243"/>
      <c r="M835" s="244"/>
      <c r="N835" s="245"/>
      <c r="O835" s="245"/>
      <c r="P835" s="245"/>
      <c r="Q835" s="245"/>
      <c r="R835" s="245"/>
      <c r="S835" s="245"/>
      <c r="T835" s="246"/>
      <c r="U835" s="14"/>
      <c r="V835" s="14"/>
      <c r="W835" s="14"/>
      <c r="X835" s="14"/>
      <c r="Y835" s="14"/>
      <c r="Z835" s="14"/>
      <c r="AA835" s="14"/>
      <c r="AB835" s="14"/>
      <c r="AC835" s="14"/>
      <c r="AD835" s="14"/>
      <c r="AE835" s="14"/>
      <c r="AT835" s="247" t="s">
        <v>152</v>
      </c>
      <c r="AU835" s="247" t="s">
        <v>21</v>
      </c>
      <c r="AV835" s="14" t="s">
        <v>89</v>
      </c>
      <c r="AW835" s="14" t="s">
        <v>40</v>
      </c>
      <c r="AX835" s="14" t="s">
        <v>81</v>
      </c>
      <c r="AY835" s="247" t="s">
        <v>135</v>
      </c>
    </row>
    <row r="836" s="15" customFormat="1">
      <c r="A836" s="15"/>
      <c r="B836" s="248"/>
      <c r="C836" s="249"/>
      <c r="D836" s="225" t="s">
        <v>152</v>
      </c>
      <c r="E836" s="250" t="s">
        <v>32</v>
      </c>
      <c r="F836" s="251" t="s">
        <v>155</v>
      </c>
      <c r="G836" s="249"/>
      <c r="H836" s="252">
        <v>75.969999999999999</v>
      </c>
      <c r="I836" s="253"/>
      <c r="J836" s="249"/>
      <c r="K836" s="249"/>
      <c r="L836" s="254"/>
      <c r="M836" s="255"/>
      <c r="N836" s="256"/>
      <c r="O836" s="256"/>
      <c r="P836" s="256"/>
      <c r="Q836" s="256"/>
      <c r="R836" s="256"/>
      <c r="S836" s="256"/>
      <c r="T836" s="257"/>
      <c r="U836" s="15"/>
      <c r="V836" s="15"/>
      <c r="W836" s="15"/>
      <c r="X836" s="15"/>
      <c r="Y836" s="15"/>
      <c r="Z836" s="15"/>
      <c r="AA836" s="15"/>
      <c r="AB836" s="15"/>
      <c r="AC836" s="15"/>
      <c r="AD836" s="15"/>
      <c r="AE836" s="15"/>
      <c r="AT836" s="258" t="s">
        <v>152</v>
      </c>
      <c r="AU836" s="258" t="s">
        <v>21</v>
      </c>
      <c r="AV836" s="15" t="s">
        <v>142</v>
      </c>
      <c r="AW836" s="15" t="s">
        <v>40</v>
      </c>
      <c r="AX836" s="15" t="s">
        <v>89</v>
      </c>
      <c r="AY836" s="258" t="s">
        <v>135</v>
      </c>
    </row>
    <row r="837" s="2" customFormat="1" ht="16.5" customHeight="1">
      <c r="A837" s="41"/>
      <c r="B837" s="42"/>
      <c r="C837" s="259" t="s">
        <v>1077</v>
      </c>
      <c r="D837" s="259" t="s">
        <v>171</v>
      </c>
      <c r="E837" s="260" t="s">
        <v>1078</v>
      </c>
      <c r="F837" s="261" t="s">
        <v>1079</v>
      </c>
      <c r="G837" s="262" t="s">
        <v>140</v>
      </c>
      <c r="H837" s="263">
        <v>79.769000000000005</v>
      </c>
      <c r="I837" s="264"/>
      <c r="J837" s="265">
        <f>ROUND(I837*H837,2)</f>
        <v>0</v>
      </c>
      <c r="K837" s="261" t="s">
        <v>141</v>
      </c>
      <c r="L837" s="266"/>
      <c r="M837" s="267" t="s">
        <v>32</v>
      </c>
      <c r="N837" s="268" t="s">
        <v>52</v>
      </c>
      <c r="O837" s="87"/>
      <c r="P837" s="216">
        <f>O837*H837</f>
        <v>0</v>
      </c>
      <c r="Q837" s="216">
        <v>0.00027999999999999998</v>
      </c>
      <c r="R837" s="216">
        <f>Q837*H837</f>
        <v>0.022335319999999999</v>
      </c>
      <c r="S837" s="216">
        <v>0</v>
      </c>
      <c r="T837" s="217">
        <f>S837*H837</f>
        <v>0</v>
      </c>
      <c r="U837" s="41"/>
      <c r="V837" s="41"/>
      <c r="W837" s="41"/>
      <c r="X837" s="41"/>
      <c r="Y837" s="41"/>
      <c r="Z837" s="41"/>
      <c r="AA837" s="41"/>
      <c r="AB837" s="41"/>
      <c r="AC837" s="41"/>
      <c r="AD837" s="41"/>
      <c r="AE837" s="41"/>
      <c r="AR837" s="218" t="s">
        <v>343</v>
      </c>
      <c r="AT837" s="218" t="s">
        <v>171</v>
      </c>
      <c r="AU837" s="218" t="s">
        <v>21</v>
      </c>
      <c r="AY837" s="19" t="s">
        <v>135</v>
      </c>
      <c r="BE837" s="219">
        <f>IF(N837="základní",J837,0)</f>
        <v>0</v>
      </c>
      <c r="BF837" s="219">
        <f>IF(N837="snížená",J837,0)</f>
        <v>0</v>
      </c>
      <c r="BG837" s="219">
        <f>IF(N837="zákl. přenesená",J837,0)</f>
        <v>0</v>
      </c>
      <c r="BH837" s="219">
        <f>IF(N837="sníž. přenesená",J837,0)</f>
        <v>0</v>
      </c>
      <c r="BI837" s="219">
        <f>IF(N837="nulová",J837,0)</f>
        <v>0</v>
      </c>
      <c r="BJ837" s="19" t="s">
        <v>89</v>
      </c>
      <c r="BK837" s="219">
        <f>ROUND(I837*H837,2)</f>
        <v>0</v>
      </c>
      <c r="BL837" s="19" t="s">
        <v>241</v>
      </c>
      <c r="BM837" s="218" t="s">
        <v>1080</v>
      </c>
    </row>
    <row r="838" s="13" customFormat="1">
      <c r="A838" s="13"/>
      <c r="B838" s="227"/>
      <c r="C838" s="228"/>
      <c r="D838" s="225" t="s">
        <v>152</v>
      </c>
      <c r="E838" s="228"/>
      <c r="F838" s="230" t="s">
        <v>1081</v>
      </c>
      <c r="G838" s="228"/>
      <c r="H838" s="231">
        <v>79.769000000000005</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152</v>
      </c>
      <c r="AU838" s="237" t="s">
        <v>21</v>
      </c>
      <c r="AV838" s="13" t="s">
        <v>21</v>
      </c>
      <c r="AW838" s="13" t="s">
        <v>4</v>
      </c>
      <c r="AX838" s="13" t="s">
        <v>89</v>
      </c>
      <c r="AY838" s="237" t="s">
        <v>135</v>
      </c>
    </row>
    <row r="839" s="2" customFormat="1" ht="24.15" customHeight="1">
      <c r="A839" s="41"/>
      <c r="B839" s="42"/>
      <c r="C839" s="207" t="s">
        <v>1082</v>
      </c>
      <c r="D839" s="207" t="s">
        <v>137</v>
      </c>
      <c r="E839" s="208" t="s">
        <v>1083</v>
      </c>
      <c r="F839" s="209" t="s">
        <v>1084</v>
      </c>
      <c r="G839" s="210" t="s">
        <v>174</v>
      </c>
      <c r="H839" s="211">
        <v>1.1619999999999999</v>
      </c>
      <c r="I839" s="212"/>
      <c r="J839" s="213">
        <f>ROUND(I839*H839,2)</f>
        <v>0</v>
      </c>
      <c r="K839" s="209" t="s">
        <v>141</v>
      </c>
      <c r="L839" s="47"/>
      <c r="M839" s="214" t="s">
        <v>32</v>
      </c>
      <c r="N839" s="215" t="s">
        <v>52</v>
      </c>
      <c r="O839" s="87"/>
      <c r="P839" s="216">
        <f>O839*H839</f>
        <v>0</v>
      </c>
      <c r="Q839" s="216">
        <v>0</v>
      </c>
      <c r="R839" s="216">
        <f>Q839*H839</f>
        <v>0</v>
      </c>
      <c r="S839" s="216">
        <v>0</v>
      </c>
      <c r="T839" s="217">
        <f>S839*H839</f>
        <v>0</v>
      </c>
      <c r="U839" s="41"/>
      <c r="V839" s="41"/>
      <c r="W839" s="41"/>
      <c r="X839" s="41"/>
      <c r="Y839" s="41"/>
      <c r="Z839" s="41"/>
      <c r="AA839" s="41"/>
      <c r="AB839" s="41"/>
      <c r="AC839" s="41"/>
      <c r="AD839" s="41"/>
      <c r="AE839" s="41"/>
      <c r="AR839" s="218" t="s">
        <v>241</v>
      </c>
      <c r="AT839" s="218" t="s">
        <v>137</v>
      </c>
      <c r="AU839" s="218" t="s">
        <v>21</v>
      </c>
      <c r="AY839" s="19" t="s">
        <v>135</v>
      </c>
      <c r="BE839" s="219">
        <f>IF(N839="základní",J839,0)</f>
        <v>0</v>
      </c>
      <c r="BF839" s="219">
        <f>IF(N839="snížená",J839,0)</f>
        <v>0</v>
      </c>
      <c r="BG839" s="219">
        <f>IF(N839="zákl. přenesená",J839,0)</f>
        <v>0</v>
      </c>
      <c r="BH839" s="219">
        <f>IF(N839="sníž. přenesená",J839,0)</f>
        <v>0</v>
      </c>
      <c r="BI839" s="219">
        <f>IF(N839="nulová",J839,0)</f>
        <v>0</v>
      </c>
      <c r="BJ839" s="19" t="s">
        <v>89</v>
      </c>
      <c r="BK839" s="219">
        <f>ROUND(I839*H839,2)</f>
        <v>0</v>
      </c>
      <c r="BL839" s="19" t="s">
        <v>241</v>
      </c>
      <c r="BM839" s="218" t="s">
        <v>1085</v>
      </c>
    </row>
    <row r="840" s="2" customFormat="1">
      <c r="A840" s="41"/>
      <c r="B840" s="42"/>
      <c r="C840" s="43"/>
      <c r="D840" s="220" t="s">
        <v>144</v>
      </c>
      <c r="E840" s="43"/>
      <c r="F840" s="221" t="s">
        <v>1086</v>
      </c>
      <c r="G840" s="43"/>
      <c r="H840" s="43"/>
      <c r="I840" s="222"/>
      <c r="J840" s="43"/>
      <c r="K840" s="43"/>
      <c r="L840" s="47"/>
      <c r="M840" s="223"/>
      <c r="N840" s="224"/>
      <c r="O840" s="87"/>
      <c r="P840" s="87"/>
      <c r="Q840" s="87"/>
      <c r="R840" s="87"/>
      <c r="S840" s="87"/>
      <c r="T840" s="88"/>
      <c r="U840" s="41"/>
      <c r="V840" s="41"/>
      <c r="W840" s="41"/>
      <c r="X840" s="41"/>
      <c r="Y840" s="41"/>
      <c r="Z840" s="41"/>
      <c r="AA840" s="41"/>
      <c r="AB840" s="41"/>
      <c r="AC840" s="41"/>
      <c r="AD840" s="41"/>
      <c r="AE840" s="41"/>
      <c r="AT840" s="19" t="s">
        <v>144</v>
      </c>
      <c r="AU840" s="19" t="s">
        <v>21</v>
      </c>
    </row>
    <row r="841" s="2" customFormat="1">
      <c r="A841" s="41"/>
      <c r="B841" s="42"/>
      <c r="C841" s="43"/>
      <c r="D841" s="225" t="s">
        <v>150</v>
      </c>
      <c r="E841" s="43"/>
      <c r="F841" s="226" t="s">
        <v>1087</v>
      </c>
      <c r="G841" s="43"/>
      <c r="H841" s="43"/>
      <c r="I841" s="222"/>
      <c r="J841" s="43"/>
      <c r="K841" s="43"/>
      <c r="L841" s="47"/>
      <c r="M841" s="270"/>
      <c r="N841" s="271"/>
      <c r="O841" s="272"/>
      <c r="P841" s="272"/>
      <c r="Q841" s="272"/>
      <c r="R841" s="272"/>
      <c r="S841" s="272"/>
      <c r="T841" s="273"/>
      <c r="U841" s="41"/>
      <c r="V841" s="41"/>
      <c r="W841" s="41"/>
      <c r="X841" s="41"/>
      <c r="Y841" s="41"/>
      <c r="Z841" s="41"/>
      <c r="AA841" s="41"/>
      <c r="AB841" s="41"/>
      <c r="AC841" s="41"/>
      <c r="AD841" s="41"/>
      <c r="AE841" s="41"/>
      <c r="AT841" s="19" t="s">
        <v>150</v>
      </c>
      <c r="AU841" s="19" t="s">
        <v>21</v>
      </c>
    </row>
    <row r="842" s="2" customFormat="1" ht="6.96" customHeight="1">
      <c r="A842" s="41"/>
      <c r="B842" s="62"/>
      <c r="C842" s="63"/>
      <c r="D842" s="63"/>
      <c r="E842" s="63"/>
      <c r="F842" s="63"/>
      <c r="G842" s="63"/>
      <c r="H842" s="63"/>
      <c r="I842" s="63"/>
      <c r="J842" s="63"/>
      <c r="K842" s="63"/>
      <c r="L842" s="47"/>
      <c r="M842" s="41"/>
      <c r="O842" s="41"/>
      <c r="P842" s="41"/>
      <c r="Q842" s="41"/>
      <c r="R842" s="41"/>
      <c r="S842" s="41"/>
      <c r="T842" s="41"/>
      <c r="U842" s="41"/>
      <c r="V842" s="41"/>
      <c r="W842" s="41"/>
      <c r="X842" s="41"/>
      <c r="Y842" s="41"/>
      <c r="Z842" s="41"/>
      <c r="AA842" s="41"/>
      <c r="AB842" s="41"/>
      <c r="AC842" s="41"/>
      <c r="AD842" s="41"/>
      <c r="AE842" s="41"/>
    </row>
  </sheetData>
  <sheetProtection sheet="1" autoFilter="0" formatColumns="0" formatRows="0" objects="1" scenarios="1" spinCount="100000" saltValue="vLxZyfvP03w/+ybA1QUcgP+TWYIjhRTCrT739Fe0nIFJ2e7jB7gl8/jptqagS+Vxqwi/G8eYya88M9Q8UUhxaQ==" hashValue="9f8LbiCARoVyzU7AjE4RW+RtR+Sq2e7M5GZ9NBOTyfuSFRq3/TXofk+SXUDwWUsJYdqUKerI3xUuFpVpb33cNg==" algorithmName="SHA-512" password="CC35"/>
  <autoFilter ref="C91:K841"/>
  <mergeCells count="9">
    <mergeCell ref="E7:H7"/>
    <mergeCell ref="E9:H9"/>
    <mergeCell ref="E18:H18"/>
    <mergeCell ref="E27:H27"/>
    <mergeCell ref="E48:H48"/>
    <mergeCell ref="E50:H50"/>
    <mergeCell ref="E82:H82"/>
    <mergeCell ref="E84:H84"/>
    <mergeCell ref="L2:V2"/>
  </mergeCells>
  <hyperlinks>
    <hyperlink ref="F96" r:id="rId1" display="https://podminky.urs.cz/item/CS_URS_2021_01/111209111"/>
    <hyperlink ref="F98" r:id="rId2" display="https://podminky.urs.cz/item/CS_URS_2021_01/111211101"/>
    <hyperlink ref="F104" r:id="rId3" display="https://podminky.urs.cz/item/CS_URS_2021_01/111301111"/>
    <hyperlink ref="F110" r:id="rId4" display="https://podminky.urs.cz/item/CS_URS_2021_01/122251402"/>
    <hyperlink ref="F119" r:id="rId5" display="https://podminky.urs.cz/item/CS_URS_2021_01/122351103"/>
    <hyperlink ref="F125" r:id="rId6" display="https://podminky.urs.cz/item/CS_URS_2021_01/131251104"/>
    <hyperlink ref="F131" r:id="rId7" display="https://podminky.urs.cz/item/CS_URS_2021_01/131313101"/>
    <hyperlink ref="F137" r:id="rId8" display="https://podminky.urs.cz/item/CS_URS_2021_01/131351102"/>
    <hyperlink ref="F143" r:id="rId9" display="https://podminky.urs.cz/item/CS_URS_2021_01/132351401"/>
    <hyperlink ref="F149" r:id="rId10" display="https://podminky.urs.cz/item/CS_URS_2021_01/153191121"/>
    <hyperlink ref="F157" r:id="rId11" display="https://podminky.urs.cz/item/CS_URS_2021_01/153191131"/>
    <hyperlink ref="F160" r:id="rId12" display="https://podminky.urs.cz/item/CS_URS_2021_01/162751137"/>
    <hyperlink ref="F166" r:id="rId13" display="https://podminky.urs.cz/item/CS_URS_2021_01/162751139"/>
    <hyperlink ref="F171" r:id="rId14" display="https://podminky.urs.cz/item/CS_URS_2021_01/171151101"/>
    <hyperlink ref="F176" r:id="rId15" display="https://podminky.urs.cz/item/CS_URS_2021_01/171151111"/>
    <hyperlink ref="F184" r:id="rId16" display="https://podminky.urs.cz/item/CS_URS_2021_01/171201231"/>
    <hyperlink ref="F189" r:id="rId17" display="https://podminky.urs.cz/item/CS_URS_2021_01/171251201"/>
    <hyperlink ref="F194" r:id="rId18" display="https://podminky.urs.cz/item/CS_URS_2021_01/181411123"/>
    <hyperlink ref="F202" r:id="rId19" display="https://podminky.urs.cz/item/CS_URS_2021_01/181951114"/>
    <hyperlink ref="F207" r:id="rId20" display="https://podminky.urs.cz/item/CS_URS_2021_01/182211121"/>
    <hyperlink ref="F213" r:id="rId21" display="https://podminky.urs.cz/item/CS_URS_2021_01/182351123"/>
    <hyperlink ref="F220" r:id="rId22" display="https://podminky.urs.cz/item/CS_URS_2021_01/212792212"/>
    <hyperlink ref="F226" r:id="rId23" display="https://podminky.urs.cz/item/CS_URS_2021_01/212972113"/>
    <hyperlink ref="F229" r:id="rId24" display="https://podminky.urs.cz/item/CS_URS_2021_01/273321118"/>
    <hyperlink ref="F235" r:id="rId25" display="https://podminky.urs.cz/item/CS_URS_2021_01/273354111"/>
    <hyperlink ref="F240" r:id="rId26" display="https://podminky.urs.cz/item/CS_URS_2021_01/273354211"/>
    <hyperlink ref="F243" r:id="rId27" display="https://podminky.urs.cz/item/CS_URS_2021_01/273361116"/>
    <hyperlink ref="F249" r:id="rId28" display="https://podminky.urs.cz/item/CS_URS_2021_01/275121001"/>
    <hyperlink ref="F255" r:id="rId29" display="https://podminky.urs.cz/item/CS_URS_2021_01/275121002"/>
    <hyperlink ref="F258" r:id="rId30" display="https://podminky.urs.cz/item/CS_URS_2021_01/275311126"/>
    <hyperlink ref="F265" r:id="rId31" display="https://podminky.urs.cz/item/CS_URS_2021_01/317171126"/>
    <hyperlink ref="F272" r:id="rId32" display="https://podminky.urs.cz/item/CS_URS_2021_01/317321118"/>
    <hyperlink ref="F278" r:id="rId33" display="https://podminky.urs.cz/item/CS_URS_2021_01/317353121"/>
    <hyperlink ref="F284" r:id="rId34" display="https://podminky.urs.cz/item/CS_URS_2021_01/317353221"/>
    <hyperlink ref="F287" r:id="rId35" display="https://podminky.urs.cz/item/CS_URS_2021_01/317361116"/>
    <hyperlink ref="F293" r:id="rId36" display="https://podminky.urs.cz/item/CS_URS_2021_01/317661132"/>
    <hyperlink ref="F299" r:id="rId37" display="https://podminky.urs.cz/item/CS_URS_2021_01/334323118"/>
    <hyperlink ref="F306" r:id="rId38" display="https://podminky.urs.cz/item/CS_URS_2021_01/334323218"/>
    <hyperlink ref="F312" r:id="rId39" display="https://podminky.urs.cz/item/CS_URS_2021_01/334323318"/>
    <hyperlink ref="F318" r:id="rId40" display="https://podminky.urs.cz/item/CS_URS_2021_01/334351112"/>
    <hyperlink ref="F324" r:id="rId41" display="https://podminky.urs.cz/item/CS_URS_2021_01/334351211"/>
    <hyperlink ref="F327" r:id="rId42" display="https://podminky.urs.cz/item/CS_URS_2021_01/334352112"/>
    <hyperlink ref="F333" r:id="rId43" display="https://podminky.urs.cz/item/CS_URS_2021_01/334352212"/>
    <hyperlink ref="F336" r:id="rId44" display="https://podminky.urs.cz/item/CS_URS_2021_01/334361226"/>
    <hyperlink ref="F342" r:id="rId45" display="https://podminky.urs.cz/item/CS_URS_2021_01/334361226"/>
    <hyperlink ref="F352" r:id="rId46" display="https://podminky.urs.cz/item/CS_URS_2021_01/421321128"/>
    <hyperlink ref="F358" r:id="rId47" display="https://podminky.urs.cz/item/CS_URS_2021_01/421321128"/>
    <hyperlink ref="F364" r:id="rId48" display="https://podminky.urs.cz/item/CS_URS_2021_01/421351311"/>
    <hyperlink ref="F370" r:id="rId49" display="https://podminky.urs.cz/item/CS_URS_2021_01/421361226"/>
    <hyperlink ref="F376" r:id="rId50" display="https://podminky.urs.cz/item/CS_URS_2021_01/421953011"/>
    <hyperlink ref="F382" r:id="rId51" display="https://podminky.urs.cz/item/CS_URS_2021_01/421953112"/>
    <hyperlink ref="F388" r:id="rId52" display="https://podminky.urs.cz/item/CS_URS_2021_01/421953211"/>
    <hyperlink ref="F391" r:id="rId53" display="https://podminky.urs.cz/item/CS_URS_2021_01/421955112"/>
    <hyperlink ref="F400" r:id="rId54" display="https://podminky.urs.cz/item/CS_URS_2021_01/421955212"/>
    <hyperlink ref="F403" r:id="rId55" display="https://podminky.urs.cz/item/CS_URS_2021_01/423352111"/>
    <hyperlink ref="F409" r:id="rId56" display="https://podminky.urs.cz/item/CS_URS_2021_01/423352211"/>
    <hyperlink ref="F412" r:id="rId57" display="https://podminky.urs.cz/item/CS_URS_2021_01/423353111"/>
    <hyperlink ref="F418" r:id="rId58" display="https://podminky.urs.cz/item/CS_URS_2021_01/423353211"/>
    <hyperlink ref="F421" r:id="rId59" display="https://podminky.urs.cz/item/CS_URS_2021_01/423354101"/>
    <hyperlink ref="F427" r:id="rId60" display="https://podminky.urs.cz/item/CS_URS_2021_01/423354111"/>
    <hyperlink ref="F433" r:id="rId61" display="https://podminky.urs.cz/item/CS_URS_2021_01/423354201"/>
    <hyperlink ref="F436" r:id="rId62" display="https://podminky.urs.cz/item/CS_URS_2021_01/423354211"/>
    <hyperlink ref="F439" r:id="rId63" display="https://podminky.urs.cz/item/CS_URS_2021_01/423905111"/>
    <hyperlink ref="F445" r:id="rId64" display="https://podminky.urs.cz/item/CS_URS_2021_01/428351111"/>
    <hyperlink ref="F451" r:id="rId65" display="https://podminky.urs.cz/item/CS_URS_2021_01/428941121"/>
    <hyperlink ref="F458" r:id="rId66" display="https://podminky.urs.cz/item/CS_URS_2021_01/428941123"/>
    <hyperlink ref="F465" r:id="rId67" display="https://podminky.urs.cz/item/CS_URS_2021_01/428992114"/>
    <hyperlink ref="F472" r:id="rId68" display="https://podminky.urs.cz/item/CS_URS_2021_01/429941011"/>
    <hyperlink ref="F478" r:id="rId69" display="https://podminky.urs.cz/item/CS_URS_2021_01/429941211"/>
    <hyperlink ref="F484" r:id="rId70" display="https://podminky.urs.cz/item/CS_URS_2021_01/451315116"/>
    <hyperlink ref="F490" r:id="rId71" display="https://podminky.urs.cz/item/CS_URS_2021_01/451315125"/>
    <hyperlink ref="F496" r:id="rId72" display="https://podminky.urs.cz/item/CS_URS_2021_01/451476111"/>
    <hyperlink ref="F502" r:id="rId73" display="https://podminky.urs.cz/item/CS_URS_2021_01/451476112"/>
    <hyperlink ref="F505" r:id="rId74" display="https://podminky.urs.cz/item/CS_URS_2021_01/451477121"/>
    <hyperlink ref="F511" r:id="rId75" display="https://podminky.urs.cz/item/CS_URS_2021_01/451477122"/>
    <hyperlink ref="F514" r:id="rId76" display="https://podminky.urs.cz/item/CS_URS_2021_01/458311121"/>
    <hyperlink ref="F520" r:id="rId77" display="https://podminky.urs.cz/item/CS_URS_2021_01/463211111"/>
    <hyperlink ref="F526" r:id="rId78" display="https://podminky.urs.cz/item/CS_URS_2021_01/465210141"/>
    <hyperlink ref="F532" r:id="rId79" display="https://podminky.urs.cz/item/CS_URS_2021_01/465513257"/>
    <hyperlink ref="F539" r:id="rId80" display="https://podminky.urs.cz/item/CS_URS_2021_01/564861111"/>
    <hyperlink ref="F544" r:id="rId81" display="https://podminky.urs.cz/item/CS_URS_2021_01/565165111"/>
    <hyperlink ref="F550" r:id="rId82" display="https://podminky.urs.cz/item/CS_URS_2021_01/567122114"/>
    <hyperlink ref="F556" r:id="rId83" display="https://podminky.urs.cz/item/CS_URS_2021_01/569951133"/>
    <hyperlink ref="F566" r:id="rId84" display="https://podminky.urs.cz/item/CS_URS_2021_01/573211112"/>
    <hyperlink ref="F571" r:id="rId85" display="https://podminky.urs.cz/item/CS_URS_2021_01/577144141"/>
    <hyperlink ref="F577" r:id="rId86" display="https://podminky.urs.cz/item/CS_URS_2021_01/577144141"/>
    <hyperlink ref="F583" r:id="rId87" display="https://podminky.urs.cz/item/CS_URS_2021_01/578143233"/>
    <hyperlink ref="F590" r:id="rId88" display="https://podminky.urs.cz/item/CS_URS_2021_01/628611141"/>
    <hyperlink ref="F595" r:id="rId89" display="https://podminky.urs.cz/item/CS_URS_2021_01/628612201"/>
    <hyperlink ref="F600" r:id="rId90" display="https://podminky.urs.cz/item/CS_URS_2021_01/628635552"/>
    <hyperlink ref="F607" r:id="rId91" display="https://podminky.urs.cz/item/CS_URS_2021_01/822522112"/>
    <hyperlink ref="F615" r:id="rId92" display="https://podminky.urs.cz/item/CS_URS_2021_01/911331131"/>
    <hyperlink ref="F621" r:id="rId93" display="https://podminky.urs.cz/item/CS_URS_2021_01/911334122"/>
    <hyperlink ref="F627" r:id="rId94" display="https://podminky.urs.cz/item/CS_URS_2021_01/911334411"/>
    <hyperlink ref="F633" r:id="rId95" display="https://podminky.urs.cz/item/CS_URS_2021_01/911334514"/>
    <hyperlink ref="F639" r:id="rId96" display="https://podminky.urs.cz/item/CS_URS_2021_01/914112111"/>
    <hyperlink ref="F647" r:id="rId97" display="https://podminky.urs.cz/item/CS_URS_2021_01/914511111"/>
    <hyperlink ref="F656" r:id="rId98" display="https://podminky.urs.cz/item/CS_URS_2021_01/915121112"/>
    <hyperlink ref="F662" r:id="rId99" display="https://podminky.urs.cz/item/CS_URS_2021_01/919112223"/>
    <hyperlink ref="F668" r:id="rId100" display="https://podminky.urs.cz/item/CS_URS_2021_01/919121233"/>
    <hyperlink ref="F674" r:id="rId101" display="https://podminky.urs.cz/item/CS_URS_2021_01/919721101"/>
    <hyperlink ref="F680" r:id="rId102" display="https://podminky.urs.cz/item/CS_URS_2021_01/919726123"/>
    <hyperlink ref="F683" r:id="rId103" display="https://podminky.urs.cz/item/CS_URS_2021_01/919731122"/>
    <hyperlink ref="F689" r:id="rId104" display="https://podminky.urs.cz/item/CS_URS_2021_01/919735111"/>
    <hyperlink ref="F695" r:id="rId105" display="https://podminky.urs.cz/item/CS_URS_2021_01/931941142"/>
    <hyperlink ref="F702" r:id="rId106" display="https://podminky.urs.cz/item/CS_URS_2021_01/931992111"/>
    <hyperlink ref="F708" r:id="rId107" display="https://podminky.urs.cz/item/CS_URS_2021_01/931994141"/>
    <hyperlink ref="F714" r:id="rId108" display="https://podminky.urs.cz/item/CS_URS_2021_01/931994142"/>
    <hyperlink ref="F720" r:id="rId109" display="https://podminky.urs.cz/item/CS_URS_2021_01/935111211"/>
    <hyperlink ref="F729" r:id="rId110" display="https://podminky.urs.cz/item/CS_URS_2021_01/936171123"/>
    <hyperlink ref="F736" r:id="rId111" display="https://podminky.urs.cz/item/CS_URS_2021_01/936941111"/>
    <hyperlink ref="F743" r:id="rId112" display="https://podminky.urs.cz/item/CS_URS_2021_01/936941132"/>
    <hyperlink ref="F749" r:id="rId113" display="https://podminky.urs.cz/item/CS_URS_2021_01/938111111"/>
    <hyperlink ref="F755" r:id="rId114" display="https://podminky.urs.cz/item/CS_URS_2021_01/938903211"/>
    <hyperlink ref="F761" r:id="rId115" display="https://podminky.urs.cz/item/CS_URS_2021_01/946231111"/>
    <hyperlink ref="F767" r:id="rId116" display="https://podminky.urs.cz/item/CS_URS_2021_01/946231121"/>
    <hyperlink ref="F770" r:id="rId117" display="https://podminky.urs.cz/item/CS_URS_2021_01/948411111"/>
    <hyperlink ref="F776" r:id="rId118" display="https://podminky.urs.cz/item/CS_URS_2021_01/948411211"/>
    <hyperlink ref="F782" r:id="rId119" display="https://podminky.urs.cz/item/CS_URS_2021_01/985121101"/>
    <hyperlink ref="F789" r:id="rId120" display="https://podminky.urs.cz/item/CS_URS_2021_01/997211511"/>
    <hyperlink ref="F792" r:id="rId121" display="https://podminky.urs.cz/item/CS_URS_2021_01/997211519"/>
    <hyperlink ref="F797" r:id="rId122" display="https://podminky.urs.cz/item/CS_URS_2021_01/997211611"/>
    <hyperlink ref="F799" r:id="rId123" display="https://podminky.urs.cz/item/CS_URS_2021_01/997221615"/>
    <hyperlink ref="F803" r:id="rId124" display="https://podminky.urs.cz/item/CS_URS_2021_01/998212111"/>
    <hyperlink ref="F808" r:id="rId125" display="https://podminky.urs.cz/item/CS_URS_2021_01/711112001"/>
    <hyperlink ref="F813" r:id="rId126" display="https://podminky.urs.cz/item/CS_URS_2021_01/711112002"/>
    <hyperlink ref="F821" r:id="rId127" display="https://podminky.urs.cz/item/CS_URS_2021_01/711341564"/>
    <hyperlink ref="F832" r:id="rId128" display="https://podminky.urs.cz/item/CS_URS_2021_01/711491172"/>
    <hyperlink ref="F840" r:id="rId129" display="https://podminky.urs.cz/item/CS_URS_2021_01/998711101"/>
  </hyperlinks>
  <pageMargins left="0.39375" right="0.39375" top="0.39375" bottom="0.39375" header="0" footer="0"/>
  <pageSetup paperSize="9" orientation="landscape" blackAndWhite="1" fitToHeight="100"/>
  <headerFooter>
    <oddFooter>&amp;CStrana &amp;P z &amp;N</oddFooter>
  </headerFooter>
  <drawing r:id="rId13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1"/>
      <c r="C3" s="132"/>
      <c r="D3" s="132"/>
      <c r="E3" s="132"/>
      <c r="F3" s="132"/>
      <c r="G3" s="132"/>
      <c r="H3" s="132"/>
      <c r="I3" s="132"/>
      <c r="J3" s="132"/>
      <c r="K3" s="132"/>
      <c r="L3" s="22"/>
      <c r="AT3" s="19" t="s">
        <v>21</v>
      </c>
    </row>
    <row r="4" s="1" customFormat="1" ht="24.96" customHeight="1">
      <c r="B4" s="22"/>
      <c r="D4" s="133" t="s">
        <v>100</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Rekonstrukce mostu ev.č. 19844-4 Chodský Újezd</v>
      </c>
      <c r="F7" s="135"/>
      <c r="G7" s="135"/>
      <c r="H7" s="135"/>
      <c r="L7" s="22"/>
    </row>
    <row r="8" s="2" customFormat="1" ht="12" customHeight="1">
      <c r="A8" s="41"/>
      <c r="B8" s="47"/>
      <c r="C8" s="41"/>
      <c r="D8" s="135" t="s">
        <v>101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1088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32</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23. 8. 2021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30</v>
      </c>
      <c r="E14" s="41"/>
      <c r="F14" s="41"/>
      <c r="G14" s="41"/>
      <c r="H14" s="41"/>
      <c r="I14" s="135" t="s">
        <v>31</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33</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34</v>
      </c>
      <c r="E17" s="41"/>
      <c r="F17" s="41"/>
      <c r="G17" s="41"/>
      <c r="H17" s="41"/>
      <c r="I17" s="135" t="s">
        <v>31</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33</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36</v>
      </c>
      <c r="E20" s="41"/>
      <c r="F20" s="41"/>
      <c r="G20" s="41"/>
      <c r="H20" s="41"/>
      <c r="I20" s="135" t="s">
        <v>31</v>
      </c>
      <c r="J20" s="139" t="s">
        <v>37</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38</v>
      </c>
      <c r="F21" s="41"/>
      <c r="G21" s="41"/>
      <c r="H21" s="41"/>
      <c r="I21" s="135" t="s">
        <v>33</v>
      </c>
      <c r="J21" s="139" t="s">
        <v>39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31</v>
      </c>
      <c r="J23" s="139" t="s">
        <v>42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43</v>
      </c>
      <c r="F24" s="41"/>
      <c r="G24" s="41"/>
      <c r="H24" s="41"/>
      <c r="I24" s="135" t="s">
        <v>33</v>
      </c>
      <c r="J24" s="139" t="s">
        <v>44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32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47</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49</v>
      </c>
      <c r="G32" s="41"/>
      <c r="H32" s="41"/>
      <c r="I32" s="148" t="s">
        <v>48</v>
      </c>
      <c r="J32" s="148" t="s">
        <v>50</v>
      </c>
      <c r="K32" s="41"/>
      <c r="L32" s="137"/>
      <c r="S32" s="41"/>
      <c r="T32" s="41"/>
      <c r="U32" s="41"/>
      <c r="V32" s="41"/>
      <c r="W32" s="41"/>
      <c r="X32" s="41"/>
      <c r="Y32" s="41"/>
      <c r="Z32" s="41"/>
      <c r="AA32" s="41"/>
      <c r="AB32" s="41"/>
      <c r="AC32" s="41"/>
      <c r="AD32" s="41"/>
      <c r="AE32" s="41"/>
    </row>
    <row r="33" s="2" customFormat="1" ht="14.4" customHeight="1">
      <c r="A33" s="41"/>
      <c r="B33" s="47"/>
      <c r="C33" s="41"/>
      <c r="D33" s="149" t="s">
        <v>51</v>
      </c>
      <c r="E33" s="135" t="s">
        <v>52</v>
      </c>
      <c r="F33" s="150">
        <f>ROUND((SUM(BE85:BE229)),  2)</f>
        <v>0</v>
      </c>
      <c r="G33" s="41"/>
      <c r="H33" s="41"/>
      <c r="I33" s="151">
        <v>0.20999999999999999</v>
      </c>
      <c r="J33" s="150">
        <f>ROUND(((SUM(BE85:BE229))*I33),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53</v>
      </c>
      <c r="F34" s="150">
        <f>ROUND((SUM(BF85:BF229)),  2)</f>
        <v>0</v>
      </c>
      <c r="G34" s="41"/>
      <c r="H34" s="41"/>
      <c r="I34" s="151">
        <v>0.14999999999999999</v>
      </c>
      <c r="J34" s="150">
        <f>ROUND(((SUM(BF85:BF229))*I34),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54</v>
      </c>
      <c r="F35" s="150">
        <f>ROUND((SUM(BG85:BG229)),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55</v>
      </c>
      <c r="F36" s="150">
        <f>ROUND((SUM(BH85:BH229)),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56</v>
      </c>
      <c r="F37" s="150">
        <f>ROUND((SUM(BI85:BI229)),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57</v>
      </c>
      <c r="E39" s="154"/>
      <c r="F39" s="154"/>
      <c r="G39" s="155" t="s">
        <v>58</v>
      </c>
      <c r="H39" s="156" t="s">
        <v>59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Rekonstrukce mostu ev.č. 19844-4 Chodský Újezd</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101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SKD6502 - SO 201b Most přes Hamerský potok - Hlubinné založení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 xml:space="preserve"> </v>
      </c>
      <c r="G52" s="43"/>
      <c r="H52" s="43"/>
      <c r="I52" s="34" t="s">
        <v>24</v>
      </c>
      <c r="J52" s="75" t="str">
        <f>IF(J12="","",J12)</f>
        <v>23. 8. 2021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30</v>
      </c>
      <c r="D54" s="43"/>
      <c r="E54" s="43"/>
      <c r="F54" s="29" t="str">
        <f>E15</f>
        <v xml:space="preserve"> </v>
      </c>
      <c r="G54" s="43"/>
      <c r="H54" s="43"/>
      <c r="I54" s="34" t="s">
        <v>36</v>
      </c>
      <c r="J54" s="39" t="str">
        <f>E21</f>
        <v>Projekční kancelář iNg.Škubalová</v>
      </c>
      <c r="K54" s="43"/>
      <c r="L54" s="137"/>
      <c r="S54" s="41"/>
      <c r="T54" s="41"/>
      <c r="U54" s="41"/>
      <c r="V54" s="41"/>
      <c r="W54" s="41"/>
      <c r="X54" s="41"/>
      <c r="Y54" s="41"/>
      <c r="Z54" s="41"/>
      <c r="AA54" s="41"/>
      <c r="AB54" s="41"/>
      <c r="AC54" s="41"/>
      <c r="AD54" s="41"/>
      <c r="AE54" s="41"/>
    </row>
    <row r="55" s="2" customFormat="1" ht="15.15" customHeight="1">
      <c r="A55" s="41"/>
      <c r="B55" s="42"/>
      <c r="C55" s="34" t="s">
        <v>34</v>
      </c>
      <c r="D55" s="43"/>
      <c r="E55" s="43"/>
      <c r="F55" s="29" t="str">
        <f>IF(E18="","",E18)</f>
        <v>Vyplň údaj</v>
      </c>
      <c r="G55" s="43"/>
      <c r="H55" s="43"/>
      <c r="I55" s="34" t="s">
        <v>41</v>
      </c>
      <c r="J55" s="39" t="str">
        <f>E24</f>
        <v>Straka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104</v>
      </c>
      <c r="D57" s="165"/>
      <c r="E57" s="165"/>
      <c r="F57" s="165"/>
      <c r="G57" s="165"/>
      <c r="H57" s="165"/>
      <c r="I57" s="165"/>
      <c r="J57" s="166" t="s">
        <v>105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79</v>
      </c>
      <c r="D59" s="43"/>
      <c r="E59" s="43"/>
      <c r="F59" s="43"/>
      <c r="G59" s="43"/>
      <c r="H59" s="43"/>
      <c r="I59" s="43"/>
      <c r="J59" s="105">
        <f>J85</f>
        <v>0</v>
      </c>
      <c r="K59" s="43"/>
      <c r="L59" s="137"/>
      <c r="S59" s="41"/>
      <c r="T59" s="41"/>
      <c r="U59" s="41"/>
      <c r="V59" s="41"/>
      <c r="W59" s="41"/>
      <c r="X59" s="41"/>
      <c r="Y59" s="41"/>
      <c r="Z59" s="41"/>
      <c r="AA59" s="41"/>
      <c r="AB59" s="41"/>
      <c r="AC59" s="41"/>
      <c r="AD59" s="41"/>
      <c r="AE59" s="41"/>
      <c r="AU59" s="19" t="s">
        <v>106</v>
      </c>
    </row>
    <row r="60" s="9" customFormat="1" ht="24.96" customHeight="1">
      <c r="A60" s="9"/>
      <c r="B60" s="168"/>
      <c r="C60" s="169"/>
      <c r="D60" s="170" t="s">
        <v>107</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108</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109</v>
      </c>
      <c r="E62" s="177"/>
      <c r="F62" s="177"/>
      <c r="G62" s="177"/>
      <c r="H62" s="177"/>
      <c r="I62" s="177"/>
      <c r="J62" s="178">
        <f>J130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115</v>
      </c>
      <c r="E63" s="177"/>
      <c r="F63" s="177"/>
      <c r="G63" s="177"/>
      <c r="H63" s="177"/>
      <c r="I63" s="177"/>
      <c r="J63" s="178">
        <f>J190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116</v>
      </c>
      <c r="E64" s="177"/>
      <c r="F64" s="177"/>
      <c r="G64" s="177"/>
      <c r="H64" s="177"/>
      <c r="I64" s="177"/>
      <c r="J64" s="178">
        <f>J205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117</v>
      </c>
      <c r="E65" s="177"/>
      <c r="F65" s="177"/>
      <c r="G65" s="177"/>
      <c r="H65" s="177"/>
      <c r="I65" s="177"/>
      <c r="J65" s="178">
        <f>J226</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5" t="s">
        <v>120</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Rekonstrukce mostu ev.č. 19844-4 Chodský Újezd</v>
      </c>
      <c r="F75" s="34"/>
      <c r="G75" s="34"/>
      <c r="H75" s="34"/>
      <c r="I75" s="43"/>
      <c r="J75" s="43"/>
      <c r="K75" s="43"/>
      <c r="L75" s="137"/>
      <c r="S75" s="41"/>
      <c r="T75" s="41"/>
      <c r="U75" s="41"/>
      <c r="V75" s="41"/>
      <c r="W75" s="41"/>
      <c r="X75" s="41"/>
      <c r="Y75" s="41"/>
      <c r="Z75" s="41"/>
      <c r="AA75" s="41"/>
      <c r="AB75" s="41"/>
      <c r="AC75" s="41"/>
      <c r="AD75" s="41"/>
      <c r="AE75" s="41"/>
    </row>
    <row r="76" s="2" customFormat="1" ht="12" customHeight="1">
      <c r="A76" s="41"/>
      <c r="B76" s="42"/>
      <c r="C76" s="34" t="s">
        <v>101</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SKD6502 - SO 201b Most přes Hamerský potok - Hlubinné založení</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4" t="s">
        <v>22</v>
      </c>
      <c r="D79" s="43"/>
      <c r="E79" s="43"/>
      <c r="F79" s="29" t="str">
        <f>F12</f>
        <v xml:space="preserve"> </v>
      </c>
      <c r="G79" s="43"/>
      <c r="H79" s="43"/>
      <c r="I79" s="34" t="s">
        <v>24</v>
      </c>
      <c r="J79" s="75" t="str">
        <f>IF(J12="","",J12)</f>
        <v>23. 8. 2021</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4" t="s">
        <v>30</v>
      </c>
      <c r="D81" s="43"/>
      <c r="E81" s="43"/>
      <c r="F81" s="29" t="str">
        <f>E15</f>
        <v xml:space="preserve"> </v>
      </c>
      <c r="G81" s="43"/>
      <c r="H81" s="43"/>
      <c r="I81" s="34" t="s">
        <v>36</v>
      </c>
      <c r="J81" s="39" t="str">
        <f>E21</f>
        <v>Projekční kancelář iNg.Škubalová</v>
      </c>
      <c r="K81" s="43"/>
      <c r="L81" s="137"/>
      <c r="S81" s="41"/>
      <c r="T81" s="41"/>
      <c r="U81" s="41"/>
      <c r="V81" s="41"/>
      <c r="W81" s="41"/>
      <c r="X81" s="41"/>
      <c r="Y81" s="41"/>
      <c r="Z81" s="41"/>
      <c r="AA81" s="41"/>
      <c r="AB81" s="41"/>
      <c r="AC81" s="41"/>
      <c r="AD81" s="41"/>
      <c r="AE81" s="41"/>
    </row>
    <row r="82" s="2" customFormat="1" ht="15.15" customHeight="1">
      <c r="A82" s="41"/>
      <c r="B82" s="42"/>
      <c r="C82" s="34" t="s">
        <v>34</v>
      </c>
      <c r="D82" s="43"/>
      <c r="E82" s="43"/>
      <c r="F82" s="29" t="str">
        <f>IF(E18="","",E18)</f>
        <v>Vyplň údaj</v>
      </c>
      <c r="G82" s="43"/>
      <c r="H82" s="43"/>
      <c r="I82" s="34" t="s">
        <v>41</v>
      </c>
      <c r="J82" s="39" t="str">
        <f>E24</f>
        <v>Straka</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121</v>
      </c>
      <c r="D84" s="183" t="s">
        <v>66</v>
      </c>
      <c r="E84" s="183" t="s">
        <v>62</v>
      </c>
      <c r="F84" s="183" t="s">
        <v>63</v>
      </c>
      <c r="G84" s="183" t="s">
        <v>122</v>
      </c>
      <c r="H84" s="183" t="s">
        <v>123</v>
      </c>
      <c r="I84" s="183" t="s">
        <v>124</v>
      </c>
      <c r="J84" s="183" t="s">
        <v>105</v>
      </c>
      <c r="K84" s="184" t="s">
        <v>125</v>
      </c>
      <c r="L84" s="185"/>
      <c r="M84" s="95" t="s">
        <v>32</v>
      </c>
      <c r="N84" s="96" t="s">
        <v>51</v>
      </c>
      <c r="O84" s="96" t="s">
        <v>126</v>
      </c>
      <c r="P84" s="96" t="s">
        <v>127</v>
      </c>
      <c r="Q84" s="96" t="s">
        <v>128</v>
      </c>
      <c r="R84" s="96" t="s">
        <v>129</v>
      </c>
      <c r="S84" s="96" t="s">
        <v>130</v>
      </c>
      <c r="T84" s="97" t="s">
        <v>131</v>
      </c>
      <c r="U84" s="180"/>
      <c r="V84" s="180"/>
      <c r="W84" s="180"/>
      <c r="X84" s="180"/>
      <c r="Y84" s="180"/>
      <c r="Z84" s="180"/>
      <c r="AA84" s="180"/>
      <c r="AB84" s="180"/>
      <c r="AC84" s="180"/>
      <c r="AD84" s="180"/>
      <c r="AE84" s="180"/>
    </row>
    <row r="85" s="2" customFormat="1" ht="22.8" customHeight="1">
      <c r="A85" s="41"/>
      <c r="B85" s="42"/>
      <c r="C85" s="102" t="s">
        <v>132</v>
      </c>
      <c r="D85" s="43"/>
      <c r="E85" s="43"/>
      <c r="F85" s="43"/>
      <c r="G85" s="43"/>
      <c r="H85" s="43"/>
      <c r="I85" s="43"/>
      <c r="J85" s="186">
        <f>BK85</f>
        <v>0</v>
      </c>
      <c r="K85" s="43"/>
      <c r="L85" s="47"/>
      <c r="M85" s="98"/>
      <c r="N85" s="187"/>
      <c r="O85" s="99"/>
      <c r="P85" s="188">
        <f>P86</f>
        <v>0</v>
      </c>
      <c r="Q85" s="99"/>
      <c r="R85" s="188">
        <f>R86</f>
        <v>427.57025809999999</v>
      </c>
      <c r="S85" s="99"/>
      <c r="T85" s="189">
        <f>T86</f>
        <v>371.62200000000001</v>
      </c>
      <c r="U85" s="41"/>
      <c r="V85" s="41"/>
      <c r="W85" s="41"/>
      <c r="X85" s="41"/>
      <c r="Y85" s="41"/>
      <c r="Z85" s="41"/>
      <c r="AA85" s="41"/>
      <c r="AB85" s="41"/>
      <c r="AC85" s="41"/>
      <c r="AD85" s="41"/>
      <c r="AE85" s="41"/>
      <c r="AT85" s="19" t="s">
        <v>80</v>
      </c>
      <c r="AU85" s="19" t="s">
        <v>106</v>
      </c>
      <c r="BK85" s="190">
        <f>BK86</f>
        <v>0</v>
      </c>
    </row>
    <row r="86" s="12" customFormat="1" ht="25.92" customHeight="1">
      <c r="A86" s="12"/>
      <c r="B86" s="191"/>
      <c r="C86" s="192"/>
      <c r="D86" s="193" t="s">
        <v>80</v>
      </c>
      <c r="E86" s="194" t="s">
        <v>133</v>
      </c>
      <c r="F86" s="194" t="s">
        <v>134</v>
      </c>
      <c r="G86" s="192"/>
      <c r="H86" s="192"/>
      <c r="I86" s="195"/>
      <c r="J86" s="196">
        <f>BK86</f>
        <v>0</v>
      </c>
      <c r="K86" s="192"/>
      <c r="L86" s="197"/>
      <c r="M86" s="198"/>
      <c r="N86" s="199"/>
      <c r="O86" s="199"/>
      <c r="P86" s="200">
        <f>P87+P130+P190+P205+P226</f>
        <v>0</v>
      </c>
      <c r="Q86" s="199"/>
      <c r="R86" s="200">
        <f>R87+R130+R190+R205+R226</f>
        <v>427.57025809999999</v>
      </c>
      <c r="S86" s="199"/>
      <c r="T86" s="201">
        <f>T87+T130+T190+T205+T226</f>
        <v>371.62200000000001</v>
      </c>
      <c r="U86" s="12"/>
      <c r="V86" s="12"/>
      <c r="W86" s="12"/>
      <c r="X86" s="12"/>
      <c r="Y86" s="12"/>
      <c r="Z86" s="12"/>
      <c r="AA86" s="12"/>
      <c r="AB86" s="12"/>
      <c r="AC86" s="12"/>
      <c r="AD86" s="12"/>
      <c r="AE86" s="12"/>
      <c r="AR86" s="202" t="s">
        <v>89</v>
      </c>
      <c r="AT86" s="203" t="s">
        <v>80</v>
      </c>
      <c r="AU86" s="203" t="s">
        <v>81</v>
      </c>
      <c r="AY86" s="202" t="s">
        <v>135</v>
      </c>
      <c r="BK86" s="204">
        <f>BK87+BK130+BK190+BK205+BK226</f>
        <v>0</v>
      </c>
    </row>
    <row r="87" s="12" customFormat="1" ht="22.8" customHeight="1">
      <c r="A87" s="12"/>
      <c r="B87" s="191"/>
      <c r="C87" s="192"/>
      <c r="D87" s="193" t="s">
        <v>80</v>
      </c>
      <c r="E87" s="205" t="s">
        <v>89</v>
      </c>
      <c r="F87" s="205" t="s">
        <v>136</v>
      </c>
      <c r="G87" s="192"/>
      <c r="H87" s="192"/>
      <c r="I87" s="195"/>
      <c r="J87" s="206">
        <f>BK87</f>
        <v>0</v>
      </c>
      <c r="K87" s="192"/>
      <c r="L87" s="197"/>
      <c r="M87" s="198"/>
      <c r="N87" s="199"/>
      <c r="O87" s="199"/>
      <c r="P87" s="200">
        <f>SUM(P88:P129)</f>
        <v>0</v>
      </c>
      <c r="Q87" s="199"/>
      <c r="R87" s="200">
        <f>SUM(R88:R129)</f>
        <v>300</v>
      </c>
      <c r="S87" s="199"/>
      <c r="T87" s="201">
        <f>SUM(T88:T129)</f>
        <v>30.600000000000001</v>
      </c>
      <c r="U87" s="12"/>
      <c r="V87" s="12"/>
      <c r="W87" s="12"/>
      <c r="X87" s="12"/>
      <c r="Y87" s="12"/>
      <c r="Z87" s="12"/>
      <c r="AA87" s="12"/>
      <c r="AB87" s="12"/>
      <c r="AC87" s="12"/>
      <c r="AD87" s="12"/>
      <c r="AE87" s="12"/>
      <c r="AR87" s="202" t="s">
        <v>89</v>
      </c>
      <c r="AT87" s="203" t="s">
        <v>80</v>
      </c>
      <c r="AU87" s="203" t="s">
        <v>89</v>
      </c>
      <c r="AY87" s="202" t="s">
        <v>135</v>
      </c>
      <c r="BK87" s="204">
        <f>SUM(BK88:BK129)</f>
        <v>0</v>
      </c>
    </row>
    <row r="88" s="2" customFormat="1" ht="24.15" customHeight="1">
      <c r="A88" s="41"/>
      <c r="B88" s="42"/>
      <c r="C88" s="207" t="s">
        <v>89</v>
      </c>
      <c r="D88" s="207" t="s">
        <v>137</v>
      </c>
      <c r="E88" s="208" t="s">
        <v>1089</v>
      </c>
      <c r="F88" s="209" t="s">
        <v>1090</v>
      </c>
      <c r="G88" s="210" t="s">
        <v>140</v>
      </c>
      <c r="H88" s="211">
        <v>45</v>
      </c>
      <c r="I88" s="212"/>
      <c r="J88" s="213">
        <f>ROUND(I88*H88,2)</f>
        <v>0</v>
      </c>
      <c r="K88" s="209" t="s">
        <v>141</v>
      </c>
      <c r="L88" s="47"/>
      <c r="M88" s="214" t="s">
        <v>32</v>
      </c>
      <c r="N88" s="215" t="s">
        <v>52</v>
      </c>
      <c r="O88" s="87"/>
      <c r="P88" s="216">
        <f>O88*H88</f>
        <v>0</v>
      </c>
      <c r="Q88" s="216">
        <v>0</v>
      </c>
      <c r="R88" s="216">
        <f>Q88*H88</f>
        <v>0</v>
      </c>
      <c r="S88" s="216">
        <v>0.35499999999999998</v>
      </c>
      <c r="T88" s="217">
        <f>S88*H88</f>
        <v>15.975</v>
      </c>
      <c r="U88" s="41"/>
      <c r="V88" s="41"/>
      <c r="W88" s="41"/>
      <c r="X88" s="41"/>
      <c r="Y88" s="41"/>
      <c r="Z88" s="41"/>
      <c r="AA88" s="41"/>
      <c r="AB88" s="41"/>
      <c r="AC88" s="41"/>
      <c r="AD88" s="41"/>
      <c r="AE88" s="41"/>
      <c r="AR88" s="218" t="s">
        <v>142</v>
      </c>
      <c r="AT88" s="218" t="s">
        <v>137</v>
      </c>
      <c r="AU88" s="218" t="s">
        <v>21</v>
      </c>
      <c r="AY88" s="19" t="s">
        <v>135</v>
      </c>
      <c r="BE88" s="219">
        <f>IF(N88="základní",J88,0)</f>
        <v>0</v>
      </c>
      <c r="BF88" s="219">
        <f>IF(N88="snížená",J88,0)</f>
        <v>0</v>
      </c>
      <c r="BG88" s="219">
        <f>IF(N88="zákl. přenesená",J88,0)</f>
        <v>0</v>
      </c>
      <c r="BH88" s="219">
        <f>IF(N88="sníž. přenesená",J88,0)</f>
        <v>0</v>
      </c>
      <c r="BI88" s="219">
        <f>IF(N88="nulová",J88,0)</f>
        <v>0</v>
      </c>
      <c r="BJ88" s="19" t="s">
        <v>89</v>
      </c>
      <c r="BK88" s="219">
        <f>ROUND(I88*H88,2)</f>
        <v>0</v>
      </c>
      <c r="BL88" s="19" t="s">
        <v>142</v>
      </c>
      <c r="BM88" s="218" t="s">
        <v>1091</v>
      </c>
    </row>
    <row r="89" s="2" customFormat="1">
      <c r="A89" s="41"/>
      <c r="B89" s="42"/>
      <c r="C89" s="43"/>
      <c r="D89" s="220" t="s">
        <v>144</v>
      </c>
      <c r="E89" s="43"/>
      <c r="F89" s="221" t="s">
        <v>1092</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19" t="s">
        <v>144</v>
      </c>
      <c r="AU89" s="19" t="s">
        <v>21</v>
      </c>
    </row>
    <row r="90" s="2" customFormat="1">
      <c r="A90" s="41"/>
      <c r="B90" s="42"/>
      <c r="C90" s="43"/>
      <c r="D90" s="225" t="s">
        <v>150</v>
      </c>
      <c r="E90" s="43"/>
      <c r="F90" s="226" t="s">
        <v>1093</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19" t="s">
        <v>150</v>
      </c>
      <c r="AU90" s="19" t="s">
        <v>21</v>
      </c>
    </row>
    <row r="91" s="2" customFormat="1" ht="24.15" customHeight="1">
      <c r="A91" s="41"/>
      <c r="B91" s="42"/>
      <c r="C91" s="207" t="s">
        <v>21</v>
      </c>
      <c r="D91" s="207" t="s">
        <v>137</v>
      </c>
      <c r="E91" s="208" t="s">
        <v>1094</v>
      </c>
      <c r="F91" s="209" t="s">
        <v>1095</v>
      </c>
      <c r="G91" s="210" t="s">
        <v>165</v>
      </c>
      <c r="H91" s="211">
        <v>11.25</v>
      </c>
      <c r="I91" s="212"/>
      <c r="J91" s="213">
        <f>ROUND(I91*H91,2)</f>
        <v>0</v>
      </c>
      <c r="K91" s="209" t="s">
        <v>141</v>
      </c>
      <c r="L91" s="47"/>
      <c r="M91" s="214" t="s">
        <v>32</v>
      </c>
      <c r="N91" s="215" t="s">
        <v>52</v>
      </c>
      <c r="O91" s="87"/>
      <c r="P91" s="216">
        <f>O91*H91</f>
        <v>0</v>
      </c>
      <c r="Q91" s="216">
        <v>0</v>
      </c>
      <c r="R91" s="216">
        <f>Q91*H91</f>
        <v>0</v>
      </c>
      <c r="S91" s="216">
        <v>1.3</v>
      </c>
      <c r="T91" s="217">
        <f>S91*H91</f>
        <v>14.625</v>
      </c>
      <c r="U91" s="41"/>
      <c r="V91" s="41"/>
      <c r="W91" s="41"/>
      <c r="X91" s="41"/>
      <c r="Y91" s="41"/>
      <c r="Z91" s="41"/>
      <c r="AA91" s="41"/>
      <c r="AB91" s="41"/>
      <c r="AC91" s="41"/>
      <c r="AD91" s="41"/>
      <c r="AE91" s="41"/>
      <c r="AR91" s="218" t="s">
        <v>142</v>
      </c>
      <c r="AT91" s="218" t="s">
        <v>137</v>
      </c>
      <c r="AU91" s="218" t="s">
        <v>21</v>
      </c>
      <c r="AY91" s="19" t="s">
        <v>135</v>
      </c>
      <c r="BE91" s="219">
        <f>IF(N91="základní",J91,0)</f>
        <v>0</v>
      </c>
      <c r="BF91" s="219">
        <f>IF(N91="snížená",J91,0)</f>
        <v>0</v>
      </c>
      <c r="BG91" s="219">
        <f>IF(N91="zákl. přenesená",J91,0)</f>
        <v>0</v>
      </c>
      <c r="BH91" s="219">
        <f>IF(N91="sníž. přenesená",J91,0)</f>
        <v>0</v>
      </c>
      <c r="BI91" s="219">
        <f>IF(N91="nulová",J91,0)</f>
        <v>0</v>
      </c>
      <c r="BJ91" s="19" t="s">
        <v>89</v>
      </c>
      <c r="BK91" s="219">
        <f>ROUND(I91*H91,2)</f>
        <v>0</v>
      </c>
      <c r="BL91" s="19" t="s">
        <v>142</v>
      </c>
      <c r="BM91" s="218" t="s">
        <v>1096</v>
      </c>
    </row>
    <row r="92" s="2" customFormat="1">
      <c r="A92" s="41"/>
      <c r="B92" s="42"/>
      <c r="C92" s="43"/>
      <c r="D92" s="220" t="s">
        <v>144</v>
      </c>
      <c r="E92" s="43"/>
      <c r="F92" s="221" t="s">
        <v>1097</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19" t="s">
        <v>144</v>
      </c>
      <c r="AU92" s="19" t="s">
        <v>21</v>
      </c>
    </row>
    <row r="93" s="2" customFormat="1">
      <c r="A93" s="41"/>
      <c r="B93" s="42"/>
      <c r="C93" s="43"/>
      <c r="D93" s="225" t="s">
        <v>150</v>
      </c>
      <c r="E93" s="43"/>
      <c r="F93" s="226" t="s">
        <v>1098</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19" t="s">
        <v>150</v>
      </c>
      <c r="AU93" s="19" t="s">
        <v>21</v>
      </c>
    </row>
    <row r="94" s="2" customFormat="1" ht="21.75" customHeight="1">
      <c r="A94" s="41"/>
      <c r="B94" s="42"/>
      <c r="C94" s="207" t="s">
        <v>156</v>
      </c>
      <c r="D94" s="207" t="s">
        <v>137</v>
      </c>
      <c r="E94" s="208" t="s">
        <v>1099</v>
      </c>
      <c r="F94" s="209" t="s">
        <v>1100</v>
      </c>
      <c r="G94" s="210" t="s">
        <v>165</v>
      </c>
      <c r="H94" s="211">
        <v>150</v>
      </c>
      <c r="I94" s="212"/>
      <c r="J94" s="213">
        <f>ROUND(I94*H94,2)</f>
        <v>0</v>
      </c>
      <c r="K94" s="209" t="s">
        <v>141</v>
      </c>
      <c r="L94" s="47"/>
      <c r="M94" s="214" t="s">
        <v>32</v>
      </c>
      <c r="N94" s="215" t="s">
        <v>52</v>
      </c>
      <c r="O94" s="87"/>
      <c r="P94" s="216">
        <f>O94*H94</f>
        <v>0</v>
      </c>
      <c r="Q94" s="216">
        <v>0</v>
      </c>
      <c r="R94" s="216">
        <f>Q94*H94</f>
        <v>0</v>
      </c>
      <c r="S94" s="216">
        <v>0</v>
      </c>
      <c r="T94" s="217">
        <f>S94*H94</f>
        <v>0</v>
      </c>
      <c r="U94" s="41"/>
      <c r="V94" s="41"/>
      <c r="W94" s="41"/>
      <c r="X94" s="41"/>
      <c r="Y94" s="41"/>
      <c r="Z94" s="41"/>
      <c r="AA94" s="41"/>
      <c r="AB94" s="41"/>
      <c r="AC94" s="41"/>
      <c r="AD94" s="41"/>
      <c r="AE94" s="41"/>
      <c r="AR94" s="218" t="s">
        <v>142</v>
      </c>
      <c r="AT94" s="218" t="s">
        <v>137</v>
      </c>
      <c r="AU94" s="218" t="s">
        <v>21</v>
      </c>
      <c r="AY94" s="19" t="s">
        <v>135</v>
      </c>
      <c r="BE94" s="219">
        <f>IF(N94="základní",J94,0)</f>
        <v>0</v>
      </c>
      <c r="BF94" s="219">
        <f>IF(N94="snížená",J94,0)</f>
        <v>0</v>
      </c>
      <c r="BG94" s="219">
        <f>IF(N94="zákl. přenesená",J94,0)</f>
        <v>0</v>
      </c>
      <c r="BH94" s="219">
        <f>IF(N94="sníž. přenesená",J94,0)</f>
        <v>0</v>
      </c>
      <c r="BI94" s="219">
        <f>IF(N94="nulová",J94,0)</f>
        <v>0</v>
      </c>
      <c r="BJ94" s="19" t="s">
        <v>89</v>
      </c>
      <c r="BK94" s="219">
        <f>ROUND(I94*H94,2)</f>
        <v>0</v>
      </c>
      <c r="BL94" s="19" t="s">
        <v>142</v>
      </c>
      <c r="BM94" s="218" t="s">
        <v>1101</v>
      </c>
    </row>
    <row r="95" s="2" customFormat="1">
      <c r="A95" s="41"/>
      <c r="B95" s="42"/>
      <c r="C95" s="43"/>
      <c r="D95" s="220" t="s">
        <v>144</v>
      </c>
      <c r="E95" s="43"/>
      <c r="F95" s="221" t="s">
        <v>1102</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19" t="s">
        <v>144</v>
      </c>
      <c r="AU95" s="19" t="s">
        <v>21</v>
      </c>
    </row>
    <row r="96" s="2" customFormat="1">
      <c r="A96" s="41"/>
      <c r="B96" s="42"/>
      <c r="C96" s="43"/>
      <c r="D96" s="225" t="s">
        <v>150</v>
      </c>
      <c r="E96" s="43"/>
      <c r="F96" s="226" t="s">
        <v>168</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19" t="s">
        <v>150</v>
      </c>
      <c r="AU96" s="19" t="s">
        <v>21</v>
      </c>
    </row>
    <row r="97" s="13" customFormat="1">
      <c r="A97" s="13"/>
      <c r="B97" s="227"/>
      <c r="C97" s="228"/>
      <c r="D97" s="225" t="s">
        <v>152</v>
      </c>
      <c r="E97" s="229" t="s">
        <v>32</v>
      </c>
      <c r="F97" s="230" t="s">
        <v>1103</v>
      </c>
      <c r="G97" s="228"/>
      <c r="H97" s="231">
        <v>150</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152</v>
      </c>
      <c r="AU97" s="237" t="s">
        <v>21</v>
      </c>
      <c r="AV97" s="13" t="s">
        <v>21</v>
      </c>
      <c r="AW97" s="13" t="s">
        <v>40</v>
      </c>
      <c r="AX97" s="13" t="s">
        <v>81</v>
      </c>
      <c r="AY97" s="237" t="s">
        <v>135</v>
      </c>
    </row>
    <row r="98" s="14" customFormat="1">
      <c r="A98" s="14"/>
      <c r="B98" s="238"/>
      <c r="C98" s="239"/>
      <c r="D98" s="225" t="s">
        <v>152</v>
      </c>
      <c r="E98" s="240" t="s">
        <v>32</v>
      </c>
      <c r="F98" s="241" t="s">
        <v>1104</v>
      </c>
      <c r="G98" s="239"/>
      <c r="H98" s="240" t="s">
        <v>32</v>
      </c>
      <c r="I98" s="242"/>
      <c r="J98" s="239"/>
      <c r="K98" s="239"/>
      <c r="L98" s="243"/>
      <c r="M98" s="244"/>
      <c r="N98" s="245"/>
      <c r="O98" s="245"/>
      <c r="P98" s="245"/>
      <c r="Q98" s="245"/>
      <c r="R98" s="245"/>
      <c r="S98" s="245"/>
      <c r="T98" s="246"/>
      <c r="U98" s="14"/>
      <c r="V98" s="14"/>
      <c r="W98" s="14"/>
      <c r="X98" s="14"/>
      <c r="Y98" s="14"/>
      <c r="Z98" s="14"/>
      <c r="AA98" s="14"/>
      <c r="AB98" s="14"/>
      <c r="AC98" s="14"/>
      <c r="AD98" s="14"/>
      <c r="AE98" s="14"/>
      <c r="AT98" s="247" t="s">
        <v>152</v>
      </c>
      <c r="AU98" s="247" t="s">
        <v>21</v>
      </c>
      <c r="AV98" s="14" t="s">
        <v>89</v>
      </c>
      <c r="AW98" s="14" t="s">
        <v>40</v>
      </c>
      <c r="AX98" s="14" t="s">
        <v>81</v>
      </c>
      <c r="AY98" s="247" t="s">
        <v>135</v>
      </c>
    </row>
    <row r="99" s="15" customFormat="1">
      <c r="A99" s="15"/>
      <c r="B99" s="248"/>
      <c r="C99" s="249"/>
      <c r="D99" s="225" t="s">
        <v>152</v>
      </c>
      <c r="E99" s="250" t="s">
        <v>32</v>
      </c>
      <c r="F99" s="251" t="s">
        <v>155</v>
      </c>
      <c r="G99" s="249"/>
      <c r="H99" s="252">
        <v>150</v>
      </c>
      <c r="I99" s="253"/>
      <c r="J99" s="249"/>
      <c r="K99" s="249"/>
      <c r="L99" s="254"/>
      <c r="M99" s="255"/>
      <c r="N99" s="256"/>
      <c r="O99" s="256"/>
      <c r="P99" s="256"/>
      <c r="Q99" s="256"/>
      <c r="R99" s="256"/>
      <c r="S99" s="256"/>
      <c r="T99" s="257"/>
      <c r="U99" s="15"/>
      <c r="V99" s="15"/>
      <c r="W99" s="15"/>
      <c r="X99" s="15"/>
      <c r="Y99" s="15"/>
      <c r="Z99" s="15"/>
      <c r="AA99" s="15"/>
      <c r="AB99" s="15"/>
      <c r="AC99" s="15"/>
      <c r="AD99" s="15"/>
      <c r="AE99" s="15"/>
      <c r="AT99" s="258" t="s">
        <v>152</v>
      </c>
      <c r="AU99" s="258" t="s">
        <v>21</v>
      </c>
      <c r="AV99" s="15" t="s">
        <v>142</v>
      </c>
      <c r="AW99" s="15" t="s">
        <v>40</v>
      </c>
      <c r="AX99" s="15" t="s">
        <v>89</v>
      </c>
      <c r="AY99" s="258" t="s">
        <v>135</v>
      </c>
    </row>
    <row r="100" s="2" customFormat="1" ht="37.8" customHeight="1">
      <c r="A100" s="41"/>
      <c r="B100" s="42"/>
      <c r="C100" s="207" t="s">
        <v>142</v>
      </c>
      <c r="D100" s="207" t="s">
        <v>137</v>
      </c>
      <c r="E100" s="208" t="s">
        <v>1105</v>
      </c>
      <c r="F100" s="209" t="s">
        <v>1106</v>
      </c>
      <c r="G100" s="210" t="s">
        <v>165</v>
      </c>
      <c r="H100" s="211">
        <v>159.97499999999999</v>
      </c>
      <c r="I100" s="212"/>
      <c r="J100" s="213">
        <f>ROUND(I100*H100,2)</f>
        <v>0</v>
      </c>
      <c r="K100" s="209" t="s">
        <v>141</v>
      </c>
      <c r="L100" s="47"/>
      <c r="M100" s="214" t="s">
        <v>32</v>
      </c>
      <c r="N100" s="215" t="s">
        <v>52</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142</v>
      </c>
      <c r="AT100" s="218" t="s">
        <v>137</v>
      </c>
      <c r="AU100" s="218" t="s">
        <v>21</v>
      </c>
      <c r="AY100" s="19" t="s">
        <v>135</v>
      </c>
      <c r="BE100" s="219">
        <f>IF(N100="základní",J100,0)</f>
        <v>0</v>
      </c>
      <c r="BF100" s="219">
        <f>IF(N100="snížená",J100,0)</f>
        <v>0</v>
      </c>
      <c r="BG100" s="219">
        <f>IF(N100="zákl. přenesená",J100,0)</f>
        <v>0</v>
      </c>
      <c r="BH100" s="219">
        <f>IF(N100="sníž. přenesená",J100,0)</f>
        <v>0</v>
      </c>
      <c r="BI100" s="219">
        <f>IF(N100="nulová",J100,0)</f>
        <v>0</v>
      </c>
      <c r="BJ100" s="19" t="s">
        <v>89</v>
      </c>
      <c r="BK100" s="219">
        <f>ROUND(I100*H100,2)</f>
        <v>0</v>
      </c>
      <c r="BL100" s="19" t="s">
        <v>142</v>
      </c>
      <c r="BM100" s="218" t="s">
        <v>1107</v>
      </c>
    </row>
    <row r="101" s="2" customFormat="1">
      <c r="A101" s="41"/>
      <c r="B101" s="42"/>
      <c r="C101" s="43"/>
      <c r="D101" s="220" t="s">
        <v>144</v>
      </c>
      <c r="E101" s="43"/>
      <c r="F101" s="221" t="s">
        <v>1108</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19" t="s">
        <v>144</v>
      </c>
      <c r="AU101" s="19" t="s">
        <v>21</v>
      </c>
    </row>
    <row r="102" s="2" customFormat="1">
      <c r="A102" s="41"/>
      <c r="B102" s="42"/>
      <c r="C102" s="43"/>
      <c r="D102" s="225" t="s">
        <v>150</v>
      </c>
      <c r="E102" s="43"/>
      <c r="F102" s="226" t="s">
        <v>234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19" t="s">
        <v>150</v>
      </c>
      <c r="AU102" s="19" t="s">
        <v>21</v>
      </c>
    </row>
    <row r="103" s="13" customFormat="1">
      <c r="A103" s="13"/>
      <c r="B103" s="227"/>
      <c r="C103" s="228"/>
      <c r="D103" s="225" t="s">
        <v>152</v>
      </c>
      <c r="E103" s="229" t="s">
        <v>32</v>
      </c>
      <c r="F103" s="230" t="s">
        <v>1060</v>
      </c>
      <c r="G103" s="228"/>
      <c r="H103" s="231">
        <v>150</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152</v>
      </c>
      <c r="AU103" s="237" t="s">
        <v>21</v>
      </c>
      <c r="AV103" s="13" t="s">
        <v>21</v>
      </c>
      <c r="AW103" s="13" t="s">
        <v>40</v>
      </c>
      <c r="AX103" s="13" t="s">
        <v>81</v>
      </c>
      <c r="AY103" s="237" t="s">
        <v>135</v>
      </c>
    </row>
    <row r="104" s="14" customFormat="1">
      <c r="A104" s="14"/>
      <c r="B104" s="238"/>
      <c r="C104" s="239"/>
      <c r="D104" s="225" t="s">
        <v>152</v>
      </c>
      <c r="E104" s="240" t="s">
        <v>32</v>
      </c>
      <c r="F104" s="241" t="s">
        <v>1109</v>
      </c>
      <c r="G104" s="239"/>
      <c r="H104" s="240" t="s">
        <v>32</v>
      </c>
      <c r="I104" s="242"/>
      <c r="J104" s="239"/>
      <c r="K104" s="239"/>
      <c r="L104" s="243"/>
      <c r="M104" s="244"/>
      <c r="N104" s="245"/>
      <c r="O104" s="245"/>
      <c r="P104" s="245"/>
      <c r="Q104" s="245"/>
      <c r="R104" s="245"/>
      <c r="S104" s="245"/>
      <c r="T104" s="246"/>
      <c r="U104" s="14"/>
      <c r="V104" s="14"/>
      <c r="W104" s="14"/>
      <c r="X104" s="14"/>
      <c r="Y104" s="14"/>
      <c r="Z104" s="14"/>
      <c r="AA104" s="14"/>
      <c r="AB104" s="14"/>
      <c r="AC104" s="14"/>
      <c r="AD104" s="14"/>
      <c r="AE104" s="14"/>
      <c r="AT104" s="247" t="s">
        <v>152</v>
      </c>
      <c r="AU104" s="247" t="s">
        <v>21</v>
      </c>
      <c r="AV104" s="14" t="s">
        <v>89</v>
      </c>
      <c r="AW104" s="14" t="s">
        <v>40</v>
      </c>
      <c r="AX104" s="14" t="s">
        <v>81</v>
      </c>
      <c r="AY104" s="247" t="s">
        <v>135</v>
      </c>
    </row>
    <row r="105" s="13" customFormat="1">
      <c r="A105" s="13"/>
      <c r="B105" s="227"/>
      <c r="C105" s="228"/>
      <c r="D105" s="225" t="s">
        <v>152</v>
      </c>
      <c r="E105" s="229" t="s">
        <v>32</v>
      </c>
      <c r="F105" s="230" t="s">
        <v>1110</v>
      </c>
      <c r="G105" s="228"/>
      <c r="H105" s="231">
        <v>9.9749999999999996</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152</v>
      </c>
      <c r="AU105" s="237" t="s">
        <v>21</v>
      </c>
      <c r="AV105" s="13" t="s">
        <v>21</v>
      </c>
      <c r="AW105" s="13" t="s">
        <v>40</v>
      </c>
      <c r="AX105" s="13" t="s">
        <v>81</v>
      </c>
      <c r="AY105" s="237" t="s">
        <v>135</v>
      </c>
    </row>
    <row r="106" s="14" customFormat="1">
      <c r="A106" s="14"/>
      <c r="B106" s="238"/>
      <c r="C106" s="239"/>
      <c r="D106" s="225" t="s">
        <v>152</v>
      </c>
      <c r="E106" s="240" t="s">
        <v>32</v>
      </c>
      <c r="F106" s="241" t="s">
        <v>1111</v>
      </c>
      <c r="G106" s="239"/>
      <c r="H106" s="240" t="s">
        <v>32</v>
      </c>
      <c r="I106" s="242"/>
      <c r="J106" s="239"/>
      <c r="K106" s="239"/>
      <c r="L106" s="243"/>
      <c r="M106" s="244"/>
      <c r="N106" s="245"/>
      <c r="O106" s="245"/>
      <c r="P106" s="245"/>
      <c r="Q106" s="245"/>
      <c r="R106" s="245"/>
      <c r="S106" s="245"/>
      <c r="T106" s="246"/>
      <c r="U106" s="14"/>
      <c r="V106" s="14"/>
      <c r="W106" s="14"/>
      <c r="X106" s="14"/>
      <c r="Y106" s="14"/>
      <c r="Z106" s="14"/>
      <c r="AA106" s="14"/>
      <c r="AB106" s="14"/>
      <c r="AC106" s="14"/>
      <c r="AD106" s="14"/>
      <c r="AE106" s="14"/>
      <c r="AT106" s="247" t="s">
        <v>152</v>
      </c>
      <c r="AU106" s="247" t="s">
        <v>21</v>
      </c>
      <c r="AV106" s="14" t="s">
        <v>89</v>
      </c>
      <c r="AW106" s="14" t="s">
        <v>40</v>
      </c>
      <c r="AX106" s="14" t="s">
        <v>81</v>
      </c>
      <c r="AY106" s="247" t="s">
        <v>135</v>
      </c>
    </row>
    <row r="107" s="15" customFormat="1">
      <c r="A107" s="15"/>
      <c r="B107" s="248"/>
      <c r="C107" s="249"/>
      <c r="D107" s="225" t="s">
        <v>152</v>
      </c>
      <c r="E107" s="250" t="s">
        <v>32</v>
      </c>
      <c r="F107" s="251" t="s">
        <v>155</v>
      </c>
      <c r="G107" s="249"/>
      <c r="H107" s="252">
        <v>159.97499999999999</v>
      </c>
      <c r="I107" s="253"/>
      <c r="J107" s="249"/>
      <c r="K107" s="249"/>
      <c r="L107" s="254"/>
      <c r="M107" s="255"/>
      <c r="N107" s="256"/>
      <c r="O107" s="256"/>
      <c r="P107" s="256"/>
      <c r="Q107" s="256"/>
      <c r="R107" s="256"/>
      <c r="S107" s="256"/>
      <c r="T107" s="257"/>
      <c r="U107" s="15"/>
      <c r="V107" s="15"/>
      <c r="W107" s="15"/>
      <c r="X107" s="15"/>
      <c r="Y107" s="15"/>
      <c r="Z107" s="15"/>
      <c r="AA107" s="15"/>
      <c r="AB107" s="15"/>
      <c r="AC107" s="15"/>
      <c r="AD107" s="15"/>
      <c r="AE107" s="15"/>
      <c r="AT107" s="258" t="s">
        <v>152</v>
      </c>
      <c r="AU107" s="258" t="s">
        <v>21</v>
      </c>
      <c r="AV107" s="15" t="s">
        <v>142</v>
      </c>
      <c r="AW107" s="15" t="s">
        <v>40</v>
      </c>
      <c r="AX107" s="15" t="s">
        <v>89</v>
      </c>
      <c r="AY107" s="258" t="s">
        <v>135</v>
      </c>
    </row>
    <row r="108" s="2" customFormat="1" ht="37.8" customHeight="1">
      <c r="A108" s="41"/>
      <c r="B108" s="42"/>
      <c r="C108" s="207" t="s">
        <v>170</v>
      </c>
      <c r="D108" s="207" t="s">
        <v>137</v>
      </c>
      <c r="E108" s="208" t="s">
        <v>1112</v>
      </c>
      <c r="F108" s="209" t="s">
        <v>1113</v>
      </c>
      <c r="G108" s="210" t="s">
        <v>165</v>
      </c>
      <c r="H108" s="211">
        <v>799.875</v>
      </c>
      <c r="I108" s="212"/>
      <c r="J108" s="213">
        <f>ROUND(I108*H108,2)</f>
        <v>0</v>
      </c>
      <c r="K108" s="209" t="s">
        <v>141</v>
      </c>
      <c r="L108" s="47"/>
      <c r="M108" s="214" t="s">
        <v>32</v>
      </c>
      <c r="N108" s="215" t="s">
        <v>52</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142</v>
      </c>
      <c r="AT108" s="218" t="s">
        <v>137</v>
      </c>
      <c r="AU108" s="218" t="s">
        <v>21</v>
      </c>
      <c r="AY108" s="19" t="s">
        <v>135</v>
      </c>
      <c r="BE108" s="219">
        <f>IF(N108="základní",J108,0)</f>
        <v>0</v>
      </c>
      <c r="BF108" s="219">
        <f>IF(N108="snížená",J108,0)</f>
        <v>0</v>
      </c>
      <c r="BG108" s="219">
        <f>IF(N108="zákl. přenesená",J108,0)</f>
        <v>0</v>
      </c>
      <c r="BH108" s="219">
        <f>IF(N108="sníž. přenesená",J108,0)</f>
        <v>0</v>
      </c>
      <c r="BI108" s="219">
        <f>IF(N108="nulová",J108,0)</f>
        <v>0</v>
      </c>
      <c r="BJ108" s="19" t="s">
        <v>89</v>
      </c>
      <c r="BK108" s="219">
        <f>ROUND(I108*H108,2)</f>
        <v>0</v>
      </c>
      <c r="BL108" s="19" t="s">
        <v>142</v>
      </c>
      <c r="BM108" s="218" t="s">
        <v>1114</v>
      </c>
    </row>
    <row r="109" s="2" customFormat="1">
      <c r="A109" s="41"/>
      <c r="B109" s="42"/>
      <c r="C109" s="43"/>
      <c r="D109" s="220" t="s">
        <v>144</v>
      </c>
      <c r="E109" s="43"/>
      <c r="F109" s="221" t="s">
        <v>1115</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19" t="s">
        <v>144</v>
      </c>
      <c r="AU109" s="19" t="s">
        <v>21</v>
      </c>
    </row>
    <row r="110" s="2" customFormat="1">
      <c r="A110" s="41"/>
      <c r="B110" s="42"/>
      <c r="C110" s="43"/>
      <c r="D110" s="225" t="s">
        <v>150</v>
      </c>
      <c r="E110" s="43"/>
      <c r="F110" s="226" t="s">
        <v>234</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19" t="s">
        <v>150</v>
      </c>
      <c r="AU110" s="19" t="s">
        <v>21</v>
      </c>
    </row>
    <row r="111" s="13" customFormat="1">
      <c r="A111" s="13"/>
      <c r="B111" s="227"/>
      <c r="C111" s="228"/>
      <c r="D111" s="225" t="s">
        <v>152</v>
      </c>
      <c r="E111" s="229" t="s">
        <v>32</v>
      </c>
      <c r="F111" s="230" t="s">
        <v>1116</v>
      </c>
      <c r="G111" s="228"/>
      <c r="H111" s="231">
        <v>799.875</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152</v>
      </c>
      <c r="AU111" s="237" t="s">
        <v>21</v>
      </c>
      <c r="AV111" s="13" t="s">
        <v>21</v>
      </c>
      <c r="AW111" s="13" t="s">
        <v>40</v>
      </c>
      <c r="AX111" s="13" t="s">
        <v>81</v>
      </c>
      <c r="AY111" s="237" t="s">
        <v>135</v>
      </c>
    </row>
    <row r="112" s="15" customFormat="1">
      <c r="A112" s="15"/>
      <c r="B112" s="248"/>
      <c r="C112" s="249"/>
      <c r="D112" s="225" t="s">
        <v>152</v>
      </c>
      <c r="E112" s="250" t="s">
        <v>32</v>
      </c>
      <c r="F112" s="251" t="s">
        <v>155</v>
      </c>
      <c r="G112" s="249"/>
      <c r="H112" s="252">
        <v>799.875</v>
      </c>
      <c r="I112" s="253"/>
      <c r="J112" s="249"/>
      <c r="K112" s="249"/>
      <c r="L112" s="254"/>
      <c r="M112" s="255"/>
      <c r="N112" s="256"/>
      <c r="O112" s="256"/>
      <c r="P112" s="256"/>
      <c r="Q112" s="256"/>
      <c r="R112" s="256"/>
      <c r="S112" s="256"/>
      <c r="T112" s="257"/>
      <c r="U112" s="15"/>
      <c r="V112" s="15"/>
      <c r="W112" s="15"/>
      <c r="X112" s="15"/>
      <c r="Y112" s="15"/>
      <c r="Z112" s="15"/>
      <c r="AA112" s="15"/>
      <c r="AB112" s="15"/>
      <c r="AC112" s="15"/>
      <c r="AD112" s="15"/>
      <c r="AE112" s="15"/>
      <c r="AT112" s="258" t="s">
        <v>152</v>
      </c>
      <c r="AU112" s="258" t="s">
        <v>21</v>
      </c>
      <c r="AV112" s="15" t="s">
        <v>142</v>
      </c>
      <c r="AW112" s="15" t="s">
        <v>40</v>
      </c>
      <c r="AX112" s="15" t="s">
        <v>89</v>
      </c>
      <c r="AY112" s="258" t="s">
        <v>135</v>
      </c>
    </row>
    <row r="113" s="2" customFormat="1" ht="24.15" customHeight="1">
      <c r="A113" s="41"/>
      <c r="B113" s="42"/>
      <c r="C113" s="207" t="s">
        <v>178</v>
      </c>
      <c r="D113" s="207" t="s">
        <v>137</v>
      </c>
      <c r="E113" s="208" t="s">
        <v>260</v>
      </c>
      <c r="F113" s="209" t="s">
        <v>261</v>
      </c>
      <c r="G113" s="210" t="s">
        <v>174</v>
      </c>
      <c r="H113" s="211">
        <v>287.95499999999998</v>
      </c>
      <c r="I113" s="212"/>
      <c r="J113" s="213">
        <f>ROUND(I113*H113,2)</f>
        <v>0</v>
      </c>
      <c r="K113" s="209" t="s">
        <v>141</v>
      </c>
      <c r="L113" s="47"/>
      <c r="M113" s="214" t="s">
        <v>32</v>
      </c>
      <c r="N113" s="215" t="s">
        <v>52</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142</v>
      </c>
      <c r="AT113" s="218" t="s">
        <v>137</v>
      </c>
      <c r="AU113" s="218" t="s">
        <v>21</v>
      </c>
      <c r="AY113" s="19" t="s">
        <v>135</v>
      </c>
      <c r="BE113" s="219">
        <f>IF(N113="základní",J113,0)</f>
        <v>0</v>
      </c>
      <c r="BF113" s="219">
        <f>IF(N113="snížená",J113,0)</f>
        <v>0</v>
      </c>
      <c r="BG113" s="219">
        <f>IF(N113="zákl. přenesená",J113,0)</f>
        <v>0</v>
      </c>
      <c r="BH113" s="219">
        <f>IF(N113="sníž. přenesená",J113,0)</f>
        <v>0</v>
      </c>
      <c r="BI113" s="219">
        <f>IF(N113="nulová",J113,0)</f>
        <v>0</v>
      </c>
      <c r="BJ113" s="19" t="s">
        <v>89</v>
      </c>
      <c r="BK113" s="219">
        <f>ROUND(I113*H113,2)</f>
        <v>0</v>
      </c>
      <c r="BL113" s="19" t="s">
        <v>142</v>
      </c>
      <c r="BM113" s="218" t="s">
        <v>1117</v>
      </c>
    </row>
    <row r="114" s="2" customFormat="1">
      <c r="A114" s="41"/>
      <c r="B114" s="42"/>
      <c r="C114" s="43"/>
      <c r="D114" s="220" t="s">
        <v>144</v>
      </c>
      <c r="E114" s="43"/>
      <c r="F114" s="221" t="s">
        <v>263</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19" t="s">
        <v>144</v>
      </c>
      <c r="AU114" s="19" t="s">
        <v>21</v>
      </c>
    </row>
    <row r="115" s="2" customFormat="1">
      <c r="A115" s="41"/>
      <c r="B115" s="42"/>
      <c r="C115" s="43"/>
      <c r="D115" s="225" t="s">
        <v>150</v>
      </c>
      <c r="E115" s="43"/>
      <c r="F115" s="226" t="s">
        <v>264</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19" t="s">
        <v>150</v>
      </c>
      <c r="AU115" s="19" t="s">
        <v>21</v>
      </c>
    </row>
    <row r="116" s="13" customFormat="1">
      <c r="A116" s="13"/>
      <c r="B116" s="227"/>
      <c r="C116" s="228"/>
      <c r="D116" s="225" t="s">
        <v>152</v>
      </c>
      <c r="E116" s="229" t="s">
        <v>32</v>
      </c>
      <c r="F116" s="230" t="s">
        <v>1118</v>
      </c>
      <c r="G116" s="228"/>
      <c r="H116" s="231">
        <v>287.95499999999998</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152</v>
      </c>
      <c r="AU116" s="237" t="s">
        <v>21</v>
      </c>
      <c r="AV116" s="13" t="s">
        <v>21</v>
      </c>
      <c r="AW116" s="13" t="s">
        <v>40</v>
      </c>
      <c r="AX116" s="13" t="s">
        <v>81</v>
      </c>
      <c r="AY116" s="237" t="s">
        <v>135</v>
      </c>
    </row>
    <row r="117" s="15" customFormat="1">
      <c r="A117" s="15"/>
      <c r="B117" s="248"/>
      <c r="C117" s="249"/>
      <c r="D117" s="225" t="s">
        <v>152</v>
      </c>
      <c r="E117" s="250" t="s">
        <v>32</v>
      </c>
      <c r="F117" s="251" t="s">
        <v>155</v>
      </c>
      <c r="G117" s="249"/>
      <c r="H117" s="252">
        <v>287.95499999999998</v>
      </c>
      <c r="I117" s="253"/>
      <c r="J117" s="249"/>
      <c r="K117" s="249"/>
      <c r="L117" s="254"/>
      <c r="M117" s="255"/>
      <c r="N117" s="256"/>
      <c r="O117" s="256"/>
      <c r="P117" s="256"/>
      <c r="Q117" s="256"/>
      <c r="R117" s="256"/>
      <c r="S117" s="256"/>
      <c r="T117" s="257"/>
      <c r="U117" s="15"/>
      <c r="V117" s="15"/>
      <c r="W117" s="15"/>
      <c r="X117" s="15"/>
      <c r="Y117" s="15"/>
      <c r="Z117" s="15"/>
      <c r="AA117" s="15"/>
      <c r="AB117" s="15"/>
      <c r="AC117" s="15"/>
      <c r="AD117" s="15"/>
      <c r="AE117" s="15"/>
      <c r="AT117" s="258" t="s">
        <v>152</v>
      </c>
      <c r="AU117" s="258" t="s">
        <v>21</v>
      </c>
      <c r="AV117" s="15" t="s">
        <v>142</v>
      </c>
      <c r="AW117" s="15" t="s">
        <v>40</v>
      </c>
      <c r="AX117" s="15" t="s">
        <v>89</v>
      </c>
      <c r="AY117" s="258" t="s">
        <v>135</v>
      </c>
    </row>
    <row r="118" s="2" customFormat="1" ht="24.15" customHeight="1">
      <c r="A118" s="41"/>
      <c r="B118" s="42"/>
      <c r="C118" s="207" t="s">
        <v>184</v>
      </c>
      <c r="D118" s="207" t="s">
        <v>137</v>
      </c>
      <c r="E118" s="208" t="s">
        <v>267</v>
      </c>
      <c r="F118" s="209" t="s">
        <v>268</v>
      </c>
      <c r="G118" s="210" t="s">
        <v>165</v>
      </c>
      <c r="H118" s="211">
        <v>159.97499999999999</v>
      </c>
      <c r="I118" s="212"/>
      <c r="J118" s="213">
        <f>ROUND(I118*H118,2)</f>
        <v>0</v>
      </c>
      <c r="K118" s="209" t="s">
        <v>141</v>
      </c>
      <c r="L118" s="47"/>
      <c r="M118" s="214" t="s">
        <v>32</v>
      </c>
      <c r="N118" s="215" t="s">
        <v>52</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142</v>
      </c>
      <c r="AT118" s="218" t="s">
        <v>137</v>
      </c>
      <c r="AU118" s="218" t="s">
        <v>21</v>
      </c>
      <c r="AY118" s="19" t="s">
        <v>135</v>
      </c>
      <c r="BE118" s="219">
        <f>IF(N118="základní",J118,0)</f>
        <v>0</v>
      </c>
      <c r="BF118" s="219">
        <f>IF(N118="snížená",J118,0)</f>
        <v>0</v>
      </c>
      <c r="BG118" s="219">
        <f>IF(N118="zákl. přenesená",J118,0)</f>
        <v>0</v>
      </c>
      <c r="BH118" s="219">
        <f>IF(N118="sníž. přenesená",J118,0)</f>
        <v>0</v>
      </c>
      <c r="BI118" s="219">
        <f>IF(N118="nulová",J118,0)</f>
        <v>0</v>
      </c>
      <c r="BJ118" s="19" t="s">
        <v>89</v>
      </c>
      <c r="BK118" s="219">
        <f>ROUND(I118*H118,2)</f>
        <v>0</v>
      </c>
      <c r="BL118" s="19" t="s">
        <v>142</v>
      </c>
      <c r="BM118" s="218" t="s">
        <v>1119</v>
      </c>
    </row>
    <row r="119" s="2" customFormat="1">
      <c r="A119" s="41"/>
      <c r="B119" s="42"/>
      <c r="C119" s="43"/>
      <c r="D119" s="220" t="s">
        <v>144</v>
      </c>
      <c r="E119" s="43"/>
      <c r="F119" s="221" t="s">
        <v>270</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19" t="s">
        <v>144</v>
      </c>
      <c r="AU119" s="19" t="s">
        <v>21</v>
      </c>
    </row>
    <row r="120" s="2" customFormat="1">
      <c r="A120" s="41"/>
      <c r="B120" s="42"/>
      <c r="C120" s="43"/>
      <c r="D120" s="225" t="s">
        <v>150</v>
      </c>
      <c r="E120" s="43"/>
      <c r="F120" s="226" t="s">
        <v>271</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19" t="s">
        <v>150</v>
      </c>
      <c r="AU120" s="19" t="s">
        <v>21</v>
      </c>
    </row>
    <row r="121" s="2" customFormat="1" ht="24.15" customHeight="1">
      <c r="A121" s="41"/>
      <c r="B121" s="42"/>
      <c r="C121" s="207" t="s">
        <v>175</v>
      </c>
      <c r="D121" s="207" t="s">
        <v>137</v>
      </c>
      <c r="E121" s="208" t="s">
        <v>1120</v>
      </c>
      <c r="F121" s="209" t="s">
        <v>1121</v>
      </c>
      <c r="G121" s="210" t="s">
        <v>165</v>
      </c>
      <c r="H121" s="211">
        <v>150</v>
      </c>
      <c r="I121" s="212"/>
      <c r="J121" s="213">
        <f>ROUND(I121*H121,2)</f>
        <v>0</v>
      </c>
      <c r="K121" s="209" t="s">
        <v>141</v>
      </c>
      <c r="L121" s="47"/>
      <c r="M121" s="214" t="s">
        <v>32</v>
      </c>
      <c r="N121" s="215" t="s">
        <v>52</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142</v>
      </c>
      <c r="AT121" s="218" t="s">
        <v>137</v>
      </c>
      <c r="AU121" s="218" t="s">
        <v>21</v>
      </c>
      <c r="AY121" s="19" t="s">
        <v>135</v>
      </c>
      <c r="BE121" s="219">
        <f>IF(N121="základní",J121,0)</f>
        <v>0</v>
      </c>
      <c r="BF121" s="219">
        <f>IF(N121="snížená",J121,0)</f>
        <v>0</v>
      </c>
      <c r="BG121" s="219">
        <f>IF(N121="zákl. přenesená",J121,0)</f>
        <v>0</v>
      </c>
      <c r="BH121" s="219">
        <f>IF(N121="sníž. přenesená",J121,0)</f>
        <v>0</v>
      </c>
      <c r="BI121" s="219">
        <f>IF(N121="nulová",J121,0)</f>
        <v>0</v>
      </c>
      <c r="BJ121" s="19" t="s">
        <v>89</v>
      </c>
      <c r="BK121" s="219">
        <f>ROUND(I121*H121,2)</f>
        <v>0</v>
      </c>
      <c r="BL121" s="19" t="s">
        <v>142</v>
      </c>
      <c r="BM121" s="218" t="s">
        <v>1122</v>
      </c>
    </row>
    <row r="122" s="2" customFormat="1">
      <c r="A122" s="41"/>
      <c r="B122" s="42"/>
      <c r="C122" s="43"/>
      <c r="D122" s="220" t="s">
        <v>144</v>
      </c>
      <c r="E122" s="43"/>
      <c r="F122" s="221" t="s">
        <v>1123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19" t="s">
        <v>144</v>
      </c>
      <c r="AU122" s="19" t="s">
        <v>21</v>
      </c>
    </row>
    <row r="123" s="2" customFormat="1">
      <c r="A123" s="41"/>
      <c r="B123" s="42"/>
      <c r="C123" s="43"/>
      <c r="D123" s="225" t="s">
        <v>150</v>
      </c>
      <c r="E123" s="43"/>
      <c r="F123" s="226" t="s">
        <v>1124</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19" t="s">
        <v>150</v>
      </c>
      <c r="AU123" s="19" t="s">
        <v>21</v>
      </c>
    </row>
    <row r="124" s="14" customFormat="1">
      <c r="A124" s="14"/>
      <c r="B124" s="238"/>
      <c r="C124" s="239"/>
      <c r="D124" s="225" t="s">
        <v>152</v>
      </c>
      <c r="E124" s="240" t="s">
        <v>32</v>
      </c>
      <c r="F124" s="241" t="s">
        <v>1125</v>
      </c>
      <c r="G124" s="239"/>
      <c r="H124" s="240" t="s">
        <v>32</v>
      </c>
      <c r="I124" s="242"/>
      <c r="J124" s="239"/>
      <c r="K124" s="239"/>
      <c r="L124" s="243"/>
      <c r="M124" s="244"/>
      <c r="N124" s="245"/>
      <c r="O124" s="245"/>
      <c r="P124" s="245"/>
      <c r="Q124" s="245"/>
      <c r="R124" s="245"/>
      <c r="S124" s="245"/>
      <c r="T124" s="246"/>
      <c r="U124" s="14"/>
      <c r="V124" s="14"/>
      <c r="W124" s="14"/>
      <c r="X124" s="14"/>
      <c r="Y124" s="14"/>
      <c r="Z124" s="14"/>
      <c r="AA124" s="14"/>
      <c r="AB124" s="14"/>
      <c r="AC124" s="14"/>
      <c r="AD124" s="14"/>
      <c r="AE124" s="14"/>
      <c r="AT124" s="247" t="s">
        <v>152</v>
      </c>
      <c r="AU124" s="247" t="s">
        <v>21</v>
      </c>
      <c r="AV124" s="14" t="s">
        <v>89</v>
      </c>
      <c r="AW124" s="14" t="s">
        <v>40</v>
      </c>
      <c r="AX124" s="14" t="s">
        <v>81</v>
      </c>
      <c r="AY124" s="247" t="s">
        <v>135</v>
      </c>
    </row>
    <row r="125" s="13" customFormat="1">
      <c r="A125" s="13"/>
      <c r="B125" s="227"/>
      <c r="C125" s="228"/>
      <c r="D125" s="225" t="s">
        <v>152</v>
      </c>
      <c r="E125" s="229" t="s">
        <v>32</v>
      </c>
      <c r="F125" s="230" t="s">
        <v>1060</v>
      </c>
      <c r="G125" s="228"/>
      <c r="H125" s="231">
        <v>150</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152</v>
      </c>
      <c r="AU125" s="237" t="s">
        <v>21</v>
      </c>
      <c r="AV125" s="13" t="s">
        <v>21</v>
      </c>
      <c r="AW125" s="13" t="s">
        <v>40</v>
      </c>
      <c r="AX125" s="13" t="s">
        <v>81</v>
      </c>
      <c r="AY125" s="237" t="s">
        <v>135</v>
      </c>
    </row>
    <row r="126" s="14" customFormat="1">
      <c r="A126" s="14"/>
      <c r="B126" s="238"/>
      <c r="C126" s="239"/>
      <c r="D126" s="225" t="s">
        <v>152</v>
      </c>
      <c r="E126" s="240" t="s">
        <v>32</v>
      </c>
      <c r="F126" s="241" t="s">
        <v>154</v>
      </c>
      <c r="G126" s="239"/>
      <c r="H126" s="240" t="s">
        <v>32</v>
      </c>
      <c r="I126" s="242"/>
      <c r="J126" s="239"/>
      <c r="K126" s="239"/>
      <c r="L126" s="243"/>
      <c r="M126" s="244"/>
      <c r="N126" s="245"/>
      <c r="O126" s="245"/>
      <c r="P126" s="245"/>
      <c r="Q126" s="245"/>
      <c r="R126" s="245"/>
      <c r="S126" s="245"/>
      <c r="T126" s="246"/>
      <c r="U126" s="14"/>
      <c r="V126" s="14"/>
      <c r="W126" s="14"/>
      <c r="X126" s="14"/>
      <c r="Y126" s="14"/>
      <c r="Z126" s="14"/>
      <c r="AA126" s="14"/>
      <c r="AB126" s="14"/>
      <c r="AC126" s="14"/>
      <c r="AD126" s="14"/>
      <c r="AE126" s="14"/>
      <c r="AT126" s="247" t="s">
        <v>152</v>
      </c>
      <c r="AU126" s="247" t="s">
        <v>21</v>
      </c>
      <c r="AV126" s="14" t="s">
        <v>89</v>
      </c>
      <c r="AW126" s="14" t="s">
        <v>40</v>
      </c>
      <c r="AX126" s="14" t="s">
        <v>81</v>
      </c>
      <c r="AY126" s="247" t="s">
        <v>135</v>
      </c>
    </row>
    <row r="127" s="15" customFormat="1">
      <c r="A127" s="15"/>
      <c r="B127" s="248"/>
      <c r="C127" s="249"/>
      <c r="D127" s="225" t="s">
        <v>152</v>
      </c>
      <c r="E127" s="250" t="s">
        <v>32</v>
      </c>
      <c r="F127" s="251" t="s">
        <v>155</v>
      </c>
      <c r="G127" s="249"/>
      <c r="H127" s="252">
        <v>150</v>
      </c>
      <c r="I127" s="253"/>
      <c r="J127" s="249"/>
      <c r="K127" s="249"/>
      <c r="L127" s="254"/>
      <c r="M127" s="255"/>
      <c r="N127" s="256"/>
      <c r="O127" s="256"/>
      <c r="P127" s="256"/>
      <c r="Q127" s="256"/>
      <c r="R127" s="256"/>
      <c r="S127" s="256"/>
      <c r="T127" s="257"/>
      <c r="U127" s="15"/>
      <c r="V127" s="15"/>
      <c r="W127" s="15"/>
      <c r="X127" s="15"/>
      <c r="Y127" s="15"/>
      <c r="Z127" s="15"/>
      <c r="AA127" s="15"/>
      <c r="AB127" s="15"/>
      <c r="AC127" s="15"/>
      <c r="AD127" s="15"/>
      <c r="AE127" s="15"/>
      <c r="AT127" s="258" t="s">
        <v>152</v>
      </c>
      <c r="AU127" s="258" t="s">
        <v>21</v>
      </c>
      <c r="AV127" s="15" t="s">
        <v>142</v>
      </c>
      <c r="AW127" s="15" t="s">
        <v>40</v>
      </c>
      <c r="AX127" s="15" t="s">
        <v>89</v>
      </c>
      <c r="AY127" s="258" t="s">
        <v>135</v>
      </c>
    </row>
    <row r="128" s="2" customFormat="1" ht="16.5" customHeight="1">
      <c r="A128" s="41"/>
      <c r="B128" s="42"/>
      <c r="C128" s="259" t="s">
        <v>197</v>
      </c>
      <c r="D128" s="259" t="s">
        <v>171</v>
      </c>
      <c r="E128" s="260" t="s">
        <v>255</v>
      </c>
      <c r="F128" s="261" t="s">
        <v>256</v>
      </c>
      <c r="G128" s="262" t="s">
        <v>174</v>
      </c>
      <c r="H128" s="263">
        <v>300</v>
      </c>
      <c r="I128" s="264"/>
      <c r="J128" s="265">
        <f>ROUND(I128*H128,2)</f>
        <v>0</v>
      </c>
      <c r="K128" s="261" t="s">
        <v>141</v>
      </c>
      <c r="L128" s="266"/>
      <c r="M128" s="267" t="s">
        <v>32</v>
      </c>
      <c r="N128" s="268" t="s">
        <v>52</v>
      </c>
      <c r="O128" s="87"/>
      <c r="P128" s="216">
        <f>O128*H128</f>
        <v>0</v>
      </c>
      <c r="Q128" s="216">
        <v>1</v>
      </c>
      <c r="R128" s="216">
        <f>Q128*H128</f>
        <v>300</v>
      </c>
      <c r="S128" s="216">
        <v>0</v>
      </c>
      <c r="T128" s="217">
        <f>S128*H128</f>
        <v>0</v>
      </c>
      <c r="U128" s="41"/>
      <c r="V128" s="41"/>
      <c r="W128" s="41"/>
      <c r="X128" s="41"/>
      <c r="Y128" s="41"/>
      <c r="Z128" s="41"/>
      <c r="AA128" s="41"/>
      <c r="AB128" s="41"/>
      <c r="AC128" s="41"/>
      <c r="AD128" s="41"/>
      <c r="AE128" s="41"/>
      <c r="AR128" s="218" t="s">
        <v>175</v>
      </c>
      <c r="AT128" s="218" t="s">
        <v>171</v>
      </c>
      <c r="AU128" s="218" t="s">
        <v>21</v>
      </c>
      <c r="AY128" s="19" t="s">
        <v>135</v>
      </c>
      <c r="BE128" s="219">
        <f>IF(N128="základní",J128,0)</f>
        <v>0</v>
      </c>
      <c r="BF128" s="219">
        <f>IF(N128="snížená",J128,0)</f>
        <v>0</v>
      </c>
      <c r="BG128" s="219">
        <f>IF(N128="zákl. přenesená",J128,0)</f>
        <v>0</v>
      </c>
      <c r="BH128" s="219">
        <f>IF(N128="sníž. přenesená",J128,0)</f>
        <v>0</v>
      </c>
      <c r="BI128" s="219">
        <f>IF(N128="nulová",J128,0)</f>
        <v>0</v>
      </c>
      <c r="BJ128" s="19" t="s">
        <v>89</v>
      </c>
      <c r="BK128" s="219">
        <f>ROUND(I128*H128,2)</f>
        <v>0</v>
      </c>
      <c r="BL128" s="19" t="s">
        <v>142</v>
      </c>
      <c r="BM128" s="218" t="s">
        <v>1126</v>
      </c>
    </row>
    <row r="129" s="13" customFormat="1">
      <c r="A129" s="13"/>
      <c r="B129" s="227"/>
      <c r="C129" s="228"/>
      <c r="D129" s="225" t="s">
        <v>152</v>
      </c>
      <c r="E129" s="228"/>
      <c r="F129" s="230" t="s">
        <v>1127</v>
      </c>
      <c r="G129" s="228"/>
      <c r="H129" s="231">
        <v>300</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152</v>
      </c>
      <c r="AU129" s="237" t="s">
        <v>21</v>
      </c>
      <c r="AV129" s="13" t="s">
        <v>21</v>
      </c>
      <c r="AW129" s="13" t="s">
        <v>4</v>
      </c>
      <c r="AX129" s="13" t="s">
        <v>89</v>
      </c>
      <c r="AY129" s="237" t="s">
        <v>135</v>
      </c>
    </row>
    <row r="130" s="12" customFormat="1" ht="22.8" customHeight="1">
      <c r="A130" s="12"/>
      <c r="B130" s="191"/>
      <c r="C130" s="192"/>
      <c r="D130" s="193" t="s">
        <v>80</v>
      </c>
      <c r="E130" s="205" t="s">
        <v>21</v>
      </c>
      <c r="F130" s="205" t="s">
        <v>302</v>
      </c>
      <c r="G130" s="192"/>
      <c r="H130" s="192"/>
      <c r="I130" s="195"/>
      <c r="J130" s="206">
        <f>BK130</f>
        <v>0</v>
      </c>
      <c r="K130" s="192"/>
      <c r="L130" s="197"/>
      <c r="M130" s="198"/>
      <c r="N130" s="199"/>
      <c r="O130" s="199"/>
      <c r="P130" s="200">
        <f>SUM(P131:P189)</f>
        <v>0</v>
      </c>
      <c r="Q130" s="199"/>
      <c r="R130" s="200">
        <f>SUM(R131:R189)</f>
        <v>110.3652725</v>
      </c>
      <c r="S130" s="199"/>
      <c r="T130" s="201">
        <f>SUM(T131:T189)</f>
        <v>0</v>
      </c>
      <c r="U130" s="12"/>
      <c r="V130" s="12"/>
      <c r="W130" s="12"/>
      <c r="X130" s="12"/>
      <c r="Y130" s="12"/>
      <c r="Z130" s="12"/>
      <c r="AA130" s="12"/>
      <c r="AB130" s="12"/>
      <c r="AC130" s="12"/>
      <c r="AD130" s="12"/>
      <c r="AE130" s="12"/>
      <c r="AR130" s="202" t="s">
        <v>89</v>
      </c>
      <c r="AT130" s="203" t="s">
        <v>80</v>
      </c>
      <c r="AU130" s="203" t="s">
        <v>89</v>
      </c>
      <c r="AY130" s="202" t="s">
        <v>135</v>
      </c>
      <c r="BK130" s="204">
        <f>SUM(BK131:BK189)</f>
        <v>0</v>
      </c>
    </row>
    <row r="131" s="2" customFormat="1" ht="24.15" customHeight="1">
      <c r="A131" s="41"/>
      <c r="B131" s="42"/>
      <c r="C131" s="207" t="s">
        <v>204</v>
      </c>
      <c r="D131" s="207" t="s">
        <v>137</v>
      </c>
      <c r="E131" s="208" t="s">
        <v>1128</v>
      </c>
      <c r="F131" s="209" t="s">
        <v>1129</v>
      </c>
      <c r="G131" s="210" t="s">
        <v>306</v>
      </c>
      <c r="H131" s="211">
        <v>352</v>
      </c>
      <c r="I131" s="212"/>
      <c r="J131" s="213">
        <f>ROUND(I131*H131,2)</f>
        <v>0</v>
      </c>
      <c r="K131" s="209" t="s">
        <v>141</v>
      </c>
      <c r="L131" s="47"/>
      <c r="M131" s="214" t="s">
        <v>32</v>
      </c>
      <c r="N131" s="215" t="s">
        <v>52</v>
      </c>
      <c r="O131" s="87"/>
      <c r="P131" s="216">
        <f>O131*H131</f>
        <v>0</v>
      </c>
      <c r="Q131" s="216">
        <v>0.00040000000000000002</v>
      </c>
      <c r="R131" s="216">
        <f>Q131*H131</f>
        <v>0.14080000000000001</v>
      </c>
      <c r="S131" s="216">
        <v>0</v>
      </c>
      <c r="T131" s="217">
        <f>S131*H131</f>
        <v>0</v>
      </c>
      <c r="U131" s="41"/>
      <c r="V131" s="41"/>
      <c r="W131" s="41"/>
      <c r="X131" s="41"/>
      <c r="Y131" s="41"/>
      <c r="Z131" s="41"/>
      <c r="AA131" s="41"/>
      <c r="AB131" s="41"/>
      <c r="AC131" s="41"/>
      <c r="AD131" s="41"/>
      <c r="AE131" s="41"/>
      <c r="AR131" s="218" t="s">
        <v>142</v>
      </c>
      <c r="AT131" s="218" t="s">
        <v>137</v>
      </c>
      <c r="AU131" s="218" t="s">
        <v>21</v>
      </c>
      <c r="AY131" s="19" t="s">
        <v>135</v>
      </c>
      <c r="BE131" s="219">
        <f>IF(N131="základní",J131,0)</f>
        <v>0</v>
      </c>
      <c r="BF131" s="219">
        <f>IF(N131="snížená",J131,0)</f>
        <v>0</v>
      </c>
      <c r="BG131" s="219">
        <f>IF(N131="zákl. přenesená",J131,0)</f>
        <v>0</v>
      </c>
      <c r="BH131" s="219">
        <f>IF(N131="sníž. přenesená",J131,0)</f>
        <v>0</v>
      </c>
      <c r="BI131" s="219">
        <f>IF(N131="nulová",J131,0)</f>
        <v>0</v>
      </c>
      <c r="BJ131" s="19" t="s">
        <v>89</v>
      </c>
      <c r="BK131" s="219">
        <f>ROUND(I131*H131,2)</f>
        <v>0</v>
      </c>
      <c r="BL131" s="19" t="s">
        <v>142</v>
      </c>
      <c r="BM131" s="218" t="s">
        <v>1130</v>
      </c>
    </row>
    <row r="132" s="2" customFormat="1">
      <c r="A132" s="41"/>
      <c r="B132" s="42"/>
      <c r="C132" s="43"/>
      <c r="D132" s="220" t="s">
        <v>144</v>
      </c>
      <c r="E132" s="43"/>
      <c r="F132" s="221" t="s">
        <v>1131</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19" t="s">
        <v>144</v>
      </c>
      <c r="AU132" s="19" t="s">
        <v>21</v>
      </c>
    </row>
    <row r="133" s="13" customFormat="1">
      <c r="A133" s="13"/>
      <c r="B133" s="227"/>
      <c r="C133" s="228"/>
      <c r="D133" s="225" t="s">
        <v>152</v>
      </c>
      <c r="E133" s="229" t="s">
        <v>32</v>
      </c>
      <c r="F133" s="230" t="s">
        <v>1132</v>
      </c>
      <c r="G133" s="228"/>
      <c r="H133" s="231">
        <v>288</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152</v>
      </c>
      <c r="AU133" s="237" t="s">
        <v>21</v>
      </c>
      <c r="AV133" s="13" t="s">
        <v>21</v>
      </c>
      <c r="AW133" s="13" t="s">
        <v>40</v>
      </c>
      <c r="AX133" s="13" t="s">
        <v>81</v>
      </c>
      <c r="AY133" s="237" t="s">
        <v>135</v>
      </c>
    </row>
    <row r="134" s="13" customFormat="1">
      <c r="A134" s="13"/>
      <c r="B134" s="227"/>
      <c r="C134" s="228"/>
      <c r="D134" s="225" t="s">
        <v>152</v>
      </c>
      <c r="E134" s="229" t="s">
        <v>32</v>
      </c>
      <c r="F134" s="230" t="s">
        <v>1133</v>
      </c>
      <c r="G134" s="228"/>
      <c r="H134" s="231">
        <v>64</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152</v>
      </c>
      <c r="AU134" s="237" t="s">
        <v>21</v>
      </c>
      <c r="AV134" s="13" t="s">
        <v>21</v>
      </c>
      <c r="AW134" s="13" t="s">
        <v>40</v>
      </c>
      <c r="AX134" s="13" t="s">
        <v>81</v>
      </c>
      <c r="AY134" s="237" t="s">
        <v>135</v>
      </c>
    </row>
    <row r="135" s="14" customFormat="1">
      <c r="A135" s="14"/>
      <c r="B135" s="238"/>
      <c r="C135" s="239"/>
      <c r="D135" s="225" t="s">
        <v>152</v>
      </c>
      <c r="E135" s="240" t="s">
        <v>32</v>
      </c>
      <c r="F135" s="241" t="s">
        <v>154</v>
      </c>
      <c r="G135" s="239"/>
      <c r="H135" s="240" t="s">
        <v>32</v>
      </c>
      <c r="I135" s="242"/>
      <c r="J135" s="239"/>
      <c r="K135" s="239"/>
      <c r="L135" s="243"/>
      <c r="M135" s="244"/>
      <c r="N135" s="245"/>
      <c r="O135" s="245"/>
      <c r="P135" s="245"/>
      <c r="Q135" s="245"/>
      <c r="R135" s="245"/>
      <c r="S135" s="245"/>
      <c r="T135" s="246"/>
      <c r="U135" s="14"/>
      <c r="V135" s="14"/>
      <c r="W135" s="14"/>
      <c r="X135" s="14"/>
      <c r="Y135" s="14"/>
      <c r="Z135" s="14"/>
      <c r="AA135" s="14"/>
      <c r="AB135" s="14"/>
      <c r="AC135" s="14"/>
      <c r="AD135" s="14"/>
      <c r="AE135" s="14"/>
      <c r="AT135" s="247" t="s">
        <v>152</v>
      </c>
      <c r="AU135" s="247" t="s">
        <v>21</v>
      </c>
      <c r="AV135" s="14" t="s">
        <v>89</v>
      </c>
      <c r="AW135" s="14" t="s">
        <v>40</v>
      </c>
      <c r="AX135" s="14" t="s">
        <v>81</v>
      </c>
      <c r="AY135" s="247" t="s">
        <v>135</v>
      </c>
    </row>
    <row r="136" s="15" customFormat="1">
      <c r="A136" s="15"/>
      <c r="B136" s="248"/>
      <c r="C136" s="249"/>
      <c r="D136" s="225" t="s">
        <v>152</v>
      </c>
      <c r="E136" s="250" t="s">
        <v>32</v>
      </c>
      <c r="F136" s="251" t="s">
        <v>155</v>
      </c>
      <c r="G136" s="249"/>
      <c r="H136" s="252">
        <v>352</v>
      </c>
      <c r="I136" s="253"/>
      <c r="J136" s="249"/>
      <c r="K136" s="249"/>
      <c r="L136" s="254"/>
      <c r="M136" s="255"/>
      <c r="N136" s="256"/>
      <c r="O136" s="256"/>
      <c r="P136" s="256"/>
      <c r="Q136" s="256"/>
      <c r="R136" s="256"/>
      <c r="S136" s="256"/>
      <c r="T136" s="257"/>
      <c r="U136" s="15"/>
      <c r="V136" s="15"/>
      <c r="W136" s="15"/>
      <c r="X136" s="15"/>
      <c r="Y136" s="15"/>
      <c r="Z136" s="15"/>
      <c r="AA136" s="15"/>
      <c r="AB136" s="15"/>
      <c r="AC136" s="15"/>
      <c r="AD136" s="15"/>
      <c r="AE136" s="15"/>
      <c r="AT136" s="258" t="s">
        <v>152</v>
      </c>
      <c r="AU136" s="258" t="s">
        <v>21</v>
      </c>
      <c r="AV136" s="15" t="s">
        <v>142</v>
      </c>
      <c r="AW136" s="15" t="s">
        <v>40</v>
      </c>
      <c r="AX136" s="15" t="s">
        <v>89</v>
      </c>
      <c r="AY136" s="258" t="s">
        <v>135</v>
      </c>
    </row>
    <row r="137" s="2" customFormat="1" ht="16.5" customHeight="1">
      <c r="A137" s="41"/>
      <c r="B137" s="42"/>
      <c r="C137" s="207" t="s">
        <v>212</v>
      </c>
      <c r="D137" s="207" t="s">
        <v>137</v>
      </c>
      <c r="E137" s="208" t="s">
        <v>1134</v>
      </c>
      <c r="F137" s="209" t="s">
        <v>1135</v>
      </c>
      <c r="G137" s="210" t="s">
        <v>1136</v>
      </c>
      <c r="H137" s="211">
        <v>42</v>
      </c>
      <c r="I137" s="212"/>
      <c r="J137" s="213">
        <f>ROUND(I137*H137,2)</f>
        <v>0</v>
      </c>
      <c r="K137" s="209" t="s">
        <v>141</v>
      </c>
      <c r="L137" s="47"/>
      <c r="M137" s="214" t="s">
        <v>32</v>
      </c>
      <c r="N137" s="215" t="s">
        <v>52</v>
      </c>
      <c r="O137" s="87"/>
      <c r="P137" s="216">
        <f>O137*H137</f>
        <v>0</v>
      </c>
      <c r="Q137" s="216">
        <v>0.00013999999999999999</v>
      </c>
      <c r="R137" s="216">
        <f>Q137*H137</f>
        <v>0.0058799999999999998</v>
      </c>
      <c r="S137" s="216">
        <v>0</v>
      </c>
      <c r="T137" s="217">
        <f>S137*H137</f>
        <v>0</v>
      </c>
      <c r="U137" s="41"/>
      <c r="V137" s="41"/>
      <c r="W137" s="41"/>
      <c r="X137" s="41"/>
      <c r="Y137" s="41"/>
      <c r="Z137" s="41"/>
      <c r="AA137" s="41"/>
      <c r="AB137" s="41"/>
      <c r="AC137" s="41"/>
      <c r="AD137" s="41"/>
      <c r="AE137" s="41"/>
      <c r="AR137" s="218" t="s">
        <v>142</v>
      </c>
      <c r="AT137" s="218" t="s">
        <v>137</v>
      </c>
      <c r="AU137" s="218" t="s">
        <v>21</v>
      </c>
      <c r="AY137" s="19" t="s">
        <v>135</v>
      </c>
      <c r="BE137" s="219">
        <f>IF(N137="základní",J137,0)</f>
        <v>0</v>
      </c>
      <c r="BF137" s="219">
        <f>IF(N137="snížená",J137,0)</f>
        <v>0</v>
      </c>
      <c r="BG137" s="219">
        <f>IF(N137="zákl. přenesená",J137,0)</f>
        <v>0</v>
      </c>
      <c r="BH137" s="219">
        <f>IF(N137="sníž. přenesená",J137,0)</f>
        <v>0</v>
      </c>
      <c r="BI137" s="219">
        <f>IF(N137="nulová",J137,0)</f>
        <v>0</v>
      </c>
      <c r="BJ137" s="19" t="s">
        <v>89</v>
      </c>
      <c r="BK137" s="219">
        <f>ROUND(I137*H137,2)</f>
        <v>0</v>
      </c>
      <c r="BL137" s="19" t="s">
        <v>142</v>
      </c>
      <c r="BM137" s="218" t="s">
        <v>1137</v>
      </c>
    </row>
    <row r="138" s="2" customFormat="1">
      <c r="A138" s="41"/>
      <c r="B138" s="42"/>
      <c r="C138" s="43"/>
      <c r="D138" s="220" t="s">
        <v>144</v>
      </c>
      <c r="E138" s="43"/>
      <c r="F138" s="221" t="s">
        <v>1138</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19" t="s">
        <v>144</v>
      </c>
      <c r="AU138" s="19" t="s">
        <v>21</v>
      </c>
    </row>
    <row r="139" s="2" customFormat="1">
      <c r="A139" s="41"/>
      <c r="B139" s="42"/>
      <c r="C139" s="43"/>
      <c r="D139" s="225" t="s">
        <v>150</v>
      </c>
      <c r="E139" s="43"/>
      <c r="F139" s="226" t="s">
        <v>1139</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19" t="s">
        <v>150</v>
      </c>
      <c r="AU139" s="19" t="s">
        <v>21</v>
      </c>
    </row>
    <row r="140" s="13" customFormat="1">
      <c r="A140" s="13"/>
      <c r="B140" s="227"/>
      <c r="C140" s="228"/>
      <c r="D140" s="225" t="s">
        <v>152</v>
      </c>
      <c r="E140" s="229" t="s">
        <v>32</v>
      </c>
      <c r="F140" s="230" t="s">
        <v>29</v>
      </c>
      <c r="G140" s="228"/>
      <c r="H140" s="231">
        <v>42</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152</v>
      </c>
      <c r="AU140" s="237" t="s">
        <v>21</v>
      </c>
      <c r="AV140" s="13" t="s">
        <v>21</v>
      </c>
      <c r="AW140" s="13" t="s">
        <v>40</v>
      </c>
      <c r="AX140" s="13" t="s">
        <v>81</v>
      </c>
      <c r="AY140" s="237" t="s">
        <v>135</v>
      </c>
    </row>
    <row r="141" s="14" customFormat="1">
      <c r="A141" s="14"/>
      <c r="B141" s="238"/>
      <c r="C141" s="239"/>
      <c r="D141" s="225" t="s">
        <v>152</v>
      </c>
      <c r="E141" s="240" t="s">
        <v>32</v>
      </c>
      <c r="F141" s="241" t="s">
        <v>154</v>
      </c>
      <c r="G141" s="239"/>
      <c r="H141" s="240" t="s">
        <v>32</v>
      </c>
      <c r="I141" s="242"/>
      <c r="J141" s="239"/>
      <c r="K141" s="239"/>
      <c r="L141" s="243"/>
      <c r="M141" s="244"/>
      <c r="N141" s="245"/>
      <c r="O141" s="245"/>
      <c r="P141" s="245"/>
      <c r="Q141" s="245"/>
      <c r="R141" s="245"/>
      <c r="S141" s="245"/>
      <c r="T141" s="246"/>
      <c r="U141" s="14"/>
      <c r="V141" s="14"/>
      <c r="W141" s="14"/>
      <c r="X141" s="14"/>
      <c r="Y141" s="14"/>
      <c r="Z141" s="14"/>
      <c r="AA141" s="14"/>
      <c r="AB141" s="14"/>
      <c r="AC141" s="14"/>
      <c r="AD141" s="14"/>
      <c r="AE141" s="14"/>
      <c r="AT141" s="247" t="s">
        <v>152</v>
      </c>
      <c r="AU141" s="247" t="s">
        <v>21</v>
      </c>
      <c r="AV141" s="14" t="s">
        <v>89</v>
      </c>
      <c r="AW141" s="14" t="s">
        <v>40</v>
      </c>
      <c r="AX141" s="14" t="s">
        <v>81</v>
      </c>
      <c r="AY141" s="247" t="s">
        <v>135</v>
      </c>
    </row>
    <row r="142" s="15" customFormat="1">
      <c r="A142" s="15"/>
      <c r="B142" s="248"/>
      <c r="C142" s="249"/>
      <c r="D142" s="225" t="s">
        <v>152</v>
      </c>
      <c r="E142" s="250" t="s">
        <v>32</v>
      </c>
      <c r="F142" s="251" t="s">
        <v>155</v>
      </c>
      <c r="G142" s="249"/>
      <c r="H142" s="252">
        <v>42</v>
      </c>
      <c r="I142" s="253"/>
      <c r="J142" s="249"/>
      <c r="K142" s="249"/>
      <c r="L142" s="254"/>
      <c r="M142" s="255"/>
      <c r="N142" s="256"/>
      <c r="O142" s="256"/>
      <c r="P142" s="256"/>
      <c r="Q142" s="256"/>
      <c r="R142" s="256"/>
      <c r="S142" s="256"/>
      <c r="T142" s="257"/>
      <c r="U142" s="15"/>
      <c r="V142" s="15"/>
      <c r="W142" s="15"/>
      <c r="X142" s="15"/>
      <c r="Y142" s="15"/>
      <c r="Z142" s="15"/>
      <c r="AA142" s="15"/>
      <c r="AB142" s="15"/>
      <c r="AC142" s="15"/>
      <c r="AD142" s="15"/>
      <c r="AE142" s="15"/>
      <c r="AT142" s="258" t="s">
        <v>152</v>
      </c>
      <c r="AU142" s="258" t="s">
        <v>21</v>
      </c>
      <c r="AV142" s="15" t="s">
        <v>142</v>
      </c>
      <c r="AW142" s="15" t="s">
        <v>40</v>
      </c>
      <c r="AX142" s="15" t="s">
        <v>89</v>
      </c>
      <c r="AY142" s="258" t="s">
        <v>135</v>
      </c>
    </row>
    <row r="143" s="2" customFormat="1" ht="16.5" customHeight="1">
      <c r="A143" s="41"/>
      <c r="B143" s="42"/>
      <c r="C143" s="259" t="s">
        <v>219</v>
      </c>
      <c r="D143" s="259" t="s">
        <v>171</v>
      </c>
      <c r="E143" s="260" t="s">
        <v>1140</v>
      </c>
      <c r="F143" s="261" t="s">
        <v>1141</v>
      </c>
      <c r="G143" s="262" t="s">
        <v>174</v>
      </c>
      <c r="H143" s="263">
        <v>7.3860000000000001</v>
      </c>
      <c r="I143" s="264"/>
      <c r="J143" s="265">
        <f>ROUND(I143*H143,2)</f>
        <v>0</v>
      </c>
      <c r="K143" s="261" t="s">
        <v>141</v>
      </c>
      <c r="L143" s="266"/>
      <c r="M143" s="267" t="s">
        <v>32</v>
      </c>
      <c r="N143" s="268" t="s">
        <v>52</v>
      </c>
      <c r="O143" s="87"/>
      <c r="P143" s="216">
        <f>O143*H143</f>
        <v>0</v>
      </c>
      <c r="Q143" s="216">
        <v>1</v>
      </c>
      <c r="R143" s="216">
        <f>Q143*H143</f>
        <v>7.3860000000000001</v>
      </c>
      <c r="S143" s="216">
        <v>0</v>
      </c>
      <c r="T143" s="217">
        <f>S143*H143</f>
        <v>0</v>
      </c>
      <c r="U143" s="41"/>
      <c r="V143" s="41"/>
      <c r="W143" s="41"/>
      <c r="X143" s="41"/>
      <c r="Y143" s="41"/>
      <c r="Z143" s="41"/>
      <c r="AA143" s="41"/>
      <c r="AB143" s="41"/>
      <c r="AC143" s="41"/>
      <c r="AD143" s="41"/>
      <c r="AE143" s="41"/>
      <c r="AR143" s="218" t="s">
        <v>175</v>
      </c>
      <c r="AT143" s="218" t="s">
        <v>171</v>
      </c>
      <c r="AU143" s="218" t="s">
        <v>21</v>
      </c>
      <c r="AY143" s="19" t="s">
        <v>135</v>
      </c>
      <c r="BE143" s="219">
        <f>IF(N143="základní",J143,0)</f>
        <v>0</v>
      </c>
      <c r="BF143" s="219">
        <f>IF(N143="snížená",J143,0)</f>
        <v>0</v>
      </c>
      <c r="BG143" s="219">
        <f>IF(N143="zákl. přenesená",J143,0)</f>
        <v>0</v>
      </c>
      <c r="BH143" s="219">
        <f>IF(N143="sníž. přenesená",J143,0)</f>
        <v>0</v>
      </c>
      <c r="BI143" s="219">
        <f>IF(N143="nulová",J143,0)</f>
        <v>0</v>
      </c>
      <c r="BJ143" s="19" t="s">
        <v>89</v>
      </c>
      <c r="BK143" s="219">
        <f>ROUND(I143*H143,2)</f>
        <v>0</v>
      </c>
      <c r="BL143" s="19" t="s">
        <v>142</v>
      </c>
      <c r="BM143" s="218" t="s">
        <v>1142</v>
      </c>
    </row>
    <row r="144" s="13" customFormat="1">
      <c r="A144" s="13"/>
      <c r="B144" s="227"/>
      <c r="C144" s="228"/>
      <c r="D144" s="225" t="s">
        <v>152</v>
      </c>
      <c r="E144" s="229" t="s">
        <v>32</v>
      </c>
      <c r="F144" s="230" t="s">
        <v>1143</v>
      </c>
      <c r="G144" s="228"/>
      <c r="H144" s="231">
        <v>7.3860000000000001</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152</v>
      </c>
      <c r="AU144" s="237" t="s">
        <v>21</v>
      </c>
      <c r="AV144" s="13" t="s">
        <v>21</v>
      </c>
      <c r="AW144" s="13" t="s">
        <v>40</v>
      </c>
      <c r="AX144" s="13" t="s">
        <v>81</v>
      </c>
      <c r="AY144" s="237" t="s">
        <v>135</v>
      </c>
    </row>
    <row r="145" s="15" customFormat="1">
      <c r="A145" s="15"/>
      <c r="B145" s="248"/>
      <c r="C145" s="249"/>
      <c r="D145" s="225" t="s">
        <v>152</v>
      </c>
      <c r="E145" s="250" t="s">
        <v>32</v>
      </c>
      <c r="F145" s="251" t="s">
        <v>155</v>
      </c>
      <c r="G145" s="249"/>
      <c r="H145" s="252">
        <v>7.3860000000000001</v>
      </c>
      <c r="I145" s="253"/>
      <c r="J145" s="249"/>
      <c r="K145" s="249"/>
      <c r="L145" s="254"/>
      <c r="M145" s="255"/>
      <c r="N145" s="256"/>
      <c r="O145" s="256"/>
      <c r="P145" s="256"/>
      <c r="Q145" s="256"/>
      <c r="R145" s="256"/>
      <c r="S145" s="256"/>
      <c r="T145" s="257"/>
      <c r="U145" s="15"/>
      <c r="V145" s="15"/>
      <c r="W145" s="15"/>
      <c r="X145" s="15"/>
      <c r="Y145" s="15"/>
      <c r="Z145" s="15"/>
      <c r="AA145" s="15"/>
      <c r="AB145" s="15"/>
      <c r="AC145" s="15"/>
      <c r="AD145" s="15"/>
      <c r="AE145" s="15"/>
      <c r="AT145" s="258" t="s">
        <v>152</v>
      </c>
      <c r="AU145" s="258" t="s">
        <v>21</v>
      </c>
      <c r="AV145" s="15" t="s">
        <v>142</v>
      </c>
      <c r="AW145" s="15" t="s">
        <v>40</v>
      </c>
      <c r="AX145" s="15" t="s">
        <v>89</v>
      </c>
      <c r="AY145" s="258" t="s">
        <v>135</v>
      </c>
    </row>
    <row r="146" s="2" customFormat="1" ht="16.5" customHeight="1">
      <c r="A146" s="41"/>
      <c r="B146" s="42"/>
      <c r="C146" s="207" t="s">
        <v>224</v>
      </c>
      <c r="D146" s="207" t="s">
        <v>137</v>
      </c>
      <c r="E146" s="208" t="s">
        <v>1144</v>
      </c>
      <c r="F146" s="209" t="s">
        <v>1145</v>
      </c>
      <c r="G146" s="210" t="s">
        <v>1136</v>
      </c>
      <c r="H146" s="211">
        <v>77</v>
      </c>
      <c r="I146" s="212"/>
      <c r="J146" s="213">
        <f>ROUND(I146*H146,2)</f>
        <v>0</v>
      </c>
      <c r="K146" s="209" t="s">
        <v>141</v>
      </c>
      <c r="L146" s="47"/>
      <c r="M146" s="214" t="s">
        <v>32</v>
      </c>
      <c r="N146" s="215" t="s">
        <v>52</v>
      </c>
      <c r="O146" s="87"/>
      <c r="P146" s="216">
        <f>O146*H146</f>
        <v>0</v>
      </c>
      <c r="Q146" s="216">
        <v>0.00029</v>
      </c>
      <c r="R146" s="216">
        <f>Q146*H146</f>
        <v>0.022329999999999999</v>
      </c>
      <c r="S146" s="216">
        <v>0</v>
      </c>
      <c r="T146" s="217">
        <f>S146*H146</f>
        <v>0</v>
      </c>
      <c r="U146" s="41"/>
      <c r="V146" s="41"/>
      <c r="W146" s="41"/>
      <c r="X146" s="41"/>
      <c r="Y146" s="41"/>
      <c r="Z146" s="41"/>
      <c r="AA146" s="41"/>
      <c r="AB146" s="41"/>
      <c r="AC146" s="41"/>
      <c r="AD146" s="41"/>
      <c r="AE146" s="41"/>
      <c r="AR146" s="218" t="s">
        <v>142</v>
      </c>
      <c r="AT146" s="218" t="s">
        <v>137</v>
      </c>
      <c r="AU146" s="218" t="s">
        <v>21</v>
      </c>
      <c r="AY146" s="19" t="s">
        <v>135</v>
      </c>
      <c r="BE146" s="219">
        <f>IF(N146="základní",J146,0)</f>
        <v>0</v>
      </c>
      <c r="BF146" s="219">
        <f>IF(N146="snížená",J146,0)</f>
        <v>0</v>
      </c>
      <c r="BG146" s="219">
        <f>IF(N146="zákl. přenesená",J146,0)</f>
        <v>0</v>
      </c>
      <c r="BH146" s="219">
        <f>IF(N146="sníž. přenesená",J146,0)</f>
        <v>0</v>
      </c>
      <c r="BI146" s="219">
        <f>IF(N146="nulová",J146,0)</f>
        <v>0</v>
      </c>
      <c r="BJ146" s="19" t="s">
        <v>89</v>
      </c>
      <c r="BK146" s="219">
        <f>ROUND(I146*H146,2)</f>
        <v>0</v>
      </c>
      <c r="BL146" s="19" t="s">
        <v>142</v>
      </c>
      <c r="BM146" s="218" t="s">
        <v>1146</v>
      </c>
    </row>
    <row r="147" s="2" customFormat="1">
      <c r="A147" s="41"/>
      <c r="B147" s="42"/>
      <c r="C147" s="43"/>
      <c r="D147" s="220" t="s">
        <v>144</v>
      </c>
      <c r="E147" s="43"/>
      <c r="F147" s="221" t="s">
        <v>1147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19" t="s">
        <v>144</v>
      </c>
      <c r="AU147" s="19" t="s">
        <v>21</v>
      </c>
    </row>
    <row r="148" s="2" customFormat="1">
      <c r="A148" s="41"/>
      <c r="B148" s="42"/>
      <c r="C148" s="43"/>
      <c r="D148" s="225" t="s">
        <v>150</v>
      </c>
      <c r="E148" s="43"/>
      <c r="F148" s="226" t="s">
        <v>1148</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19" t="s">
        <v>150</v>
      </c>
      <c r="AU148" s="19" t="s">
        <v>21</v>
      </c>
    </row>
    <row r="149" s="13" customFormat="1">
      <c r="A149" s="13"/>
      <c r="B149" s="227"/>
      <c r="C149" s="228"/>
      <c r="D149" s="225" t="s">
        <v>152</v>
      </c>
      <c r="E149" s="229" t="s">
        <v>32</v>
      </c>
      <c r="F149" s="230" t="s">
        <v>612</v>
      </c>
      <c r="G149" s="228"/>
      <c r="H149" s="231">
        <v>77</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152</v>
      </c>
      <c r="AU149" s="237" t="s">
        <v>21</v>
      </c>
      <c r="AV149" s="13" t="s">
        <v>21</v>
      </c>
      <c r="AW149" s="13" t="s">
        <v>40</v>
      </c>
      <c r="AX149" s="13" t="s">
        <v>81</v>
      </c>
      <c r="AY149" s="237" t="s">
        <v>135</v>
      </c>
    </row>
    <row r="150" s="14" customFormat="1">
      <c r="A150" s="14"/>
      <c r="B150" s="238"/>
      <c r="C150" s="239"/>
      <c r="D150" s="225" t="s">
        <v>152</v>
      </c>
      <c r="E150" s="240" t="s">
        <v>32</v>
      </c>
      <c r="F150" s="241" t="s">
        <v>154</v>
      </c>
      <c r="G150" s="239"/>
      <c r="H150" s="240" t="s">
        <v>32</v>
      </c>
      <c r="I150" s="242"/>
      <c r="J150" s="239"/>
      <c r="K150" s="239"/>
      <c r="L150" s="243"/>
      <c r="M150" s="244"/>
      <c r="N150" s="245"/>
      <c r="O150" s="245"/>
      <c r="P150" s="245"/>
      <c r="Q150" s="245"/>
      <c r="R150" s="245"/>
      <c r="S150" s="245"/>
      <c r="T150" s="246"/>
      <c r="U150" s="14"/>
      <c r="V150" s="14"/>
      <c r="W150" s="14"/>
      <c r="X150" s="14"/>
      <c r="Y150" s="14"/>
      <c r="Z150" s="14"/>
      <c r="AA150" s="14"/>
      <c r="AB150" s="14"/>
      <c r="AC150" s="14"/>
      <c r="AD150" s="14"/>
      <c r="AE150" s="14"/>
      <c r="AT150" s="247" t="s">
        <v>152</v>
      </c>
      <c r="AU150" s="247" t="s">
        <v>21</v>
      </c>
      <c r="AV150" s="14" t="s">
        <v>89</v>
      </c>
      <c r="AW150" s="14" t="s">
        <v>40</v>
      </c>
      <c r="AX150" s="14" t="s">
        <v>81</v>
      </c>
      <c r="AY150" s="247" t="s">
        <v>135</v>
      </c>
    </row>
    <row r="151" s="15" customFormat="1">
      <c r="A151" s="15"/>
      <c r="B151" s="248"/>
      <c r="C151" s="249"/>
      <c r="D151" s="225" t="s">
        <v>152</v>
      </c>
      <c r="E151" s="250" t="s">
        <v>32</v>
      </c>
      <c r="F151" s="251" t="s">
        <v>155</v>
      </c>
      <c r="G151" s="249"/>
      <c r="H151" s="252">
        <v>77</v>
      </c>
      <c r="I151" s="253"/>
      <c r="J151" s="249"/>
      <c r="K151" s="249"/>
      <c r="L151" s="254"/>
      <c r="M151" s="255"/>
      <c r="N151" s="256"/>
      <c r="O151" s="256"/>
      <c r="P151" s="256"/>
      <c r="Q151" s="256"/>
      <c r="R151" s="256"/>
      <c r="S151" s="256"/>
      <c r="T151" s="257"/>
      <c r="U151" s="15"/>
      <c r="V151" s="15"/>
      <c r="W151" s="15"/>
      <c r="X151" s="15"/>
      <c r="Y151" s="15"/>
      <c r="Z151" s="15"/>
      <c r="AA151" s="15"/>
      <c r="AB151" s="15"/>
      <c r="AC151" s="15"/>
      <c r="AD151" s="15"/>
      <c r="AE151" s="15"/>
      <c r="AT151" s="258" t="s">
        <v>152</v>
      </c>
      <c r="AU151" s="258" t="s">
        <v>21</v>
      </c>
      <c r="AV151" s="15" t="s">
        <v>142</v>
      </c>
      <c r="AW151" s="15" t="s">
        <v>40</v>
      </c>
      <c r="AX151" s="15" t="s">
        <v>89</v>
      </c>
      <c r="AY151" s="258" t="s">
        <v>135</v>
      </c>
    </row>
    <row r="152" s="2" customFormat="1" ht="16.5" customHeight="1">
      <c r="A152" s="41"/>
      <c r="B152" s="42"/>
      <c r="C152" s="259" t="s">
        <v>229</v>
      </c>
      <c r="D152" s="259" t="s">
        <v>171</v>
      </c>
      <c r="E152" s="260" t="s">
        <v>1140</v>
      </c>
      <c r="F152" s="261" t="s">
        <v>1141</v>
      </c>
      <c r="G152" s="262" t="s">
        <v>174</v>
      </c>
      <c r="H152" s="263">
        <v>21.945</v>
      </c>
      <c r="I152" s="264"/>
      <c r="J152" s="265">
        <f>ROUND(I152*H152,2)</f>
        <v>0</v>
      </c>
      <c r="K152" s="261" t="s">
        <v>141</v>
      </c>
      <c r="L152" s="266"/>
      <c r="M152" s="267" t="s">
        <v>32</v>
      </c>
      <c r="N152" s="268" t="s">
        <v>52</v>
      </c>
      <c r="O152" s="87"/>
      <c r="P152" s="216">
        <f>O152*H152</f>
        <v>0</v>
      </c>
      <c r="Q152" s="216">
        <v>1</v>
      </c>
      <c r="R152" s="216">
        <f>Q152*H152</f>
        <v>21.945</v>
      </c>
      <c r="S152" s="216">
        <v>0</v>
      </c>
      <c r="T152" s="217">
        <f>S152*H152</f>
        <v>0</v>
      </c>
      <c r="U152" s="41"/>
      <c r="V152" s="41"/>
      <c r="W152" s="41"/>
      <c r="X152" s="41"/>
      <c r="Y152" s="41"/>
      <c r="Z152" s="41"/>
      <c r="AA152" s="41"/>
      <c r="AB152" s="41"/>
      <c r="AC152" s="41"/>
      <c r="AD152" s="41"/>
      <c r="AE152" s="41"/>
      <c r="AR152" s="218" t="s">
        <v>175</v>
      </c>
      <c r="AT152" s="218" t="s">
        <v>171</v>
      </c>
      <c r="AU152" s="218" t="s">
        <v>21</v>
      </c>
      <c r="AY152" s="19" t="s">
        <v>135</v>
      </c>
      <c r="BE152" s="219">
        <f>IF(N152="základní",J152,0)</f>
        <v>0</v>
      </c>
      <c r="BF152" s="219">
        <f>IF(N152="snížená",J152,0)</f>
        <v>0</v>
      </c>
      <c r="BG152" s="219">
        <f>IF(N152="zákl. přenesená",J152,0)</f>
        <v>0</v>
      </c>
      <c r="BH152" s="219">
        <f>IF(N152="sníž. přenesená",J152,0)</f>
        <v>0</v>
      </c>
      <c r="BI152" s="219">
        <f>IF(N152="nulová",J152,0)</f>
        <v>0</v>
      </c>
      <c r="BJ152" s="19" t="s">
        <v>89</v>
      </c>
      <c r="BK152" s="219">
        <f>ROUND(I152*H152,2)</f>
        <v>0</v>
      </c>
      <c r="BL152" s="19" t="s">
        <v>142</v>
      </c>
      <c r="BM152" s="218" t="s">
        <v>1149</v>
      </c>
    </row>
    <row r="153" s="13" customFormat="1">
      <c r="A153" s="13"/>
      <c r="B153" s="227"/>
      <c r="C153" s="228"/>
      <c r="D153" s="225" t="s">
        <v>152</v>
      </c>
      <c r="E153" s="229" t="s">
        <v>32</v>
      </c>
      <c r="F153" s="230" t="s">
        <v>1150</v>
      </c>
      <c r="G153" s="228"/>
      <c r="H153" s="231">
        <v>21.945</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152</v>
      </c>
      <c r="AU153" s="237" t="s">
        <v>21</v>
      </c>
      <c r="AV153" s="13" t="s">
        <v>21</v>
      </c>
      <c r="AW153" s="13" t="s">
        <v>40</v>
      </c>
      <c r="AX153" s="13" t="s">
        <v>81</v>
      </c>
      <c r="AY153" s="237" t="s">
        <v>135</v>
      </c>
    </row>
    <row r="154" s="15" customFormat="1">
      <c r="A154" s="15"/>
      <c r="B154" s="248"/>
      <c r="C154" s="249"/>
      <c r="D154" s="225" t="s">
        <v>152</v>
      </c>
      <c r="E154" s="250" t="s">
        <v>32</v>
      </c>
      <c r="F154" s="251" t="s">
        <v>155</v>
      </c>
      <c r="G154" s="249"/>
      <c r="H154" s="252">
        <v>21.945</v>
      </c>
      <c r="I154" s="253"/>
      <c r="J154" s="249"/>
      <c r="K154" s="249"/>
      <c r="L154" s="254"/>
      <c r="M154" s="255"/>
      <c r="N154" s="256"/>
      <c r="O154" s="256"/>
      <c r="P154" s="256"/>
      <c r="Q154" s="256"/>
      <c r="R154" s="256"/>
      <c r="S154" s="256"/>
      <c r="T154" s="257"/>
      <c r="U154" s="15"/>
      <c r="V154" s="15"/>
      <c r="W154" s="15"/>
      <c r="X154" s="15"/>
      <c r="Y154" s="15"/>
      <c r="Z154" s="15"/>
      <c r="AA154" s="15"/>
      <c r="AB154" s="15"/>
      <c r="AC154" s="15"/>
      <c r="AD154" s="15"/>
      <c r="AE154" s="15"/>
      <c r="AT154" s="258" t="s">
        <v>152</v>
      </c>
      <c r="AU154" s="258" t="s">
        <v>21</v>
      </c>
      <c r="AV154" s="15" t="s">
        <v>142</v>
      </c>
      <c r="AW154" s="15" t="s">
        <v>40</v>
      </c>
      <c r="AX154" s="15" t="s">
        <v>89</v>
      </c>
      <c r="AY154" s="258" t="s">
        <v>135</v>
      </c>
    </row>
    <row r="155" s="2" customFormat="1" ht="16.5" customHeight="1">
      <c r="A155" s="41"/>
      <c r="B155" s="42"/>
      <c r="C155" s="259" t="s">
        <v>8</v>
      </c>
      <c r="D155" s="259" t="s">
        <v>171</v>
      </c>
      <c r="E155" s="260" t="s">
        <v>1151</v>
      </c>
      <c r="F155" s="261" t="s">
        <v>1152</v>
      </c>
      <c r="G155" s="262" t="s">
        <v>280</v>
      </c>
      <c r="H155" s="263">
        <v>109.7</v>
      </c>
      <c r="I155" s="264"/>
      <c r="J155" s="265">
        <f>ROUND(I155*H155,2)</f>
        <v>0</v>
      </c>
      <c r="K155" s="261" t="s">
        <v>141</v>
      </c>
      <c r="L155" s="266"/>
      <c r="M155" s="267" t="s">
        <v>32</v>
      </c>
      <c r="N155" s="268" t="s">
        <v>52</v>
      </c>
      <c r="O155" s="87"/>
      <c r="P155" s="216">
        <f>O155*H155</f>
        <v>0</v>
      </c>
      <c r="Q155" s="216">
        <v>0.001</v>
      </c>
      <c r="R155" s="216">
        <f>Q155*H155</f>
        <v>0.10970000000000001</v>
      </c>
      <c r="S155" s="216">
        <v>0</v>
      </c>
      <c r="T155" s="217">
        <f>S155*H155</f>
        <v>0</v>
      </c>
      <c r="U155" s="41"/>
      <c r="V155" s="41"/>
      <c r="W155" s="41"/>
      <c r="X155" s="41"/>
      <c r="Y155" s="41"/>
      <c r="Z155" s="41"/>
      <c r="AA155" s="41"/>
      <c r="AB155" s="41"/>
      <c r="AC155" s="41"/>
      <c r="AD155" s="41"/>
      <c r="AE155" s="41"/>
      <c r="AR155" s="218" t="s">
        <v>175</v>
      </c>
      <c r="AT155" s="218" t="s">
        <v>171</v>
      </c>
      <c r="AU155" s="218" t="s">
        <v>21</v>
      </c>
      <c r="AY155" s="19" t="s">
        <v>135</v>
      </c>
      <c r="BE155" s="219">
        <f>IF(N155="základní",J155,0)</f>
        <v>0</v>
      </c>
      <c r="BF155" s="219">
        <f>IF(N155="snížená",J155,0)</f>
        <v>0</v>
      </c>
      <c r="BG155" s="219">
        <f>IF(N155="zákl. přenesená",J155,0)</f>
        <v>0</v>
      </c>
      <c r="BH155" s="219">
        <f>IF(N155="sníž. přenesená",J155,0)</f>
        <v>0</v>
      </c>
      <c r="BI155" s="219">
        <f>IF(N155="nulová",J155,0)</f>
        <v>0</v>
      </c>
      <c r="BJ155" s="19" t="s">
        <v>89</v>
      </c>
      <c r="BK155" s="219">
        <f>ROUND(I155*H155,2)</f>
        <v>0</v>
      </c>
      <c r="BL155" s="19" t="s">
        <v>142</v>
      </c>
      <c r="BM155" s="218" t="s">
        <v>1153</v>
      </c>
    </row>
    <row r="156" s="2" customFormat="1" ht="24.15" customHeight="1">
      <c r="A156" s="41"/>
      <c r="B156" s="42"/>
      <c r="C156" s="207" t="s">
        <v>241</v>
      </c>
      <c r="D156" s="207" t="s">
        <v>137</v>
      </c>
      <c r="E156" s="208" t="s">
        <v>1154</v>
      </c>
      <c r="F156" s="209" t="s">
        <v>1155</v>
      </c>
      <c r="G156" s="210" t="s">
        <v>306</v>
      </c>
      <c r="H156" s="211">
        <v>352</v>
      </c>
      <c r="I156" s="212"/>
      <c r="J156" s="213">
        <f>ROUND(I156*H156,2)</f>
        <v>0</v>
      </c>
      <c r="K156" s="209" t="s">
        <v>141</v>
      </c>
      <c r="L156" s="47"/>
      <c r="M156" s="214" t="s">
        <v>32</v>
      </c>
      <c r="N156" s="215" t="s">
        <v>52</v>
      </c>
      <c r="O156" s="87"/>
      <c r="P156" s="216">
        <f>O156*H156</f>
        <v>0</v>
      </c>
      <c r="Q156" s="216">
        <v>0.03739</v>
      </c>
      <c r="R156" s="216">
        <f>Q156*H156</f>
        <v>13.16128</v>
      </c>
      <c r="S156" s="216">
        <v>0</v>
      </c>
      <c r="T156" s="217">
        <f>S156*H156</f>
        <v>0</v>
      </c>
      <c r="U156" s="41"/>
      <c r="V156" s="41"/>
      <c r="W156" s="41"/>
      <c r="X156" s="41"/>
      <c r="Y156" s="41"/>
      <c r="Z156" s="41"/>
      <c r="AA156" s="41"/>
      <c r="AB156" s="41"/>
      <c r="AC156" s="41"/>
      <c r="AD156" s="41"/>
      <c r="AE156" s="41"/>
      <c r="AR156" s="218" t="s">
        <v>142</v>
      </c>
      <c r="AT156" s="218" t="s">
        <v>137</v>
      </c>
      <c r="AU156" s="218" t="s">
        <v>21</v>
      </c>
      <c r="AY156" s="19" t="s">
        <v>135</v>
      </c>
      <c r="BE156" s="219">
        <f>IF(N156="základní",J156,0)</f>
        <v>0</v>
      </c>
      <c r="BF156" s="219">
        <f>IF(N156="snížená",J156,0)</f>
        <v>0</v>
      </c>
      <c r="BG156" s="219">
        <f>IF(N156="zákl. přenesená",J156,0)</f>
        <v>0</v>
      </c>
      <c r="BH156" s="219">
        <f>IF(N156="sníž. přenesená",J156,0)</f>
        <v>0</v>
      </c>
      <c r="BI156" s="219">
        <f>IF(N156="nulová",J156,0)</f>
        <v>0</v>
      </c>
      <c r="BJ156" s="19" t="s">
        <v>89</v>
      </c>
      <c r="BK156" s="219">
        <f>ROUND(I156*H156,2)</f>
        <v>0</v>
      </c>
      <c r="BL156" s="19" t="s">
        <v>142</v>
      </c>
      <c r="BM156" s="218" t="s">
        <v>1156</v>
      </c>
    </row>
    <row r="157" s="2" customFormat="1">
      <c r="A157" s="41"/>
      <c r="B157" s="42"/>
      <c r="C157" s="43"/>
      <c r="D157" s="220" t="s">
        <v>144</v>
      </c>
      <c r="E157" s="43"/>
      <c r="F157" s="221" t="s">
        <v>1157</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19" t="s">
        <v>144</v>
      </c>
      <c r="AU157" s="19" t="s">
        <v>21</v>
      </c>
    </row>
    <row r="158" s="2" customFormat="1">
      <c r="A158" s="41"/>
      <c r="B158" s="42"/>
      <c r="C158" s="43"/>
      <c r="D158" s="225" t="s">
        <v>150</v>
      </c>
      <c r="E158" s="43"/>
      <c r="F158" s="226" t="s">
        <v>1158</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19" t="s">
        <v>150</v>
      </c>
      <c r="AU158" s="19" t="s">
        <v>21</v>
      </c>
    </row>
    <row r="159" s="13" customFormat="1">
      <c r="A159" s="13"/>
      <c r="B159" s="227"/>
      <c r="C159" s="228"/>
      <c r="D159" s="225" t="s">
        <v>152</v>
      </c>
      <c r="E159" s="229" t="s">
        <v>32</v>
      </c>
      <c r="F159" s="230" t="s">
        <v>1159</v>
      </c>
      <c r="G159" s="228"/>
      <c r="H159" s="231">
        <v>352</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152</v>
      </c>
      <c r="AU159" s="237" t="s">
        <v>21</v>
      </c>
      <c r="AV159" s="13" t="s">
        <v>21</v>
      </c>
      <c r="AW159" s="13" t="s">
        <v>40</v>
      </c>
      <c r="AX159" s="13" t="s">
        <v>81</v>
      </c>
      <c r="AY159" s="237" t="s">
        <v>135</v>
      </c>
    </row>
    <row r="160" s="14" customFormat="1">
      <c r="A160" s="14"/>
      <c r="B160" s="238"/>
      <c r="C160" s="239"/>
      <c r="D160" s="225" t="s">
        <v>152</v>
      </c>
      <c r="E160" s="240" t="s">
        <v>32</v>
      </c>
      <c r="F160" s="241" t="s">
        <v>154</v>
      </c>
      <c r="G160" s="239"/>
      <c r="H160" s="240" t="s">
        <v>32</v>
      </c>
      <c r="I160" s="242"/>
      <c r="J160" s="239"/>
      <c r="K160" s="239"/>
      <c r="L160" s="243"/>
      <c r="M160" s="244"/>
      <c r="N160" s="245"/>
      <c r="O160" s="245"/>
      <c r="P160" s="245"/>
      <c r="Q160" s="245"/>
      <c r="R160" s="245"/>
      <c r="S160" s="245"/>
      <c r="T160" s="246"/>
      <c r="U160" s="14"/>
      <c r="V160" s="14"/>
      <c r="W160" s="14"/>
      <c r="X160" s="14"/>
      <c r="Y160" s="14"/>
      <c r="Z160" s="14"/>
      <c r="AA160" s="14"/>
      <c r="AB160" s="14"/>
      <c r="AC160" s="14"/>
      <c r="AD160" s="14"/>
      <c r="AE160" s="14"/>
      <c r="AT160" s="247" t="s">
        <v>152</v>
      </c>
      <c r="AU160" s="247" t="s">
        <v>21</v>
      </c>
      <c r="AV160" s="14" t="s">
        <v>89</v>
      </c>
      <c r="AW160" s="14" t="s">
        <v>40</v>
      </c>
      <c r="AX160" s="14" t="s">
        <v>81</v>
      </c>
      <c r="AY160" s="247" t="s">
        <v>135</v>
      </c>
    </row>
    <row r="161" s="15" customFormat="1">
      <c r="A161" s="15"/>
      <c r="B161" s="248"/>
      <c r="C161" s="249"/>
      <c r="D161" s="225" t="s">
        <v>152</v>
      </c>
      <c r="E161" s="250" t="s">
        <v>32</v>
      </c>
      <c r="F161" s="251" t="s">
        <v>155</v>
      </c>
      <c r="G161" s="249"/>
      <c r="H161" s="252">
        <v>352</v>
      </c>
      <c r="I161" s="253"/>
      <c r="J161" s="249"/>
      <c r="K161" s="249"/>
      <c r="L161" s="254"/>
      <c r="M161" s="255"/>
      <c r="N161" s="256"/>
      <c r="O161" s="256"/>
      <c r="P161" s="256"/>
      <c r="Q161" s="256"/>
      <c r="R161" s="256"/>
      <c r="S161" s="256"/>
      <c r="T161" s="257"/>
      <c r="U161" s="15"/>
      <c r="V161" s="15"/>
      <c r="W161" s="15"/>
      <c r="X161" s="15"/>
      <c r="Y161" s="15"/>
      <c r="Z161" s="15"/>
      <c r="AA161" s="15"/>
      <c r="AB161" s="15"/>
      <c r="AC161" s="15"/>
      <c r="AD161" s="15"/>
      <c r="AE161" s="15"/>
      <c r="AT161" s="258" t="s">
        <v>152</v>
      </c>
      <c r="AU161" s="258" t="s">
        <v>21</v>
      </c>
      <c r="AV161" s="15" t="s">
        <v>142</v>
      </c>
      <c r="AW161" s="15" t="s">
        <v>40</v>
      </c>
      <c r="AX161" s="15" t="s">
        <v>89</v>
      </c>
      <c r="AY161" s="258" t="s">
        <v>135</v>
      </c>
    </row>
    <row r="162" s="2" customFormat="1" ht="16.5" customHeight="1">
      <c r="A162" s="41"/>
      <c r="B162" s="42"/>
      <c r="C162" s="259" t="s">
        <v>247</v>
      </c>
      <c r="D162" s="259" t="s">
        <v>171</v>
      </c>
      <c r="E162" s="260" t="s">
        <v>1160</v>
      </c>
      <c r="F162" s="261" t="s">
        <v>1161</v>
      </c>
      <c r="G162" s="262" t="s">
        <v>306</v>
      </c>
      <c r="H162" s="263">
        <v>68.200000000000003</v>
      </c>
      <c r="I162" s="264"/>
      <c r="J162" s="265">
        <f>ROUND(I162*H162,2)</f>
        <v>0</v>
      </c>
      <c r="K162" s="261" t="s">
        <v>32</v>
      </c>
      <c r="L162" s="266"/>
      <c r="M162" s="267" t="s">
        <v>32</v>
      </c>
      <c r="N162" s="268" t="s">
        <v>52</v>
      </c>
      <c r="O162" s="87"/>
      <c r="P162" s="216">
        <f>O162*H162</f>
        <v>0</v>
      </c>
      <c r="Q162" s="216">
        <v>0.043400000000000001</v>
      </c>
      <c r="R162" s="216">
        <f>Q162*H162</f>
        <v>2.9598800000000001</v>
      </c>
      <c r="S162" s="216">
        <v>0</v>
      </c>
      <c r="T162" s="217">
        <f>S162*H162</f>
        <v>0</v>
      </c>
      <c r="U162" s="41"/>
      <c r="V162" s="41"/>
      <c r="W162" s="41"/>
      <c r="X162" s="41"/>
      <c r="Y162" s="41"/>
      <c r="Z162" s="41"/>
      <c r="AA162" s="41"/>
      <c r="AB162" s="41"/>
      <c r="AC162" s="41"/>
      <c r="AD162" s="41"/>
      <c r="AE162" s="41"/>
      <c r="AR162" s="218" t="s">
        <v>175</v>
      </c>
      <c r="AT162" s="218" t="s">
        <v>171</v>
      </c>
      <c r="AU162" s="218" t="s">
        <v>21</v>
      </c>
      <c r="AY162" s="19" t="s">
        <v>135</v>
      </c>
      <c r="BE162" s="219">
        <f>IF(N162="základní",J162,0)</f>
        <v>0</v>
      </c>
      <c r="BF162" s="219">
        <f>IF(N162="snížená",J162,0)</f>
        <v>0</v>
      </c>
      <c r="BG162" s="219">
        <f>IF(N162="zákl. přenesená",J162,0)</f>
        <v>0</v>
      </c>
      <c r="BH162" s="219">
        <f>IF(N162="sníž. přenesená",J162,0)</f>
        <v>0</v>
      </c>
      <c r="BI162" s="219">
        <f>IF(N162="nulová",J162,0)</f>
        <v>0</v>
      </c>
      <c r="BJ162" s="19" t="s">
        <v>89</v>
      </c>
      <c r="BK162" s="219">
        <f>ROUND(I162*H162,2)</f>
        <v>0</v>
      </c>
      <c r="BL162" s="19" t="s">
        <v>142</v>
      </c>
      <c r="BM162" s="218" t="s">
        <v>1162</v>
      </c>
    </row>
    <row r="163" s="13" customFormat="1">
      <c r="A163" s="13"/>
      <c r="B163" s="227"/>
      <c r="C163" s="228"/>
      <c r="D163" s="225" t="s">
        <v>152</v>
      </c>
      <c r="E163" s="228"/>
      <c r="F163" s="230" t="s">
        <v>1163</v>
      </c>
      <c r="G163" s="228"/>
      <c r="H163" s="231">
        <v>68.200000000000003</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152</v>
      </c>
      <c r="AU163" s="237" t="s">
        <v>21</v>
      </c>
      <c r="AV163" s="13" t="s">
        <v>21</v>
      </c>
      <c r="AW163" s="13" t="s">
        <v>4</v>
      </c>
      <c r="AX163" s="13" t="s">
        <v>89</v>
      </c>
      <c r="AY163" s="237" t="s">
        <v>135</v>
      </c>
    </row>
    <row r="164" s="2" customFormat="1" ht="16.5" customHeight="1">
      <c r="A164" s="41"/>
      <c r="B164" s="42"/>
      <c r="C164" s="259" t="s">
        <v>254</v>
      </c>
      <c r="D164" s="259" t="s">
        <v>171</v>
      </c>
      <c r="E164" s="260" t="s">
        <v>1164</v>
      </c>
      <c r="F164" s="261" t="s">
        <v>1165</v>
      </c>
      <c r="G164" s="262" t="s">
        <v>306</v>
      </c>
      <c r="H164" s="263">
        <v>319</v>
      </c>
      <c r="I164" s="264"/>
      <c r="J164" s="265">
        <f>ROUND(I164*H164,2)</f>
        <v>0</v>
      </c>
      <c r="K164" s="261" t="s">
        <v>32</v>
      </c>
      <c r="L164" s="266"/>
      <c r="M164" s="267" t="s">
        <v>32</v>
      </c>
      <c r="N164" s="268" t="s">
        <v>52</v>
      </c>
      <c r="O164" s="87"/>
      <c r="P164" s="216">
        <f>O164*H164</f>
        <v>0</v>
      </c>
      <c r="Q164" s="216">
        <v>0.043400000000000001</v>
      </c>
      <c r="R164" s="216">
        <f>Q164*H164</f>
        <v>13.8446</v>
      </c>
      <c r="S164" s="216">
        <v>0</v>
      </c>
      <c r="T164" s="217">
        <f>S164*H164</f>
        <v>0</v>
      </c>
      <c r="U164" s="41"/>
      <c r="V164" s="41"/>
      <c r="W164" s="41"/>
      <c r="X164" s="41"/>
      <c r="Y164" s="41"/>
      <c r="Z164" s="41"/>
      <c r="AA164" s="41"/>
      <c r="AB164" s="41"/>
      <c r="AC164" s="41"/>
      <c r="AD164" s="41"/>
      <c r="AE164" s="41"/>
      <c r="AR164" s="218" t="s">
        <v>175</v>
      </c>
      <c r="AT164" s="218" t="s">
        <v>171</v>
      </c>
      <c r="AU164" s="218" t="s">
        <v>21</v>
      </c>
      <c r="AY164" s="19" t="s">
        <v>135</v>
      </c>
      <c r="BE164" s="219">
        <f>IF(N164="základní",J164,0)</f>
        <v>0</v>
      </c>
      <c r="BF164" s="219">
        <f>IF(N164="snížená",J164,0)</f>
        <v>0</v>
      </c>
      <c r="BG164" s="219">
        <f>IF(N164="zákl. přenesená",J164,0)</f>
        <v>0</v>
      </c>
      <c r="BH164" s="219">
        <f>IF(N164="sníž. přenesená",J164,0)</f>
        <v>0</v>
      </c>
      <c r="BI164" s="219">
        <f>IF(N164="nulová",J164,0)</f>
        <v>0</v>
      </c>
      <c r="BJ164" s="19" t="s">
        <v>89</v>
      </c>
      <c r="BK164" s="219">
        <f>ROUND(I164*H164,2)</f>
        <v>0</v>
      </c>
      <c r="BL164" s="19" t="s">
        <v>142</v>
      </c>
      <c r="BM164" s="218" t="s">
        <v>1166</v>
      </c>
    </row>
    <row r="165" s="13" customFormat="1">
      <c r="A165" s="13"/>
      <c r="B165" s="227"/>
      <c r="C165" s="228"/>
      <c r="D165" s="225" t="s">
        <v>152</v>
      </c>
      <c r="E165" s="228"/>
      <c r="F165" s="230" t="s">
        <v>1167</v>
      </c>
      <c r="G165" s="228"/>
      <c r="H165" s="231">
        <v>319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152</v>
      </c>
      <c r="AU165" s="237" t="s">
        <v>21</v>
      </c>
      <c r="AV165" s="13" t="s">
        <v>21</v>
      </c>
      <c r="AW165" s="13" t="s">
        <v>4</v>
      </c>
      <c r="AX165" s="13" t="s">
        <v>89</v>
      </c>
      <c r="AY165" s="237" t="s">
        <v>135</v>
      </c>
    </row>
    <row r="166" s="2" customFormat="1" ht="16.5" customHeight="1">
      <c r="A166" s="41"/>
      <c r="B166" s="42"/>
      <c r="C166" s="259" t="s">
        <v>259</v>
      </c>
      <c r="D166" s="259" t="s">
        <v>171</v>
      </c>
      <c r="E166" s="260" t="s">
        <v>1168</v>
      </c>
      <c r="F166" s="261" t="s">
        <v>1169</v>
      </c>
      <c r="G166" s="262" t="s">
        <v>174</v>
      </c>
      <c r="H166" s="263">
        <v>0.47199999999999998</v>
      </c>
      <c r="I166" s="264"/>
      <c r="J166" s="265">
        <f>ROUND(I166*H166,2)</f>
        <v>0</v>
      </c>
      <c r="K166" s="261" t="s">
        <v>141</v>
      </c>
      <c r="L166" s="266"/>
      <c r="M166" s="267" t="s">
        <v>32</v>
      </c>
      <c r="N166" s="268" t="s">
        <v>52</v>
      </c>
      <c r="O166" s="87"/>
      <c r="P166" s="216">
        <f>O166*H166</f>
        <v>0</v>
      </c>
      <c r="Q166" s="216">
        <v>1</v>
      </c>
      <c r="R166" s="216">
        <f>Q166*H166</f>
        <v>0.47199999999999998</v>
      </c>
      <c r="S166" s="216">
        <v>0</v>
      </c>
      <c r="T166" s="217">
        <f>S166*H166</f>
        <v>0</v>
      </c>
      <c r="U166" s="41"/>
      <c r="V166" s="41"/>
      <c r="W166" s="41"/>
      <c r="X166" s="41"/>
      <c r="Y166" s="41"/>
      <c r="Z166" s="41"/>
      <c r="AA166" s="41"/>
      <c r="AB166" s="41"/>
      <c r="AC166" s="41"/>
      <c r="AD166" s="41"/>
      <c r="AE166" s="41"/>
      <c r="AR166" s="218" t="s">
        <v>175</v>
      </c>
      <c r="AT166" s="218" t="s">
        <v>171</v>
      </c>
      <c r="AU166" s="218" t="s">
        <v>21</v>
      </c>
      <c r="AY166" s="19" t="s">
        <v>135</v>
      </c>
      <c r="BE166" s="219">
        <f>IF(N166="základní",J166,0)</f>
        <v>0</v>
      </c>
      <c r="BF166" s="219">
        <f>IF(N166="snížená",J166,0)</f>
        <v>0</v>
      </c>
      <c r="BG166" s="219">
        <f>IF(N166="zákl. přenesená",J166,0)</f>
        <v>0</v>
      </c>
      <c r="BH166" s="219">
        <f>IF(N166="sníž. přenesená",J166,0)</f>
        <v>0</v>
      </c>
      <c r="BI166" s="219">
        <f>IF(N166="nulová",J166,0)</f>
        <v>0</v>
      </c>
      <c r="BJ166" s="19" t="s">
        <v>89</v>
      </c>
      <c r="BK166" s="219">
        <f>ROUND(I166*H166,2)</f>
        <v>0</v>
      </c>
      <c r="BL166" s="19" t="s">
        <v>142</v>
      </c>
      <c r="BM166" s="218" t="s">
        <v>1170</v>
      </c>
    </row>
    <row r="167" s="14" customFormat="1">
      <c r="A167" s="14"/>
      <c r="B167" s="238"/>
      <c r="C167" s="239"/>
      <c r="D167" s="225" t="s">
        <v>152</v>
      </c>
      <c r="E167" s="240" t="s">
        <v>32</v>
      </c>
      <c r="F167" s="241" t="s">
        <v>1171</v>
      </c>
      <c r="G167" s="239"/>
      <c r="H167" s="240" t="s">
        <v>32</v>
      </c>
      <c r="I167" s="242"/>
      <c r="J167" s="239"/>
      <c r="K167" s="239"/>
      <c r="L167" s="243"/>
      <c r="M167" s="244"/>
      <c r="N167" s="245"/>
      <c r="O167" s="245"/>
      <c r="P167" s="245"/>
      <c r="Q167" s="245"/>
      <c r="R167" s="245"/>
      <c r="S167" s="245"/>
      <c r="T167" s="246"/>
      <c r="U167" s="14"/>
      <c r="V167" s="14"/>
      <c r="W167" s="14"/>
      <c r="X167" s="14"/>
      <c r="Y167" s="14"/>
      <c r="Z167" s="14"/>
      <c r="AA167" s="14"/>
      <c r="AB167" s="14"/>
      <c r="AC167" s="14"/>
      <c r="AD167" s="14"/>
      <c r="AE167" s="14"/>
      <c r="AT167" s="247" t="s">
        <v>152</v>
      </c>
      <c r="AU167" s="247" t="s">
        <v>21</v>
      </c>
      <c r="AV167" s="14" t="s">
        <v>89</v>
      </c>
      <c r="AW167" s="14" t="s">
        <v>40</v>
      </c>
      <c r="AX167" s="14" t="s">
        <v>81</v>
      </c>
      <c r="AY167" s="247" t="s">
        <v>135</v>
      </c>
    </row>
    <row r="168" s="13" customFormat="1">
      <c r="A168" s="13"/>
      <c r="B168" s="227"/>
      <c r="C168" s="228"/>
      <c r="D168" s="225" t="s">
        <v>152</v>
      </c>
      <c r="E168" s="229" t="s">
        <v>32</v>
      </c>
      <c r="F168" s="230" t="s">
        <v>1172</v>
      </c>
      <c r="G168" s="228"/>
      <c r="H168" s="231">
        <v>0.42899999999999999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152</v>
      </c>
      <c r="AU168" s="237" t="s">
        <v>21</v>
      </c>
      <c r="AV168" s="13" t="s">
        <v>21</v>
      </c>
      <c r="AW168" s="13" t="s">
        <v>40</v>
      </c>
      <c r="AX168" s="13" t="s">
        <v>81</v>
      </c>
      <c r="AY168" s="237" t="s">
        <v>135</v>
      </c>
    </row>
    <row r="169" s="15" customFormat="1">
      <c r="A169" s="15"/>
      <c r="B169" s="248"/>
      <c r="C169" s="249"/>
      <c r="D169" s="225" t="s">
        <v>152</v>
      </c>
      <c r="E169" s="250" t="s">
        <v>32</v>
      </c>
      <c r="F169" s="251" t="s">
        <v>155</v>
      </c>
      <c r="G169" s="249"/>
      <c r="H169" s="252">
        <v>0.42899999999999999</v>
      </c>
      <c r="I169" s="253"/>
      <c r="J169" s="249"/>
      <c r="K169" s="249"/>
      <c r="L169" s="254"/>
      <c r="M169" s="255"/>
      <c r="N169" s="256"/>
      <c r="O169" s="256"/>
      <c r="P169" s="256"/>
      <c r="Q169" s="256"/>
      <c r="R169" s="256"/>
      <c r="S169" s="256"/>
      <c r="T169" s="257"/>
      <c r="U169" s="15"/>
      <c r="V169" s="15"/>
      <c r="W169" s="15"/>
      <c r="X169" s="15"/>
      <c r="Y169" s="15"/>
      <c r="Z169" s="15"/>
      <c r="AA169" s="15"/>
      <c r="AB169" s="15"/>
      <c r="AC169" s="15"/>
      <c r="AD169" s="15"/>
      <c r="AE169" s="15"/>
      <c r="AT169" s="258" t="s">
        <v>152</v>
      </c>
      <c r="AU169" s="258" t="s">
        <v>21</v>
      </c>
      <c r="AV169" s="15" t="s">
        <v>142</v>
      </c>
      <c r="AW169" s="15" t="s">
        <v>40</v>
      </c>
      <c r="AX169" s="15" t="s">
        <v>89</v>
      </c>
      <c r="AY169" s="258" t="s">
        <v>135</v>
      </c>
    </row>
    <row r="170" s="13" customFormat="1">
      <c r="A170" s="13"/>
      <c r="B170" s="227"/>
      <c r="C170" s="228"/>
      <c r="D170" s="225" t="s">
        <v>152</v>
      </c>
      <c r="E170" s="228"/>
      <c r="F170" s="230" t="s">
        <v>1173</v>
      </c>
      <c r="G170" s="228"/>
      <c r="H170" s="231">
        <v>0.47199999999999998</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152</v>
      </c>
      <c r="AU170" s="237" t="s">
        <v>21</v>
      </c>
      <c r="AV170" s="13" t="s">
        <v>21</v>
      </c>
      <c r="AW170" s="13" t="s">
        <v>4</v>
      </c>
      <c r="AX170" s="13" t="s">
        <v>89</v>
      </c>
      <c r="AY170" s="237" t="s">
        <v>135</v>
      </c>
    </row>
    <row r="171" s="2" customFormat="1" ht="16.5" customHeight="1">
      <c r="A171" s="41"/>
      <c r="B171" s="42"/>
      <c r="C171" s="207" t="s">
        <v>266</v>
      </c>
      <c r="D171" s="207" t="s">
        <v>137</v>
      </c>
      <c r="E171" s="208" t="s">
        <v>1174</v>
      </c>
      <c r="F171" s="209" t="s">
        <v>1175</v>
      </c>
      <c r="G171" s="210" t="s">
        <v>346</v>
      </c>
      <c r="H171" s="211">
        <v>44</v>
      </c>
      <c r="I171" s="212"/>
      <c r="J171" s="213">
        <f>ROUND(I171*H171,2)</f>
        <v>0</v>
      </c>
      <c r="K171" s="209" t="s">
        <v>141</v>
      </c>
      <c r="L171" s="47"/>
      <c r="M171" s="214" t="s">
        <v>32</v>
      </c>
      <c r="N171" s="215" t="s">
        <v>52</v>
      </c>
      <c r="O171" s="87"/>
      <c r="P171" s="216">
        <f>O171*H171</f>
        <v>0</v>
      </c>
      <c r="Q171" s="216">
        <v>0.00071000000000000002</v>
      </c>
      <c r="R171" s="216">
        <f>Q171*H171</f>
        <v>0.03124</v>
      </c>
      <c r="S171" s="216">
        <v>0</v>
      </c>
      <c r="T171" s="217">
        <f>S171*H171</f>
        <v>0</v>
      </c>
      <c r="U171" s="41"/>
      <c r="V171" s="41"/>
      <c r="W171" s="41"/>
      <c r="X171" s="41"/>
      <c r="Y171" s="41"/>
      <c r="Z171" s="41"/>
      <c r="AA171" s="41"/>
      <c r="AB171" s="41"/>
      <c r="AC171" s="41"/>
      <c r="AD171" s="41"/>
      <c r="AE171" s="41"/>
      <c r="AR171" s="218" t="s">
        <v>142</v>
      </c>
      <c r="AT171" s="218" t="s">
        <v>137</v>
      </c>
      <c r="AU171" s="218" t="s">
        <v>21</v>
      </c>
      <c r="AY171" s="19" t="s">
        <v>135</v>
      </c>
      <c r="BE171" s="219">
        <f>IF(N171="základní",J171,0)</f>
        <v>0</v>
      </c>
      <c r="BF171" s="219">
        <f>IF(N171="snížená",J171,0)</f>
        <v>0</v>
      </c>
      <c r="BG171" s="219">
        <f>IF(N171="zákl. přenesená",J171,0)</f>
        <v>0</v>
      </c>
      <c r="BH171" s="219">
        <f>IF(N171="sníž. přenesená",J171,0)</f>
        <v>0</v>
      </c>
      <c r="BI171" s="219">
        <f>IF(N171="nulová",J171,0)</f>
        <v>0</v>
      </c>
      <c r="BJ171" s="19" t="s">
        <v>89</v>
      </c>
      <c r="BK171" s="219">
        <f>ROUND(I171*H171,2)</f>
        <v>0</v>
      </c>
      <c r="BL171" s="19" t="s">
        <v>142</v>
      </c>
      <c r="BM171" s="218" t="s">
        <v>1176</v>
      </c>
    </row>
    <row r="172" s="2" customFormat="1">
      <c r="A172" s="41"/>
      <c r="B172" s="42"/>
      <c r="C172" s="43"/>
      <c r="D172" s="220" t="s">
        <v>144</v>
      </c>
      <c r="E172" s="43"/>
      <c r="F172" s="221" t="s">
        <v>1177</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19" t="s">
        <v>144</v>
      </c>
      <c r="AU172" s="19" t="s">
        <v>21</v>
      </c>
    </row>
    <row r="173" s="2" customFormat="1">
      <c r="A173" s="41"/>
      <c r="B173" s="42"/>
      <c r="C173" s="43"/>
      <c r="D173" s="225" t="s">
        <v>150</v>
      </c>
      <c r="E173" s="43"/>
      <c r="F173" s="226" t="s">
        <v>1178</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19" t="s">
        <v>150</v>
      </c>
      <c r="AU173" s="19" t="s">
        <v>21</v>
      </c>
    </row>
    <row r="174" s="13" customFormat="1">
      <c r="A174" s="13"/>
      <c r="B174" s="227"/>
      <c r="C174" s="228"/>
      <c r="D174" s="225" t="s">
        <v>152</v>
      </c>
      <c r="E174" s="229" t="s">
        <v>32</v>
      </c>
      <c r="F174" s="230" t="s">
        <v>417</v>
      </c>
      <c r="G174" s="228"/>
      <c r="H174" s="231">
        <v>44</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152</v>
      </c>
      <c r="AU174" s="237" t="s">
        <v>21</v>
      </c>
      <c r="AV174" s="13" t="s">
        <v>21</v>
      </c>
      <c r="AW174" s="13" t="s">
        <v>40</v>
      </c>
      <c r="AX174" s="13" t="s">
        <v>81</v>
      </c>
      <c r="AY174" s="237" t="s">
        <v>135</v>
      </c>
    </row>
    <row r="175" s="14" customFormat="1">
      <c r="A175" s="14"/>
      <c r="B175" s="238"/>
      <c r="C175" s="239"/>
      <c r="D175" s="225" t="s">
        <v>152</v>
      </c>
      <c r="E175" s="240" t="s">
        <v>32</v>
      </c>
      <c r="F175" s="241" t="s">
        <v>154</v>
      </c>
      <c r="G175" s="239"/>
      <c r="H175" s="240" t="s">
        <v>32</v>
      </c>
      <c r="I175" s="242"/>
      <c r="J175" s="239"/>
      <c r="K175" s="239"/>
      <c r="L175" s="243"/>
      <c r="M175" s="244"/>
      <c r="N175" s="245"/>
      <c r="O175" s="245"/>
      <c r="P175" s="245"/>
      <c r="Q175" s="245"/>
      <c r="R175" s="245"/>
      <c r="S175" s="245"/>
      <c r="T175" s="246"/>
      <c r="U175" s="14"/>
      <c r="V175" s="14"/>
      <c r="W175" s="14"/>
      <c r="X175" s="14"/>
      <c r="Y175" s="14"/>
      <c r="Z175" s="14"/>
      <c r="AA175" s="14"/>
      <c r="AB175" s="14"/>
      <c r="AC175" s="14"/>
      <c r="AD175" s="14"/>
      <c r="AE175" s="14"/>
      <c r="AT175" s="247" t="s">
        <v>152</v>
      </c>
      <c r="AU175" s="247" t="s">
        <v>21</v>
      </c>
      <c r="AV175" s="14" t="s">
        <v>89</v>
      </c>
      <c r="AW175" s="14" t="s">
        <v>40</v>
      </c>
      <c r="AX175" s="14" t="s">
        <v>81</v>
      </c>
      <c r="AY175" s="247" t="s">
        <v>135</v>
      </c>
    </row>
    <row r="176" s="15" customFormat="1">
      <c r="A176" s="15"/>
      <c r="B176" s="248"/>
      <c r="C176" s="249"/>
      <c r="D176" s="225" t="s">
        <v>152</v>
      </c>
      <c r="E176" s="250" t="s">
        <v>32</v>
      </c>
      <c r="F176" s="251" t="s">
        <v>155</v>
      </c>
      <c r="G176" s="249"/>
      <c r="H176" s="252">
        <v>44</v>
      </c>
      <c r="I176" s="253"/>
      <c r="J176" s="249"/>
      <c r="K176" s="249"/>
      <c r="L176" s="254"/>
      <c r="M176" s="255"/>
      <c r="N176" s="256"/>
      <c r="O176" s="256"/>
      <c r="P176" s="256"/>
      <c r="Q176" s="256"/>
      <c r="R176" s="256"/>
      <c r="S176" s="256"/>
      <c r="T176" s="257"/>
      <c r="U176" s="15"/>
      <c r="V176" s="15"/>
      <c r="W176" s="15"/>
      <c r="X176" s="15"/>
      <c r="Y176" s="15"/>
      <c r="Z176" s="15"/>
      <c r="AA176" s="15"/>
      <c r="AB176" s="15"/>
      <c r="AC176" s="15"/>
      <c r="AD176" s="15"/>
      <c r="AE176" s="15"/>
      <c r="AT176" s="258" t="s">
        <v>152</v>
      </c>
      <c r="AU176" s="258" t="s">
        <v>21</v>
      </c>
      <c r="AV176" s="15" t="s">
        <v>142</v>
      </c>
      <c r="AW176" s="15" t="s">
        <v>40</v>
      </c>
      <c r="AX176" s="15" t="s">
        <v>89</v>
      </c>
      <c r="AY176" s="258" t="s">
        <v>135</v>
      </c>
    </row>
    <row r="177" s="2" customFormat="1" ht="21.75" customHeight="1">
      <c r="A177" s="41"/>
      <c r="B177" s="42"/>
      <c r="C177" s="207" t="s">
        <v>7</v>
      </c>
      <c r="D177" s="207" t="s">
        <v>137</v>
      </c>
      <c r="E177" s="208" t="s">
        <v>1179</v>
      </c>
      <c r="F177" s="209" t="s">
        <v>1180</v>
      </c>
      <c r="G177" s="210" t="s">
        <v>165</v>
      </c>
      <c r="H177" s="211">
        <v>11.25</v>
      </c>
      <c r="I177" s="212"/>
      <c r="J177" s="213">
        <f>ROUND(I177*H177,2)</f>
        <v>0</v>
      </c>
      <c r="K177" s="209" t="s">
        <v>141</v>
      </c>
      <c r="L177" s="47"/>
      <c r="M177" s="214" t="s">
        <v>32</v>
      </c>
      <c r="N177" s="215" t="s">
        <v>52</v>
      </c>
      <c r="O177" s="87"/>
      <c r="P177" s="216">
        <f>O177*H177</f>
        <v>0</v>
      </c>
      <c r="Q177" s="216">
        <v>1.9312499999999999</v>
      </c>
      <c r="R177" s="216">
        <f>Q177*H177</f>
        <v>21.7265625</v>
      </c>
      <c r="S177" s="216">
        <v>0</v>
      </c>
      <c r="T177" s="217">
        <f>S177*H177</f>
        <v>0</v>
      </c>
      <c r="U177" s="41"/>
      <c r="V177" s="41"/>
      <c r="W177" s="41"/>
      <c r="X177" s="41"/>
      <c r="Y177" s="41"/>
      <c r="Z177" s="41"/>
      <c r="AA177" s="41"/>
      <c r="AB177" s="41"/>
      <c r="AC177" s="41"/>
      <c r="AD177" s="41"/>
      <c r="AE177" s="41"/>
      <c r="AR177" s="218" t="s">
        <v>142</v>
      </c>
      <c r="AT177" s="218" t="s">
        <v>137</v>
      </c>
      <c r="AU177" s="218" t="s">
        <v>21</v>
      </c>
      <c r="AY177" s="19" t="s">
        <v>135</v>
      </c>
      <c r="BE177" s="219">
        <f>IF(N177="základní",J177,0)</f>
        <v>0</v>
      </c>
      <c r="BF177" s="219">
        <f>IF(N177="snížená",J177,0)</f>
        <v>0</v>
      </c>
      <c r="BG177" s="219">
        <f>IF(N177="zákl. přenesená",J177,0)</f>
        <v>0</v>
      </c>
      <c r="BH177" s="219">
        <f>IF(N177="sníž. přenesená",J177,0)</f>
        <v>0</v>
      </c>
      <c r="BI177" s="219">
        <f>IF(N177="nulová",J177,0)</f>
        <v>0</v>
      </c>
      <c r="BJ177" s="19" t="s">
        <v>89</v>
      </c>
      <c r="BK177" s="219">
        <f>ROUND(I177*H177,2)</f>
        <v>0</v>
      </c>
      <c r="BL177" s="19" t="s">
        <v>142</v>
      </c>
      <c r="BM177" s="218" t="s">
        <v>1181</v>
      </c>
    </row>
    <row r="178" s="2" customFormat="1">
      <c r="A178" s="41"/>
      <c r="B178" s="42"/>
      <c r="C178" s="43"/>
      <c r="D178" s="220" t="s">
        <v>144</v>
      </c>
      <c r="E178" s="43"/>
      <c r="F178" s="221" t="s">
        <v>1182</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19" t="s">
        <v>144</v>
      </c>
      <c r="AU178" s="19" t="s">
        <v>21</v>
      </c>
    </row>
    <row r="179" s="2" customFormat="1">
      <c r="A179" s="41"/>
      <c r="B179" s="42"/>
      <c r="C179" s="43"/>
      <c r="D179" s="225" t="s">
        <v>150</v>
      </c>
      <c r="E179" s="43"/>
      <c r="F179" s="226" t="s">
        <v>1183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19" t="s">
        <v>150</v>
      </c>
      <c r="AU179" s="19" t="s">
        <v>21</v>
      </c>
    </row>
    <row r="180" s="13" customFormat="1">
      <c r="A180" s="13"/>
      <c r="B180" s="227"/>
      <c r="C180" s="228"/>
      <c r="D180" s="225" t="s">
        <v>152</v>
      </c>
      <c r="E180" s="229" t="s">
        <v>32</v>
      </c>
      <c r="F180" s="230" t="s">
        <v>1184</v>
      </c>
      <c r="G180" s="228"/>
      <c r="H180" s="231">
        <v>11.25</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152</v>
      </c>
      <c r="AU180" s="237" t="s">
        <v>21</v>
      </c>
      <c r="AV180" s="13" t="s">
        <v>21</v>
      </c>
      <c r="AW180" s="13" t="s">
        <v>40</v>
      </c>
      <c r="AX180" s="13" t="s">
        <v>81</v>
      </c>
      <c r="AY180" s="237" t="s">
        <v>135</v>
      </c>
    </row>
    <row r="181" s="14" customFormat="1">
      <c r="A181" s="14"/>
      <c r="B181" s="238"/>
      <c r="C181" s="239"/>
      <c r="D181" s="225" t="s">
        <v>152</v>
      </c>
      <c r="E181" s="240" t="s">
        <v>32</v>
      </c>
      <c r="F181" s="241" t="s">
        <v>154</v>
      </c>
      <c r="G181" s="239"/>
      <c r="H181" s="240" t="s">
        <v>32</v>
      </c>
      <c r="I181" s="242"/>
      <c r="J181" s="239"/>
      <c r="K181" s="239"/>
      <c r="L181" s="243"/>
      <c r="M181" s="244"/>
      <c r="N181" s="245"/>
      <c r="O181" s="245"/>
      <c r="P181" s="245"/>
      <c r="Q181" s="245"/>
      <c r="R181" s="245"/>
      <c r="S181" s="245"/>
      <c r="T181" s="246"/>
      <c r="U181" s="14"/>
      <c r="V181" s="14"/>
      <c r="W181" s="14"/>
      <c r="X181" s="14"/>
      <c r="Y181" s="14"/>
      <c r="Z181" s="14"/>
      <c r="AA181" s="14"/>
      <c r="AB181" s="14"/>
      <c r="AC181" s="14"/>
      <c r="AD181" s="14"/>
      <c r="AE181" s="14"/>
      <c r="AT181" s="247" t="s">
        <v>152</v>
      </c>
      <c r="AU181" s="247" t="s">
        <v>21</v>
      </c>
      <c r="AV181" s="14" t="s">
        <v>89</v>
      </c>
      <c r="AW181" s="14" t="s">
        <v>40</v>
      </c>
      <c r="AX181" s="14" t="s">
        <v>81</v>
      </c>
      <c r="AY181" s="247" t="s">
        <v>135</v>
      </c>
    </row>
    <row r="182" s="15" customFormat="1">
      <c r="A182" s="15"/>
      <c r="B182" s="248"/>
      <c r="C182" s="249"/>
      <c r="D182" s="225" t="s">
        <v>152</v>
      </c>
      <c r="E182" s="250" t="s">
        <v>32</v>
      </c>
      <c r="F182" s="251" t="s">
        <v>155</v>
      </c>
      <c r="G182" s="249"/>
      <c r="H182" s="252">
        <v>11.25</v>
      </c>
      <c r="I182" s="253"/>
      <c r="J182" s="249"/>
      <c r="K182" s="249"/>
      <c r="L182" s="254"/>
      <c r="M182" s="255"/>
      <c r="N182" s="256"/>
      <c r="O182" s="256"/>
      <c r="P182" s="256"/>
      <c r="Q182" s="256"/>
      <c r="R182" s="256"/>
      <c r="S182" s="256"/>
      <c r="T182" s="257"/>
      <c r="U182" s="15"/>
      <c r="V182" s="15"/>
      <c r="W182" s="15"/>
      <c r="X182" s="15"/>
      <c r="Y182" s="15"/>
      <c r="Z182" s="15"/>
      <c r="AA182" s="15"/>
      <c r="AB182" s="15"/>
      <c r="AC182" s="15"/>
      <c r="AD182" s="15"/>
      <c r="AE182" s="15"/>
      <c r="AT182" s="258" t="s">
        <v>152</v>
      </c>
      <c r="AU182" s="258" t="s">
        <v>21</v>
      </c>
      <c r="AV182" s="15" t="s">
        <v>142</v>
      </c>
      <c r="AW182" s="15" t="s">
        <v>40</v>
      </c>
      <c r="AX182" s="15" t="s">
        <v>89</v>
      </c>
      <c r="AY182" s="258" t="s">
        <v>135</v>
      </c>
    </row>
    <row r="183" s="2" customFormat="1" ht="16.5" customHeight="1">
      <c r="A183" s="41"/>
      <c r="B183" s="42"/>
      <c r="C183" s="207" t="s">
        <v>202</v>
      </c>
      <c r="D183" s="207" t="s">
        <v>137</v>
      </c>
      <c r="E183" s="208" t="s">
        <v>1185</v>
      </c>
      <c r="F183" s="209" t="s">
        <v>1186</v>
      </c>
      <c r="G183" s="210" t="s">
        <v>140</v>
      </c>
      <c r="H183" s="211">
        <v>45</v>
      </c>
      <c r="I183" s="212"/>
      <c r="J183" s="213">
        <f>ROUND(I183*H183,2)</f>
        <v>0</v>
      </c>
      <c r="K183" s="209" t="s">
        <v>141</v>
      </c>
      <c r="L183" s="47"/>
      <c r="M183" s="214" t="s">
        <v>32</v>
      </c>
      <c r="N183" s="215" t="s">
        <v>52</v>
      </c>
      <c r="O183" s="87"/>
      <c r="P183" s="216">
        <f>O183*H183</f>
        <v>0</v>
      </c>
      <c r="Q183" s="216">
        <v>0.108</v>
      </c>
      <c r="R183" s="216">
        <f>Q183*H183</f>
        <v>4.8600000000000003</v>
      </c>
      <c r="S183" s="216">
        <v>0</v>
      </c>
      <c r="T183" s="217">
        <f>S183*H183</f>
        <v>0</v>
      </c>
      <c r="U183" s="41"/>
      <c r="V183" s="41"/>
      <c r="W183" s="41"/>
      <c r="X183" s="41"/>
      <c r="Y183" s="41"/>
      <c r="Z183" s="41"/>
      <c r="AA183" s="41"/>
      <c r="AB183" s="41"/>
      <c r="AC183" s="41"/>
      <c r="AD183" s="41"/>
      <c r="AE183" s="41"/>
      <c r="AR183" s="218" t="s">
        <v>142</v>
      </c>
      <c r="AT183" s="218" t="s">
        <v>137</v>
      </c>
      <c r="AU183" s="218" t="s">
        <v>21</v>
      </c>
      <c r="AY183" s="19" t="s">
        <v>135</v>
      </c>
      <c r="BE183" s="219">
        <f>IF(N183="základní",J183,0)</f>
        <v>0</v>
      </c>
      <c r="BF183" s="219">
        <f>IF(N183="snížená",J183,0)</f>
        <v>0</v>
      </c>
      <c r="BG183" s="219">
        <f>IF(N183="zákl. přenesená",J183,0)</f>
        <v>0</v>
      </c>
      <c r="BH183" s="219">
        <f>IF(N183="sníž. přenesená",J183,0)</f>
        <v>0</v>
      </c>
      <c r="BI183" s="219">
        <f>IF(N183="nulová",J183,0)</f>
        <v>0</v>
      </c>
      <c r="BJ183" s="19" t="s">
        <v>89</v>
      </c>
      <c r="BK183" s="219">
        <f>ROUND(I183*H183,2)</f>
        <v>0</v>
      </c>
      <c r="BL183" s="19" t="s">
        <v>142</v>
      </c>
      <c r="BM183" s="218" t="s">
        <v>1187</v>
      </c>
    </row>
    <row r="184" s="2" customFormat="1">
      <c r="A184" s="41"/>
      <c r="B184" s="42"/>
      <c r="C184" s="43"/>
      <c r="D184" s="220" t="s">
        <v>144</v>
      </c>
      <c r="E184" s="43"/>
      <c r="F184" s="221" t="s">
        <v>1188</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19" t="s">
        <v>144</v>
      </c>
      <c r="AU184" s="19" t="s">
        <v>21</v>
      </c>
    </row>
    <row r="185" s="2" customFormat="1">
      <c r="A185" s="41"/>
      <c r="B185" s="42"/>
      <c r="C185" s="43"/>
      <c r="D185" s="225" t="s">
        <v>150</v>
      </c>
      <c r="E185" s="43"/>
      <c r="F185" s="226" t="s">
        <v>1189</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19" t="s">
        <v>150</v>
      </c>
      <c r="AU185" s="19" t="s">
        <v>21</v>
      </c>
    </row>
    <row r="186" s="13" customFormat="1">
      <c r="A186" s="13"/>
      <c r="B186" s="227"/>
      <c r="C186" s="228"/>
      <c r="D186" s="225" t="s">
        <v>152</v>
      </c>
      <c r="E186" s="229" t="s">
        <v>32</v>
      </c>
      <c r="F186" s="230" t="s">
        <v>425</v>
      </c>
      <c r="G186" s="228"/>
      <c r="H186" s="231">
        <v>45</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152</v>
      </c>
      <c r="AU186" s="237" t="s">
        <v>21</v>
      </c>
      <c r="AV186" s="13" t="s">
        <v>21</v>
      </c>
      <c r="AW186" s="13" t="s">
        <v>40</v>
      </c>
      <c r="AX186" s="13" t="s">
        <v>81</v>
      </c>
      <c r="AY186" s="237" t="s">
        <v>135</v>
      </c>
    </row>
    <row r="187" s="14" customFormat="1">
      <c r="A187" s="14"/>
      <c r="B187" s="238"/>
      <c r="C187" s="239"/>
      <c r="D187" s="225" t="s">
        <v>152</v>
      </c>
      <c r="E187" s="240" t="s">
        <v>32</v>
      </c>
      <c r="F187" s="241" t="s">
        <v>154</v>
      </c>
      <c r="G187" s="239"/>
      <c r="H187" s="240" t="s">
        <v>32</v>
      </c>
      <c r="I187" s="242"/>
      <c r="J187" s="239"/>
      <c r="K187" s="239"/>
      <c r="L187" s="243"/>
      <c r="M187" s="244"/>
      <c r="N187" s="245"/>
      <c r="O187" s="245"/>
      <c r="P187" s="245"/>
      <c r="Q187" s="245"/>
      <c r="R187" s="245"/>
      <c r="S187" s="245"/>
      <c r="T187" s="246"/>
      <c r="U187" s="14"/>
      <c r="V187" s="14"/>
      <c r="W187" s="14"/>
      <c r="X187" s="14"/>
      <c r="Y187" s="14"/>
      <c r="Z187" s="14"/>
      <c r="AA187" s="14"/>
      <c r="AB187" s="14"/>
      <c r="AC187" s="14"/>
      <c r="AD187" s="14"/>
      <c r="AE187" s="14"/>
      <c r="AT187" s="247" t="s">
        <v>152</v>
      </c>
      <c r="AU187" s="247" t="s">
        <v>21</v>
      </c>
      <c r="AV187" s="14" t="s">
        <v>89</v>
      </c>
      <c r="AW187" s="14" t="s">
        <v>40</v>
      </c>
      <c r="AX187" s="14" t="s">
        <v>81</v>
      </c>
      <c r="AY187" s="247" t="s">
        <v>135</v>
      </c>
    </row>
    <row r="188" s="15" customFormat="1">
      <c r="A188" s="15"/>
      <c r="B188" s="248"/>
      <c r="C188" s="249"/>
      <c r="D188" s="225" t="s">
        <v>152</v>
      </c>
      <c r="E188" s="250" t="s">
        <v>32</v>
      </c>
      <c r="F188" s="251" t="s">
        <v>155</v>
      </c>
      <c r="G188" s="249"/>
      <c r="H188" s="252">
        <v>45</v>
      </c>
      <c r="I188" s="253"/>
      <c r="J188" s="249"/>
      <c r="K188" s="249"/>
      <c r="L188" s="254"/>
      <c r="M188" s="255"/>
      <c r="N188" s="256"/>
      <c r="O188" s="256"/>
      <c r="P188" s="256"/>
      <c r="Q188" s="256"/>
      <c r="R188" s="256"/>
      <c r="S188" s="256"/>
      <c r="T188" s="257"/>
      <c r="U188" s="15"/>
      <c r="V188" s="15"/>
      <c r="W188" s="15"/>
      <c r="X188" s="15"/>
      <c r="Y188" s="15"/>
      <c r="Z188" s="15"/>
      <c r="AA188" s="15"/>
      <c r="AB188" s="15"/>
      <c r="AC188" s="15"/>
      <c r="AD188" s="15"/>
      <c r="AE188" s="15"/>
      <c r="AT188" s="258" t="s">
        <v>152</v>
      </c>
      <c r="AU188" s="258" t="s">
        <v>21</v>
      </c>
      <c r="AV188" s="15" t="s">
        <v>142</v>
      </c>
      <c r="AW188" s="15" t="s">
        <v>40</v>
      </c>
      <c r="AX188" s="15" t="s">
        <v>89</v>
      </c>
      <c r="AY188" s="258" t="s">
        <v>135</v>
      </c>
    </row>
    <row r="189" s="2" customFormat="1" ht="16.5" customHeight="1">
      <c r="A189" s="41"/>
      <c r="B189" s="42"/>
      <c r="C189" s="259" t="s">
        <v>283</v>
      </c>
      <c r="D189" s="259" t="s">
        <v>171</v>
      </c>
      <c r="E189" s="260" t="s">
        <v>1190</v>
      </c>
      <c r="F189" s="261" t="s">
        <v>1191</v>
      </c>
      <c r="G189" s="262" t="s">
        <v>346</v>
      </c>
      <c r="H189" s="263">
        <v>10</v>
      </c>
      <c r="I189" s="264"/>
      <c r="J189" s="265">
        <f>ROUND(I189*H189,2)</f>
        <v>0</v>
      </c>
      <c r="K189" s="261" t="s">
        <v>141</v>
      </c>
      <c r="L189" s="266"/>
      <c r="M189" s="267" t="s">
        <v>32</v>
      </c>
      <c r="N189" s="268" t="s">
        <v>52</v>
      </c>
      <c r="O189" s="87"/>
      <c r="P189" s="216">
        <f>O189*H189</f>
        <v>0</v>
      </c>
      <c r="Q189" s="216">
        <v>2.3700000000000001</v>
      </c>
      <c r="R189" s="216">
        <f>Q189*H189</f>
        <v>23.700000000000003</v>
      </c>
      <c r="S189" s="216">
        <v>0</v>
      </c>
      <c r="T189" s="217">
        <f>S189*H189</f>
        <v>0</v>
      </c>
      <c r="U189" s="41"/>
      <c r="V189" s="41"/>
      <c r="W189" s="41"/>
      <c r="X189" s="41"/>
      <c r="Y189" s="41"/>
      <c r="Z189" s="41"/>
      <c r="AA189" s="41"/>
      <c r="AB189" s="41"/>
      <c r="AC189" s="41"/>
      <c r="AD189" s="41"/>
      <c r="AE189" s="41"/>
      <c r="AR189" s="218" t="s">
        <v>175</v>
      </c>
      <c r="AT189" s="218" t="s">
        <v>171</v>
      </c>
      <c r="AU189" s="218" t="s">
        <v>21</v>
      </c>
      <c r="AY189" s="19" t="s">
        <v>135</v>
      </c>
      <c r="BE189" s="219">
        <f>IF(N189="základní",J189,0)</f>
        <v>0</v>
      </c>
      <c r="BF189" s="219">
        <f>IF(N189="snížená",J189,0)</f>
        <v>0</v>
      </c>
      <c r="BG189" s="219">
        <f>IF(N189="zákl. přenesená",J189,0)</f>
        <v>0</v>
      </c>
      <c r="BH189" s="219">
        <f>IF(N189="sníž. přenesená",J189,0)</f>
        <v>0</v>
      </c>
      <c r="BI189" s="219">
        <f>IF(N189="nulová",J189,0)</f>
        <v>0</v>
      </c>
      <c r="BJ189" s="19" t="s">
        <v>89</v>
      </c>
      <c r="BK189" s="219">
        <f>ROUND(I189*H189,2)</f>
        <v>0</v>
      </c>
      <c r="BL189" s="19" t="s">
        <v>142</v>
      </c>
      <c r="BM189" s="218" t="s">
        <v>1192</v>
      </c>
    </row>
    <row r="190" s="12" customFormat="1" ht="22.8" customHeight="1">
      <c r="A190" s="12"/>
      <c r="B190" s="191"/>
      <c r="C190" s="192"/>
      <c r="D190" s="193" t="s">
        <v>80</v>
      </c>
      <c r="E190" s="205" t="s">
        <v>197</v>
      </c>
      <c r="F190" s="205" t="s">
        <v>781</v>
      </c>
      <c r="G190" s="192"/>
      <c r="H190" s="192"/>
      <c r="I190" s="195"/>
      <c r="J190" s="206">
        <f>BK190</f>
        <v>0</v>
      </c>
      <c r="K190" s="192"/>
      <c r="L190" s="197"/>
      <c r="M190" s="198"/>
      <c r="N190" s="199"/>
      <c r="O190" s="199"/>
      <c r="P190" s="200">
        <f>SUM(P191:P204)</f>
        <v>0</v>
      </c>
      <c r="Q190" s="199"/>
      <c r="R190" s="200">
        <f>SUM(R191:R204)</f>
        <v>17.204985600000001</v>
      </c>
      <c r="S190" s="199"/>
      <c r="T190" s="201">
        <f>SUM(T191:T204)</f>
        <v>341.02199999999999</v>
      </c>
      <c r="U190" s="12"/>
      <c r="V190" s="12"/>
      <c r="W190" s="12"/>
      <c r="X190" s="12"/>
      <c r="Y190" s="12"/>
      <c r="Z190" s="12"/>
      <c r="AA190" s="12"/>
      <c r="AB190" s="12"/>
      <c r="AC190" s="12"/>
      <c r="AD190" s="12"/>
      <c r="AE190" s="12"/>
      <c r="AR190" s="202" t="s">
        <v>89</v>
      </c>
      <c r="AT190" s="203" t="s">
        <v>80</v>
      </c>
      <c r="AU190" s="203" t="s">
        <v>89</v>
      </c>
      <c r="AY190" s="202" t="s">
        <v>135</v>
      </c>
      <c r="BK190" s="204">
        <f>SUM(BK191:BK204)</f>
        <v>0</v>
      </c>
    </row>
    <row r="191" s="2" customFormat="1" ht="16.5" customHeight="1">
      <c r="A191" s="41"/>
      <c r="B191" s="42"/>
      <c r="C191" s="207" t="s">
        <v>290</v>
      </c>
      <c r="D191" s="207" t="s">
        <v>137</v>
      </c>
      <c r="E191" s="208" t="s">
        <v>1193</v>
      </c>
      <c r="F191" s="209" t="s">
        <v>1194</v>
      </c>
      <c r="G191" s="210" t="s">
        <v>165</v>
      </c>
      <c r="H191" s="211">
        <v>14.199999999999999</v>
      </c>
      <c r="I191" s="212"/>
      <c r="J191" s="213">
        <f>ROUND(I191*H191,2)</f>
        <v>0</v>
      </c>
      <c r="K191" s="209" t="s">
        <v>141</v>
      </c>
      <c r="L191" s="47"/>
      <c r="M191" s="214" t="s">
        <v>32</v>
      </c>
      <c r="N191" s="215" t="s">
        <v>52</v>
      </c>
      <c r="O191" s="87"/>
      <c r="P191" s="216">
        <f>O191*H191</f>
        <v>0</v>
      </c>
      <c r="Q191" s="216">
        <v>0.12</v>
      </c>
      <c r="R191" s="216">
        <f>Q191*H191</f>
        <v>1.704</v>
      </c>
      <c r="S191" s="216">
        <v>2.4900000000000002</v>
      </c>
      <c r="T191" s="217">
        <f>S191*H191</f>
        <v>35.358000000000004</v>
      </c>
      <c r="U191" s="41"/>
      <c r="V191" s="41"/>
      <c r="W191" s="41"/>
      <c r="X191" s="41"/>
      <c r="Y191" s="41"/>
      <c r="Z191" s="41"/>
      <c r="AA191" s="41"/>
      <c r="AB191" s="41"/>
      <c r="AC191" s="41"/>
      <c r="AD191" s="41"/>
      <c r="AE191" s="41"/>
      <c r="AR191" s="218" t="s">
        <v>142</v>
      </c>
      <c r="AT191" s="218" t="s">
        <v>137</v>
      </c>
      <c r="AU191" s="218" t="s">
        <v>21</v>
      </c>
      <c r="AY191" s="19" t="s">
        <v>135</v>
      </c>
      <c r="BE191" s="219">
        <f>IF(N191="základní",J191,0)</f>
        <v>0</v>
      </c>
      <c r="BF191" s="219">
        <f>IF(N191="snížená",J191,0)</f>
        <v>0</v>
      </c>
      <c r="BG191" s="219">
        <f>IF(N191="zákl. přenesená",J191,0)</f>
        <v>0</v>
      </c>
      <c r="BH191" s="219">
        <f>IF(N191="sníž. přenesená",J191,0)</f>
        <v>0</v>
      </c>
      <c r="BI191" s="219">
        <f>IF(N191="nulová",J191,0)</f>
        <v>0</v>
      </c>
      <c r="BJ191" s="19" t="s">
        <v>89</v>
      </c>
      <c r="BK191" s="219">
        <f>ROUND(I191*H191,2)</f>
        <v>0</v>
      </c>
      <c r="BL191" s="19" t="s">
        <v>142</v>
      </c>
      <c r="BM191" s="218" t="s">
        <v>1195</v>
      </c>
    </row>
    <row r="192" s="2" customFormat="1">
      <c r="A192" s="41"/>
      <c r="B192" s="42"/>
      <c r="C192" s="43"/>
      <c r="D192" s="220" t="s">
        <v>144</v>
      </c>
      <c r="E192" s="43"/>
      <c r="F192" s="221" t="s">
        <v>1196</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19" t="s">
        <v>144</v>
      </c>
      <c r="AU192" s="19" t="s">
        <v>21</v>
      </c>
    </row>
    <row r="193" s="2" customFormat="1">
      <c r="A193" s="41"/>
      <c r="B193" s="42"/>
      <c r="C193" s="43"/>
      <c r="D193" s="225" t="s">
        <v>150</v>
      </c>
      <c r="E193" s="43"/>
      <c r="F193" s="226" t="s">
        <v>1197</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19" t="s">
        <v>150</v>
      </c>
      <c r="AU193" s="19" t="s">
        <v>21</v>
      </c>
    </row>
    <row r="194" s="13" customFormat="1">
      <c r="A194" s="13"/>
      <c r="B194" s="227"/>
      <c r="C194" s="228"/>
      <c r="D194" s="225" t="s">
        <v>152</v>
      </c>
      <c r="E194" s="229" t="s">
        <v>32</v>
      </c>
      <c r="F194" s="230" t="s">
        <v>1198</v>
      </c>
      <c r="G194" s="228"/>
      <c r="H194" s="231">
        <v>14.199999999999999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152</v>
      </c>
      <c r="AU194" s="237" t="s">
        <v>21</v>
      </c>
      <c r="AV194" s="13" t="s">
        <v>21</v>
      </c>
      <c r="AW194" s="13" t="s">
        <v>40</v>
      </c>
      <c r="AX194" s="13" t="s">
        <v>81</v>
      </c>
      <c r="AY194" s="237" t="s">
        <v>135</v>
      </c>
    </row>
    <row r="195" s="14" customFormat="1">
      <c r="A195" s="14"/>
      <c r="B195" s="238"/>
      <c r="C195" s="239"/>
      <c r="D195" s="225" t="s">
        <v>152</v>
      </c>
      <c r="E195" s="240" t="s">
        <v>32</v>
      </c>
      <c r="F195" s="241" t="s">
        <v>154</v>
      </c>
      <c r="G195" s="239"/>
      <c r="H195" s="240" t="s">
        <v>32</v>
      </c>
      <c r="I195" s="242"/>
      <c r="J195" s="239"/>
      <c r="K195" s="239"/>
      <c r="L195" s="243"/>
      <c r="M195" s="244"/>
      <c r="N195" s="245"/>
      <c r="O195" s="245"/>
      <c r="P195" s="245"/>
      <c r="Q195" s="245"/>
      <c r="R195" s="245"/>
      <c r="S195" s="245"/>
      <c r="T195" s="246"/>
      <c r="U195" s="14"/>
      <c r="V195" s="14"/>
      <c r="W195" s="14"/>
      <c r="X195" s="14"/>
      <c r="Y195" s="14"/>
      <c r="Z195" s="14"/>
      <c r="AA195" s="14"/>
      <c r="AB195" s="14"/>
      <c r="AC195" s="14"/>
      <c r="AD195" s="14"/>
      <c r="AE195" s="14"/>
      <c r="AT195" s="247" t="s">
        <v>152</v>
      </c>
      <c r="AU195" s="247" t="s">
        <v>21</v>
      </c>
      <c r="AV195" s="14" t="s">
        <v>89</v>
      </c>
      <c r="AW195" s="14" t="s">
        <v>40</v>
      </c>
      <c r="AX195" s="14" t="s">
        <v>81</v>
      </c>
      <c r="AY195" s="247" t="s">
        <v>135</v>
      </c>
    </row>
    <row r="196" s="15" customFormat="1">
      <c r="A196" s="15"/>
      <c r="B196" s="248"/>
      <c r="C196" s="249"/>
      <c r="D196" s="225" t="s">
        <v>152</v>
      </c>
      <c r="E196" s="250" t="s">
        <v>32</v>
      </c>
      <c r="F196" s="251" t="s">
        <v>155</v>
      </c>
      <c r="G196" s="249"/>
      <c r="H196" s="252">
        <v>14.199999999999999</v>
      </c>
      <c r="I196" s="253"/>
      <c r="J196" s="249"/>
      <c r="K196" s="249"/>
      <c r="L196" s="254"/>
      <c r="M196" s="255"/>
      <c r="N196" s="256"/>
      <c r="O196" s="256"/>
      <c r="P196" s="256"/>
      <c r="Q196" s="256"/>
      <c r="R196" s="256"/>
      <c r="S196" s="256"/>
      <c r="T196" s="257"/>
      <c r="U196" s="15"/>
      <c r="V196" s="15"/>
      <c r="W196" s="15"/>
      <c r="X196" s="15"/>
      <c r="Y196" s="15"/>
      <c r="Z196" s="15"/>
      <c r="AA196" s="15"/>
      <c r="AB196" s="15"/>
      <c r="AC196" s="15"/>
      <c r="AD196" s="15"/>
      <c r="AE196" s="15"/>
      <c r="AT196" s="258" t="s">
        <v>152</v>
      </c>
      <c r="AU196" s="258" t="s">
        <v>21</v>
      </c>
      <c r="AV196" s="15" t="s">
        <v>142</v>
      </c>
      <c r="AW196" s="15" t="s">
        <v>40</v>
      </c>
      <c r="AX196" s="15" t="s">
        <v>89</v>
      </c>
      <c r="AY196" s="258" t="s">
        <v>135</v>
      </c>
    </row>
    <row r="197" s="2" customFormat="1" ht="16.5" customHeight="1">
      <c r="A197" s="41"/>
      <c r="B197" s="42"/>
      <c r="C197" s="207" t="s">
        <v>296</v>
      </c>
      <c r="D197" s="207" t="s">
        <v>137</v>
      </c>
      <c r="E197" s="208" t="s">
        <v>1199</v>
      </c>
      <c r="F197" s="209" t="s">
        <v>1200</v>
      </c>
      <c r="G197" s="210" t="s">
        <v>165</v>
      </c>
      <c r="H197" s="211">
        <v>127.36</v>
      </c>
      <c r="I197" s="212"/>
      <c r="J197" s="213">
        <f>ROUND(I197*H197,2)</f>
        <v>0</v>
      </c>
      <c r="K197" s="209" t="s">
        <v>141</v>
      </c>
      <c r="L197" s="47"/>
      <c r="M197" s="214" t="s">
        <v>32</v>
      </c>
      <c r="N197" s="215" t="s">
        <v>52</v>
      </c>
      <c r="O197" s="87"/>
      <c r="P197" s="216">
        <f>O197*H197</f>
        <v>0</v>
      </c>
      <c r="Q197" s="216">
        <v>0.12171</v>
      </c>
      <c r="R197" s="216">
        <f>Q197*H197</f>
        <v>15.5009856</v>
      </c>
      <c r="S197" s="216">
        <v>2.3999999999999999</v>
      </c>
      <c r="T197" s="217">
        <f>S197*H197</f>
        <v>305.66399999999999</v>
      </c>
      <c r="U197" s="41"/>
      <c r="V197" s="41"/>
      <c r="W197" s="41"/>
      <c r="X197" s="41"/>
      <c r="Y197" s="41"/>
      <c r="Z197" s="41"/>
      <c r="AA197" s="41"/>
      <c r="AB197" s="41"/>
      <c r="AC197" s="41"/>
      <c r="AD197" s="41"/>
      <c r="AE197" s="41"/>
      <c r="AR197" s="218" t="s">
        <v>142</v>
      </c>
      <c r="AT197" s="218" t="s">
        <v>137</v>
      </c>
      <c r="AU197" s="218" t="s">
        <v>21</v>
      </c>
      <c r="AY197" s="19" t="s">
        <v>135</v>
      </c>
      <c r="BE197" s="219">
        <f>IF(N197="základní",J197,0)</f>
        <v>0</v>
      </c>
      <c r="BF197" s="219">
        <f>IF(N197="snížená",J197,0)</f>
        <v>0</v>
      </c>
      <c r="BG197" s="219">
        <f>IF(N197="zákl. přenesená",J197,0)</f>
        <v>0</v>
      </c>
      <c r="BH197" s="219">
        <f>IF(N197="sníž. přenesená",J197,0)</f>
        <v>0</v>
      </c>
      <c r="BI197" s="219">
        <f>IF(N197="nulová",J197,0)</f>
        <v>0</v>
      </c>
      <c r="BJ197" s="19" t="s">
        <v>89</v>
      </c>
      <c r="BK197" s="219">
        <f>ROUND(I197*H197,2)</f>
        <v>0</v>
      </c>
      <c r="BL197" s="19" t="s">
        <v>142</v>
      </c>
      <c r="BM197" s="218" t="s">
        <v>1201</v>
      </c>
    </row>
    <row r="198" s="2" customFormat="1">
      <c r="A198" s="41"/>
      <c r="B198" s="42"/>
      <c r="C198" s="43"/>
      <c r="D198" s="220" t="s">
        <v>144</v>
      </c>
      <c r="E198" s="43"/>
      <c r="F198" s="221" t="s">
        <v>1202</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19" t="s">
        <v>144</v>
      </c>
      <c r="AU198" s="19" t="s">
        <v>21</v>
      </c>
    </row>
    <row r="199" s="2" customFormat="1">
      <c r="A199" s="41"/>
      <c r="B199" s="42"/>
      <c r="C199" s="43"/>
      <c r="D199" s="225" t="s">
        <v>150</v>
      </c>
      <c r="E199" s="43"/>
      <c r="F199" s="226" t="s">
        <v>1197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19" t="s">
        <v>150</v>
      </c>
      <c r="AU199" s="19" t="s">
        <v>21</v>
      </c>
    </row>
    <row r="200" s="13" customFormat="1">
      <c r="A200" s="13"/>
      <c r="B200" s="227"/>
      <c r="C200" s="228"/>
      <c r="D200" s="225" t="s">
        <v>152</v>
      </c>
      <c r="E200" s="229" t="s">
        <v>32</v>
      </c>
      <c r="F200" s="230" t="s">
        <v>1203</v>
      </c>
      <c r="G200" s="228"/>
      <c r="H200" s="231">
        <v>82.359999999999999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152</v>
      </c>
      <c r="AU200" s="237" t="s">
        <v>21</v>
      </c>
      <c r="AV200" s="13" t="s">
        <v>21</v>
      </c>
      <c r="AW200" s="13" t="s">
        <v>40</v>
      </c>
      <c r="AX200" s="13" t="s">
        <v>81</v>
      </c>
      <c r="AY200" s="237" t="s">
        <v>135</v>
      </c>
    </row>
    <row r="201" s="14" customFormat="1">
      <c r="A201" s="14"/>
      <c r="B201" s="238"/>
      <c r="C201" s="239"/>
      <c r="D201" s="225" t="s">
        <v>152</v>
      </c>
      <c r="E201" s="240" t="s">
        <v>32</v>
      </c>
      <c r="F201" s="241" t="s">
        <v>1204</v>
      </c>
      <c r="G201" s="239"/>
      <c r="H201" s="240" t="s">
        <v>32</v>
      </c>
      <c r="I201" s="242"/>
      <c r="J201" s="239"/>
      <c r="K201" s="239"/>
      <c r="L201" s="243"/>
      <c r="M201" s="244"/>
      <c r="N201" s="245"/>
      <c r="O201" s="245"/>
      <c r="P201" s="245"/>
      <c r="Q201" s="245"/>
      <c r="R201" s="245"/>
      <c r="S201" s="245"/>
      <c r="T201" s="246"/>
      <c r="U201" s="14"/>
      <c r="V201" s="14"/>
      <c r="W201" s="14"/>
      <c r="X201" s="14"/>
      <c r="Y201" s="14"/>
      <c r="Z201" s="14"/>
      <c r="AA201" s="14"/>
      <c r="AB201" s="14"/>
      <c r="AC201" s="14"/>
      <c r="AD201" s="14"/>
      <c r="AE201" s="14"/>
      <c r="AT201" s="247" t="s">
        <v>152</v>
      </c>
      <c r="AU201" s="247" t="s">
        <v>21</v>
      </c>
      <c r="AV201" s="14" t="s">
        <v>89</v>
      </c>
      <c r="AW201" s="14" t="s">
        <v>40</v>
      </c>
      <c r="AX201" s="14" t="s">
        <v>81</v>
      </c>
      <c r="AY201" s="247" t="s">
        <v>135</v>
      </c>
    </row>
    <row r="202" s="13" customFormat="1">
      <c r="A202" s="13"/>
      <c r="B202" s="227"/>
      <c r="C202" s="228"/>
      <c r="D202" s="225" t="s">
        <v>152</v>
      </c>
      <c r="E202" s="229" t="s">
        <v>32</v>
      </c>
      <c r="F202" s="230" t="s">
        <v>1205</v>
      </c>
      <c r="G202" s="228"/>
      <c r="H202" s="231">
        <v>45</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152</v>
      </c>
      <c r="AU202" s="237" t="s">
        <v>21</v>
      </c>
      <c r="AV202" s="13" t="s">
        <v>21</v>
      </c>
      <c r="AW202" s="13" t="s">
        <v>40</v>
      </c>
      <c r="AX202" s="13" t="s">
        <v>81</v>
      </c>
      <c r="AY202" s="237" t="s">
        <v>135</v>
      </c>
    </row>
    <row r="203" s="14" customFormat="1">
      <c r="A203" s="14"/>
      <c r="B203" s="238"/>
      <c r="C203" s="239"/>
      <c r="D203" s="225" t="s">
        <v>152</v>
      </c>
      <c r="E203" s="240" t="s">
        <v>32</v>
      </c>
      <c r="F203" s="241" t="s">
        <v>1206</v>
      </c>
      <c r="G203" s="239"/>
      <c r="H203" s="240" t="s">
        <v>32</v>
      </c>
      <c r="I203" s="242"/>
      <c r="J203" s="239"/>
      <c r="K203" s="239"/>
      <c r="L203" s="243"/>
      <c r="M203" s="244"/>
      <c r="N203" s="245"/>
      <c r="O203" s="245"/>
      <c r="P203" s="245"/>
      <c r="Q203" s="245"/>
      <c r="R203" s="245"/>
      <c r="S203" s="245"/>
      <c r="T203" s="246"/>
      <c r="U203" s="14"/>
      <c r="V203" s="14"/>
      <c r="W203" s="14"/>
      <c r="X203" s="14"/>
      <c r="Y203" s="14"/>
      <c r="Z203" s="14"/>
      <c r="AA203" s="14"/>
      <c r="AB203" s="14"/>
      <c r="AC203" s="14"/>
      <c r="AD203" s="14"/>
      <c r="AE203" s="14"/>
      <c r="AT203" s="247" t="s">
        <v>152</v>
      </c>
      <c r="AU203" s="247" t="s">
        <v>21</v>
      </c>
      <c r="AV203" s="14" t="s">
        <v>89</v>
      </c>
      <c r="AW203" s="14" t="s">
        <v>40</v>
      </c>
      <c r="AX203" s="14" t="s">
        <v>81</v>
      </c>
      <c r="AY203" s="247" t="s">
        <v>135</v>
      </c>
    </row>
    <row r="204" s="15" customFormat="1">
      <c r="A204" s="15"/>
      <c r="B204" s="248"/>
      <c r="C204" s="249"/>
      <c r="D204" s="225" t="s">
        <v>152</v>
      </c>
      <c r="E204" s="250" t="s">
        <v>32</v>
      </c>
      <c r="F204" s="251" t="s">
        <v>155</v>
      </c>
      <c r="G204" s="249"/>
      <c r="H204" s="252">
        <v>127.36</v>
      </c>
      <c r="I204" s="253"/>
      <c r="J204" s="249"/>
      <c r="K204" s="249"/>
      <c r="L204" s="254"/>
      <c r="M204" s="255"/>
      <c r="N204" s="256"/>
      <c r="O204" s="256"/>
      <c r="P204" s="256"/>
      <c r="Q204" s="256"/>
      <c r="R204" s="256"/>
      <c r="S204" s="256"/>
      <c r="T204" s="257"/>
      <c r="U204" s="15"/>
      <c r="V204" s="15"/>
      <c r="W204" s="15"/>
      <c r="X204" s="15"/>
      <c r="Y204" s="15"/>
      <c r="Z204" s="15"/>
      <c r="AA204" s="15"/>
      <c r="AB204" s="15"/>
      <c r="AC204" s="15"/>
      <c r="AD204" s="15"/>
      <c r="AE204" s="15"/>
      <c r="AT204" s="258" t="s">
        <v>152</v>
      </c>
      <c r="AU204" s="258" t="s">
        <v>21</v>
      </c>
      <c r="AV204" s="15" t="s">
        <v>142</v>
      </c>
      <c r="AW204" s="15" t="s">
        <v>40</v>
      </c>
      <c r="AX204" s="15" t="s">
        <v>89</v>
      </c>
      <c r="AY204" s="258" t="s">
        <v>135</v>
      </c>
    </row>
    <row r="205" s="12" customFormat="1" ht="22.8" customHeight="1">
      <c r="A205" s="12"/>
      <c r="B205" s="191"/>
      <c r="C205" s="192"/>
      <c r="D205" s="193" t="s">
        <v>80</v>
      </c>
      <c r="E205" s="205" t="s">
        <v>995</v>
      </c>
      <c r="F205" s="205" t="s">
        <v>996</v>
      </c>
      <c r="G205" s="192"/>
      <c r="H205" s="192"/>
      <c r="I205" s="195"/>
      <c r="J205" s="206">
        <f>BK205</f>
        <v>0</v>
      </c>
      <c r="K205" s="192"/>
      <c r="L205" s="197"/>
      <c r="M205" s="198"/>
      <c r="N205" s="199"/>
      <c r="O205" s="199"/>
      <c r="P205" s="200">
        <f>SUM(P206:P225)</f>
        <v>0</v>
      </c>
      <c r="Q205" s="199"/>
      <c r="R205" s="200">
        <f>SUM(R206:R225)</f>
        <v>0</v>
      </c>
      <c r="S205" s="199"/>
      <c r="T205" s="201">
        <f>SUM(T206:T225)</f>
        <v>0</v>
      </c>
      <c r="U205" s="12"/>
      <c r="V205" s="12"/>
      <c r="W205" s="12"/>
      <c r="X205" s="12"/>
      <c r="Y205" s="12"/>
      <c r="Z205" s="12"/>
      <c r="AA205" s="12"/>
      <c r="AB205" s="12"/>
      <c r="AC205" s="12"/>
      <c r="AD205" s="12"/>
      <c r="AE205" s="12"/>
      <c r="AR205" s="202" t="s">
        <v>89</v>
      </c>
      <c r="AT205" s="203" t="s">
        <v>80</v>
      </c>
      <c r="AU205" s="203" t="s">
        <v>89</v>
      </c>
      <c r="AY205" s="202" t="s">
        <v>135</v>
      </c>
      <c r="BK205" s="204">
        <f>SUM(BK206:BK225)</f>
        <v>0</v>
      </c>
    </row>
    <row r="206" s="2" customFormat="1" ht="24.15" customHeight="1">
      <c r="A206" s="41"/>
      <c r="B206" s="42"/>
      <c r="C206" s="207" t="s">
        <v>303</v>
      </c>
      <c r="D206" s="207" t="s">
        <v>137</v>
      </c>
      <c r="E206" s="208" t="s">
        <v>1207</v>
      </c>
      <c r="F206" s="209" t="s">
        <v>1208</v>
      </c>
      <c r="G206" s="210" t="s">
        <v>174</v>
      </c>
      <c r="H206" s="211">
        <v>371.62200000000001</v>
      </c>
      <c r="I206" s="212"/>
      <c r="J206" s="213">
        <f>ROUND(I206*H206,2)</f>
        <v>0</v>
      </c>
      <c r="K206" s="209" t="s">
        <v>141</v>
      </c>
      <c r="L206" s="47"/>
      <c r="M206" s="214" t="s">
        <v>32</v>
      </c>
      <c r="N206" s="215" t="s">
        <v>52</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142</v>
      </c>
      <c r="AT206" s="218" t="s">
        <v>137</v>
      </c>
      <c r="AU206" s="218" t="s">
        <v>21</v>
      </c>
      <c r="AY206" s="19" t="s">
        <v>135</v>
      </c>
      <c r="BE206" s="219">
        <f>IF(N206="základní",J206,0)</f>
        <v>0</v>
      </c>
      <c r="BF206" s="219">
        <f>IF(N206="snížená",J206,0)</f>
        <v>0</v>
      </c>
      <c r="BG206" s="219">
        <f>IF(N206="zákl. přenesená",J206,0)</f>
        <v>0</v>
      </c>
      <c r="BH206" s="219">
        <f>IF(N206="sníž. přenesená",J206,0)</f>
        <v>0</v>
      </c>
      <c r="BI206" s="219">
        <f>IF(N206="nulová",J206,0)</f>
        <v>0</v>
      </c>
      <c r="BJ206" s="19" t="s">
        <v>89</v>
      </c>
      <c r="BK206" s="219">
        <f>ROUND(I206*H206,2)</f>
        <v>0</v>
      </c>
      <c r="BL206" s="19" t="s">
        <v>142</v>
      </c>
      <c r="BM206" s="218" t="s">
        <v>1209</v>
      </c>
    </row>
    <row r="207" s="2" customFormat="1">
      <c r="A207" s="41"/>
      <c r="B207" s="42"/>
      <c r="C207" s="43"/>
      <c r="D207" s="220" t="s">
        <v>144</v>
      </c>
      <c r="E207" s="43"/>
      <c r="F207" s="221" t="s">
        <v>1210</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19" t="s">
        <v>144</v>
      </c>
      <c r="AU207" s="19" t="s">
        <v>21</v>
      </c>
    </row>
    <row r="208" s="2" customFormat="1">
      <c r="A208" s="41"/>
      <c r="B208" s="42"/>
      <c r="C208" s="43"/>
      <c r="D208" s="225" t="s">
        <v>150</v>
      </c>
      <c r="E208" s="43"/>
      <c r="F208" s="226" t="s">
        <v>1002</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19" t="s">
        <v>150</v>
      </c>
      <c r="AU208" s="19" t="s">
        <v>21</v>
      </c>
    </row>
    <row r="209" s="2" customFormat="1" ht="37.8" customHeight="1">
      <c r="A209" s="41"/>
      <c r="B209" s="42"/>
      <c r="C209" s="207" t="s">
        <v>311</v>
      </c>
      <c r="D209" s="207" t="s">
        <v>137</v>
      </c>
      <c r="E209" s="208" t="s">
        <v>1211</v>
      </c>
      <c r="F209" s="209" t="s">
        <v>1212</v>
      </c>
      <c r="G209" s="210" t="s">
        <v>174</v>
      </c>
      <c r="H209" s="211">
        <v>5202.7079999999996</v>
      </c>
      <c r="I209" s="212"/>
      <c r="J209" s="213">
        <f>ROUND(I209*H209,2)</f>
        <v>0</v>
      </c>
      <c r="K209" s="209" t="s">
        <v>141</v>
      </c>
      <c r="L209" s="47"/>
      <c r="M209" s="214" t="s">
        <v>32</v>
      </c>
      <c r="N209" s="215" t="s">
        <v>52</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142</v>
      </c>
      <c r="AT209" s="218" t="s">
        <v>137</v>
      </c>
      <c r="AU209" s="218" t="s">
        <v>21</v>
      </c>
      <c r="AY209" s="19" t="s">
        <v>135</v>
      </c>
      <c r="BE209" s="219">
        <f>IF(N209="základní",J209,0)</f>
        <v>0</v>
      </c>
      <c r="BF209" s="219">
        <f>IF(N209="snížená",J209,0)</f>
        <v>0</v>
      </c>
      <c r="BG209" s="219">
        <f>IF(N209="zákl. přenesená",J209,0)</f>
        <v>0</v>
      </c>
      <c r="BH209" s="219">
        <f>IF(N209="sníž. přenesená",J209,0)</f>
        <v>0</v>
      </c>
      <c r="BI209" s="219">
        <f>IF(N209="nulová",J209,0)</f>
        <v>0</v>
      </c>
      <c r="BJ209" s="19" t="s">
        <v>89</v>
      </c>
      <c r="BK209" s="219">
        <f>ROUND(I209*H209,2)</f>
        <v>0</v>
      </c>
      <c r="BL209" s="19" t="s">
        <v>142</v>
      </c>
      <c r="BM209" s="218" t="s">
        <v>1213</v>
      </c>
    </row>
    <row r="210" s="2" customFormat="1">
      <c r="A210" s="41"/>
      <c r="B210" s="42"/>
      <c r="C210" s="43"/>
      <c r="D210" s="220" t="s">
        <v>144</v>
      </c>
      <c r="E210" s="43"/>
      <c r="F210" s="221" t="s">
        <v>1214</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19" t="s">
        <v>144</v>
      </c>
      <c r="AU210" s="19" t="s">
        <v>21</v>
      </c>
    </row>
    <row r="211" s="2" customFormat="1">
      <c r="A211" s="41"/>
      <c r="B211" s="42"/>
      <c r="C211" s="43"/>
      <c r="D211" s="225" t="s">
        <v>150</v>
      </c>
      <c r="E211" s="43"/>
      <c r="F211" s="226" t="s">
        <v>1002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19" t="s">
        <v>150</v>
      </c>
      <c r="AU211" s="19" t="s">
        <v>21</v>
      </c>
    </row>
    <row r="212" s="13" customFormat="1">
      <c r="A212" s="13"/>
      <c r="B212" s="227"/>
      <c r="C212" s="228"/>
      <c r="D212" s="225" t="s">
        <v>152</v>
      </c>
      <c r="E212" s="229" t="s">
        <v>32</v>
      </c>
      <c r="F212" s="230" t="s">
        <v>1215</v>
      </c>
      <c r="G212" s="228"/>
      <c r="H212" s="231">
        <v>5202.7079999999996</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152</v>
      </c>
      <c r="AU212" s="237" t="s">
        <v>21</v>
      </c>
      <c r="AV212" s="13" t="s">
        <v>21</v>
      </c>
      <c r="AW212" s="13" t="s">
        <v>40</v>
      </c>
      <c r="AX212" s="13" t="s">
        <v>81</v>
      </c>
      <c r="AY212" s="237" t="s">
        <v>135</v>
      </c>
    </row>
    <row r="213" s="15" customFormat="1">
      <c r="A213" s="15"/>
      <c r="B213" s="248"/>
      <c r="C213" s="249"/>
      <c r="D213" s="225" t="s">
        <v>152</v>
      </c>
      <c r="E213" s="250" t="s">
        <v>32</v>
      </c>
      <c r="F213" s="251" t="s">
        <v>155</v>
      </c>
      <c r="G213" s="249"/>
      <c r="H213" s="252">
        <v>5202.7079999999996</v>
      </c>
      <c r="I213" s="253"/>
      <c r="J213" s="249"/>
      <c r="K213" s="249"/>
      <c r="L213" s="254"/>
      <c r="M213" s="255"/>
      <c r="N213" s="256"/>
      <c r="O213" s="256"/>
      <c r="P213" s="256"/>
      <c r="Q213" s="256"/>
      <c r="R213" s="256"/>
      <c r="S213" s="256"/>
      <c r="T213" s="257"/>
      <c r="U213" s="15"/>
      <c r="V213" s="15"/>
      <c r="W213" s="15"/>
      <c r="X213" s="15"/>
      <c r="Y213" s="15"/>
      <c r="Z213" s="15"/>
      <c r="AA213" s="15"/>
      <c r="AB213" s="15"/>
      <c r="AC213" s="15"/>
      <c r="AD213" s="15"/>
      <c r="AE213" s="15"/>
      <c r="AT213" s="258" t="s">
        <v>152</v>
      </c>
      <c r="AU213" s="258" t="s">
        <v>21</v>
      </c>
      <c r="AV213" s="15" t="s">
        <v>142</v>
      </c>
      <c r="AW213" s="15" t="s">
        <v>40</v>
      </c>
      <c r="AX213" s="15" t="s">
        <v>89</v>
      </c>
      <c r="AY213" s="258" t="s">
        <v>135</v>
      </c>
    </row>
    <row r="214" s="2" customFormat="1" ht="21.75" customHeight="1">
      <c r="A214" s="41"/>
      <c r="B214" s="42"/>
      <c r="C214" s="207" t="s">
        <v>317</v>
      </c>
      <c r="D214" s="207" t="s">
        <v>137</v>
      </c>
      <c r="E214" s="208" t="s">
        <v>1216</v>
      </c>
      <c r="F214" s="209" t="s">
        <v>1217</v>
      </c>
      <c r="G214" s="210" t="s">
        <v>174</v>
      </c>
      <c r="H214" s="211">
        <v>371.62200000000001</v>
      </c>
      <c r="I214" s="212"/>
      <c r="J214" s="213">
        <f>ROUND(I214*H214,2)</f>
        <v>0</v>
      </c>
      <c r="K214" s="209" t="s">
        <v>141</v>
      </c>
      <c r="L214" s="47"/>
      <c r="M214" s="214" t="s">
        <v>32</v>
      </c>
      <c r="N214" s="215" t="s">
        <v>52</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142</v>
      </c>
      <c r="AT214" s="218" t="s">
        <v>137</v>
      </c>
      <c r="AU214" s="218" t="s">
        <v>21</v>
      </c>
      <c r="AY214" s="19" t="s">
        <v>135</v>
      </c>
      <c r="BE214" s="219">
        <f>IF(N214="základní",J214,0)</f>
        <v>0</v>
      </c>
      <c r="BF214" s="219">
        <f>IF(N214="snížená",J214,0)</f>
        <v>0</v>
      </c>
      <c r="BG214" s="219">
        <f>IF(N214="zákl. přenesená",J214,0)</f>
        <v>0</v>
      </c>
      <c r="BH214" s="219">
        <f>IF(N214="sníž. přenesená",J214,0)</f>
        <v>0</v>
      </c>
      <c r="BI214" s="219">
        <f>IF(N214="nulová",J214,0)</f>
        <v>0</v>
      </c>
      <c r="BJ214" s="19" t="s">
        <v>89</v>
      </c>
      <c r="BK214" s="219">
        <f>ROUND(I214*H214,2)</f>
        <v>0</v>
      </c>
      <c r="BL214" s="19" t="s">
        <v>142</v>
      </c>
      <c r="BM214" s="218" t="s">
        <v>1218</v>
      </c>
    </row>
    <row r="215" s="2" customFormat="1">
      <c r="A215" s="41"/>
      <c r="B215" s="42"/>
      <c r="C215" s="43"/>
      <c r="D215" s="220" t="s">
        <v>144</v>
      </c>
      <c r="E215" s="43"/>
      <c r="F215" s="221" t="s">
        <v>1219</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19" t="s">
        <v>144</v>
      </c>
      <c r="AU215" s="19" t="s">
        <v>21</v>
      </c>
    </row>
    <row r="216" s="2" customFormat="1" ht="24.15" customHeight="1">
      <c r="A216" s="41"/>
      <c r="B216" s="42"/>
      <c r="C216" s="207" t="s">
        <v>325</v>
      </c>
      <c r="D216" s="207" t="s">
        <v>137</v>
      </c>
      <c r="E216" s="208" t="s">
        <v>1220</v>
      </c>
      <c r="F216" s="209" t="s">
        <v>1221</v>
      </c>
      <c r="G216" s="210" t="s">
        <v>174</v>
      </c>
      <c r="H216" s="211">
        <v>336.26400000000001</v>
      </c>
      <c r="I216" s="212"/>
      <c r="J216" s="213">
        <f>ROUND(I216*H216,2)</f>
        <v>0</v>
      </c>
      <c r="K216" s="209" t="s">
        <v>141</v>
      </c>
      <c r="L216" s="47"/>
      <c r="M216" s="214" t="s">
        <v>32</v>
      </c>
      <c r="N216" s="215" t="s">
        <v>52</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142</v>
      </c>
      <c r="AT216" s="218" t="s">
        <v>137</v>
      </c>
      <c r="AU216" s="218" t="s">
        <v>21</v>
      </c>
      <c r="AY216" s="19" t="s">
        <v>135</v>
      </c>
      <c r="BE216" s="219">
        <f>IF(N216="základní",J216,0)</f>
        <v>0</v>
      </c>
      <c r="BF216" s="219">
        <f>IF(N216="snížená",J216,0)</f>
        <v>0</v>
      </c>
      <c r="BG216" s="219">
        <f>IF(N216="zákl. přenesená",J216,0)</f>
        <v>0</v>
      </c>
      <c r="BH216" s="219">
        <f>IF(N216="sníž. přenesená",J216,0)</f>
        <v>0</v>
      </c>
      <c r="BI216" s="219">
        <f>IF(N216="nulová",J216,0)</f>
        <v>0</v>
      </c>
      <c r="BJ216" s="19" t="s">
        <v>89</v>
      </c>
      <c r="BK216" s="219">
        <f>ROUND(I216*H216,2)</f>
        <v>0</v>
      </c>
      <c r="BL216" s="19" t="s">
        <v>142</v>
      </c>
      <c r="BM216" s="218" t="s">
        <v>1222</v>
      </c>
    </row>
    <row r="217" s="2" customFormat="1">
      <c r="A217" s="41"/>
      <c r="B217" s="42"/>
      <c r="C217" s="43"/>
      <c r="D217" s="220" t="s">
        <v>144</v>
      </c>
      <c r="E217" s="43"/>
      <c r="F217" s="221" t="s">
        <v>1223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19" t="s">
        <v>144</v>
      </c>
      <c r="AU217" s="19" t="s">
        <v>21</v>
      </c>
    </row>
    <row r="218" s="2" customFormat="1">
      <c r="A218" s="41"/>
      <c r="B218" s="42"/>
      <c r="C218" s="43"/>
      <c r="D218" s="225" t="s">
        <v>150</v>
      </c>
      <c r="E218" s="43"/>
      <c r="F218" s="226" t="s">
        <v>1019</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19" t="s">
        <v>150</v>
      </c>
      <c r="AU218" s="19" t="s">
        <v>21</v>
      </c>
    </row>
    <row r="219" s="13" customFormat="1">
      <c r="A219" s="13"/>
      <c r="B219" s="227"/>
      <c r="C219" s="228"/>
      <c r="D219" s="225" t="s">
        <v>152</v>
      </c>
      <c r="E219" s="229" t="s">
        <v>32</v>
      </c>
      <c r="F219" s="230" t="s">
        <v>1224</v>
      </c>
      <c r="G219" s="228"/>
      <c r="H219" s="231">
        <v>336.26400000000001</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152</v>
      </c>
      <c r="AU219" s="237" t="s">
        <v>21</v>
      </c>
      <c r="AV219" s="13" t="s">
        <v>21</v>
      </c>
      <c r="AW219" s="13" t="s">
        <v>40</v>
      </c>
      <c r="AX219" s="13" t="s">
        <v>81</v>
      </c>
      <c r="AY219" s="237" t="s">
        <v>135</v>
      </c>
    </row>
    <row r="220" s="15" customFormat="1">
      <c r="A220" s="15"/>
      <c r="B220" s="248"/>
      <c r="C220" s="249"/>
      <c r="D220" s="225" t="s">
        <v>152</v>
      </c>
      <c r="E220" s="250" t="s">
        <v>32</v>
      </c>
      <c r="F220" s="251" t="s">
        <v>155</v>
      </c>
      <c r="G220" s="249"/>
      <c r="H220" s="252">
        <v>336.26400000000001</v>
      </c>
      <c r="I220" s="253"/>
      <c r="J220" s="249"/>
      <c r="K220" s="249"/>
      <c r="L220" s="254"/>
      <c r="M220" s="255"/>
      <c r="N220" s="256"/>
      <c r="O220" s="256"/>
      <c r="P220" s="256"/>
      <c r="Q220" s="256"/>
      <c r="R220" s="256"/>
      <c r="S220" s="256"/>
      <c r="T220" s="257"/>
      <c r="U220" s="15"/>
      <c r="V220" s="15"/>
      <c r="W220" s="15"/>
      <c r="X220" s="15"/>
      <c r="Y220" s="15"/>
      <c r="Z220" s="15"/>
      <c r="AA220" s="15"/>
      <c r="AB220" s="15"/>
      <c r="AC220" s="15"/>
      <c r="AD220" s="15"/>
      <c r="AE220" s="15"/>
      <c r="AT220" s="258" t="s">
        <v>152</v>
      </c>
      <c r="AU220" s="258" t="s">
        <v>21</v>
      </c>
      <c r="AV220" s="15" t="s">
        <v>142</v>
      </c>
      <c r="AW220" s="15" t="s">
        <v>40</v>
      </c>
      <c r="AX220" s="15" t="s">
        <v>89</v>
      </c>
      <c r="AY220" s="258" t="s">
        <v>135</v>
      </c>
    </row>
    <row r="221" s="2" customFormat="1" ht="24.15" customHeight="1">
      <c r="A221" s="41"/>
      <c r="B221" s="42"/>
      <c r="C221" s="207" t="s">
        <v>310</v>
      </c>
      <c r="D221" s="207" t="s">
        <v>137</v>
      </c>
      <c r="E221" s="208" t="s">
        <v>1225</v>
      </c>
      <c r="F221" s="209" t="s">
        <v>1226</v>
      </c>
      <c r="G221" s="210" t="s">
        <v>174</v>
      </c>
      <c r="H221" s="211">
        <v>35.357999999999997</v>
      </c>
      <c r="I221" s="212"/>
      <c r="J221" s="213">
        <f>ROUND(I221*H221,2)</f>
        <v>0</v>
      </c>
      <c r="K221" s="209" t="s">
        <v>141</v>
      </c>
      <c r="L221" s="47"/>
      <c r="M221" s="214" t="s">
        <v>32</v>
      </c>
      <c r="N221" s="215" t="s">
        <v>52</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142</v>
      </c>
      <c r="AT221" s="218" t="s">
        <v>137</v>
      </c>
      <c r="AU221" s="218" t="s">
        <v>21</v>
      </c>
      <c r="AY221" s="19" t="s">
        <v>135</v>
      </c>
      <c r="BE221" s="219">
        <f>IF(N221="základní",J221,0)</f>
        <v>0</v>
      </c>
      <c r="BF221" s="219">
        <f>IF(N221="snížená",J221,0)</f>
        <v>0</v>
      </c>
      <c r="BG221" s="219">
        <f>IF(N221="zákl. přenesená",J221,0)</f>
        <v>0</v>
      </c>
      <c r="BH221" s="219">
        <f>IF(N221="sníž. přenesená",J221,0)</f>
        <v>0</v>
      </c>
      <c r="BI221" s="219">
        <f>IF(N221="nulová",J221,0)</f>
        <v>0</v>
      </c>
      <c r="BJ221" s="19" t="s">
        <v>89</v>
      </c>
      <c r="BK221" s="219">
        <f>ROUND(I221*H221,2)</f>
        <v>0</v>
      </c>
      <c r="BL221" s="19" t="s">
        <v>142</v>
      </c>
      <c r="BM221" s="218" t="s">
        <v>1227</v>
      </c>
    </row>
    <row r="222" s="2" customFormat="1">
      <c r="A222" s="41"/>
      <c r="B222" s="42"/>
      <c r="C222" s="43"/>
      <c r="D222" s="220" t="s">
        <v>144</v>
      </c>
      <c r="E222" s="43"/>
      <c r="F222" s="221" t="s">
        <v>1228</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19" t="s">
        <v>144</v>
      </c>
      <c r="AU222" s="19" t="s">
        <v>21</v>
      </c>
    </row>
    <row r="223" s="2" customFormat="1">
      <c r="A223" s="41"/>
      <c r="B223" s="42"/>
      <c r="C223" s="43"/>
      <c r="D223" s="225" t="s">
        <v>150</v>
      </c>
      <c r="E223" s="43"/>
      <c r="F223" s="226" t="s">
        <v>1019</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19" t="s">
        <v>150</v>
      </c>
      <c r="AU223" s="19" t="s">
        <v>21</v>
      </c>
    </row>
    <row r="224" s="13" customFormat="1">
      <c r="A224" s="13"/>
      <c r="B224" s="227"/>
      <c r="C224" s="228"/>
      <c r="D224" s="225" t="s">
        <v>152</v>
      </c>
      <c r="E224" s="229" t="s">
        <v>32</v>
      </c>
      <c r="F224" s="230" t="s">
        <v>1229</v>
      </c>
      <c r="G224" s="228"/>
      <c r="H224" s="231">
        <v>35.357999999999997</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152</v>
      </c>
      <c r="AU224" s="237" t="s">
        <v>21</v>
      </c>
      <c r="AV224" s="13" t="s">
        <v>21</v>
      </c>
      <c r="AW224" s="13" t="s">
        <v>40</v>
      </c>
      <c r="AX224" s="13" t="s">
        <v>81</v>
      </c>
      <c r="AY224" s="237" t="s">
        <v>135</v>
      </c>
    </row>
    <row r="225" s="15" customFormat="1">
      <c r="A225" s="15"/>
      <c r="B225" s="248"/>
      <c r="C225" s="249"/>
      <c r="D225" s="225" t="s">
        <v>152</v>
      </c>
      <c r="E225" s="250" t="s">
        <v>32</v>
      </c>
      <c r="F225" s="251" t="s">
        <v>155</v>
      </c>
      <c r="G225" s="249"/>
      <c r="H225" s="252">
        <v>35.357999999999997</v>
      </c>
      <c r="I225" s="253"/>
      <c r="J225" s="249"/>
      <c r="K225" s="249"/>
      <c r="L225" s="254"/>
      <c r="M225" s="255"/>
      <c r="N225" s="256"/>
      <c r="O225" s="256"/>
      <c r="P225" s="256"/>
      <c r="Q225" s="256"/>
      <c r="R225" s="256"/>
      <c r="S225" s="256"/>
      <c r="T225" s="257"/>
      <c r="U225" s="15"/>
      <c r="V225" s="15"/>
      <c r="W225" s="15"/>
      <c r="X225" s="15"/>
      <c r="Y225" s="15"/>
      <c r="Z225" s="15"/>
      <c r="AA225" s="15"/>
      <c r="AB225" s="15"/>
      <c r="AC225" s="15"/>
      <c r="AD225" s="15"/>
      <c r="AE225" s="15"/>
      <c r="AT225" s="258" t="s">
        <v>152</v>
      </c>
      <c r="AU225" s="258" t="s">
        <v>21</v>
      </c>
      <c r="AV225" s="15" t="s">
        <v>142</v>
      </c>
      <c r="AW225" s="15" t="s">
        <v>40</v>
      </c>
      <c r="AX225" s="15" t="s">
        <v>89</v>
      </c>
      <c r="AY225" s="258" t="s">
        <v>135</v>
      </c>
    </row>
    <row r="226" s="12" customFormat="1" ht="22.8" customHeight="1">
      <c r="A226" s="12"/>
      <c r="B226" s="191"/>
      <c r="C226" s="192"/>
      <c r="D226" s="193" t="s">
        <v>80</v>
      </c>
      <c r="E226" s="205" t="s">
        <v>1020</v>
      </c>
      <c r="F226" s="205" t="s">
        <v>1021</v>
      </c>
      <c r="G226" s="192"/>
      <c r="H226" s="192"/>
      <c r="I226" s="195"/>
      <c r="J226" s="206">
        <f>BK226</f>
        <v>0</v>
      </c>
      <c r="K226" s="192"/>
      <c r="L226" s="197"/>
      <c r="M226" s="198"/>
      <c r="N226" s="199"/>
      <c r="O226" s="199"/>
      <c r="P226" s="200">
        <f>SUM(P227:P229)</f>
        <v>0</v>
      </c>
      <c r="Q226" s="199"/>
      <c r="R226" s="200">
        <f>SUM(R227:R229)</f>
        <v>0</v>
      </c>
      <c r="S226" s="199"/>
      <c r="T226" s="201">
        <f>SUM(T227:T229)</f>
        <v>0</v>
      </c>
      <c r="U226" s="12"/>
      <c r="V226" s="12"/>
      <c r="W226" s="12"/>
      <c r="X226" s="12"/>
      <c r="Y226" s="12"/>
      <c r="Z226" s="12"/>
      <c r="AA226" s="12"/>
      <c r="AB226" s="12"/>
      <c r="AC226" s="12"/>
      <c r="AD226" s="12"/>
      <c r="AE226" s="12"/>
      <c r="AR226" s="202" t="s">
        <v>89</v>
      </c>
      <c r="AT226" s="203" t="s">
        <v>80</v>
      </c>
      <c r="AU226" s="203" t="s">
        <v>89</v>
      </c>
      <c r="AY226" s="202" t="s">
        <v>135</v>
      </c>
      <c r="BK226" s="204">
        <f>SUM(BK227:BK229)</f>
        <v>0</v>
      </c>
    </row>
    <row r="227" s="2" customFormat="1" ht="24.15" customHeight="1">
      <c r="A227" s="41"/>
      <c r="B227" s="42"/>
      <c r="C227" s="207" t="s">
        <v>336</v>
      </c>
      <c r="D227" s="207" t="s">
        <v>137</v>
      </c>
      <c r="E227" s="208" t="s">
        <v>1023</v>
      </c>
      <c r="F227" s="209" t="s">
        <v>1024</v>
      </c>
      <c r="G227" s="210" t="s">
        <v>174</v>
      </c>
      <c r="H227" s="211">
        <v>427.56999999999999</v>
      </c>
      <c r="I227" s="212"/>
      <c r="J227" s="213">
        <f>ROUND(I227*H227,2)</f>
        <v>0</v>
      </c>
      <c r="K227" s="209" t="s">
        <v>141</v>
      </c>
      <c r="L227" s="47"/>
      <c r="M227" s="214" t="s">
        <v>32</v>
      </c>
      <c r="N227" s="215" t="s">
        <v>52</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142</v>
      </c>
      <c r="AT227" s="218" t="s">
        <v>137</v>
      </c>
      <c r="AU227" s="218" t="s">
        <v>21</v>
      </c>
      <c r="AY227" s="19" t="s">
        <v>135</v>
      </c>
      <c r="BE227" s="219">
        <f>IF(N227="základní",J227,0)</f>
        <v>0</v>
      </c>
      <c r="BF227" s="219">
        <f>IF(N227="snížená",J227,0)</f>
        <v>0</v>
      </c>
      <c r="BG227" s="219">
        <f>IF(N227="zákl. přenesená",J227,0)</f>
        <v>0</v>
      </c>
      <c r="BH227" s="219">
        <f>IF(N227="sníž. přenesená",J227,0)</f>
        <v>0</v>
      </c>
      <c r="BI227" s="219">
        <f>IF(N227="nulová",J227,0)</f>
        <v>0</v>
      </c>
      <c r="BJ227" s="19" t="s">
        <v>89</v>
      </c>
      <c r="BK227" s="219">
        <f>ROUND(I227*H227,2)</f>
        <v>0</v>
      </c>
      <c r="BL227" s="19" t="s">
        <v>142</v>
      </c>
      <c r="BM227" s="218" t="s">
        <v>1230</v>
      </c>
    </row>
    <row r="228" s="2" customFormat="1">
      <c r="A228" s="41"/>
      <c r="B228" s="42"/>
      <c r="C228" s="43"/>
      <c r="D228" s="220" t="s">
        <v>144</v>
      </c>
      <c r="E228" s="43"/>
      <c r="F228" s="221" t="s">
        <v>1026</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19" t="s">
        <v>144</v>
      </c>
      <c r="AU228" s="19" t="s">
        <v>21</v>
      </c>
    </row>
    <row r="229" s="2" customFormat="1">
      <c r="A229" s="41"/>
      <c r="B229" s="42"/>
      <c r="C229" s="43"/>
      <c r="D229" s="225" t="s">
        <v>150</v>
      </c>
      <c r="E229" s="43"/>
      <c r="F229" s="226" t="s">
        <v>1027</v>
      </c>
      <c r="G229" s="43"/>
      <c r="H229" s="43"/>
      <c r="I229" s="222"/>
      <c r="J229" s="43"/>
      <c r="K229" s="43"/>
      <c r="L229" s="47"/>
      <c r="M229" s="270"/>
      <c r="N229" s="271"/>
      <c r="O229" s="272"/>
      <c r="P229" s="272"/>
      <c r="Q229" s="272"/>
      <c r="R229" s="272"/>
      <c r="S229" s="272"/>
      <c r="T229" s="273"/>
      <c r="U229" s="41"/>
      <c r="V229" s="41"/>
      <c r="W229" s="41"/>
      <c r="X229" s="41"/>
      <c r="Y229" s="41"/>
      <c r="Z229" s="41"/>
      <c r="AA229" s="41"/>
      <c r="AB229" s="41"/>
      <c r="AC229" s="41"/>
      <c r="AD229" s="41"/>
      <c r="AE229" s="41"/>
      <c r="AT229" s="19" t="s">
        <v>150</v>
      </c>
      <c r="AU229" s="19" t="s">
        <v>21</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ibEmnuP0IMJoy4eBY28nKawtCTgwzeSvqbKtzlX1nGB+VlKDmyDLthvsGcrRRVOVsVwW76CZWzPfG16Riw6ylg==" hashValue="/6ZTOZntnvyo+ZIv8CtN0RObIZogaSmjtP07j9yWIJU+2nZDR3mZ9L4WGZL6tIHk640OIT/WNMQj6VfJDHpSnw==" algorithmName="SHA-512" password="CC35"/>
  <autoFilter ref="C84:K229"/>
  <mergeCells count="9">
    <mergeCell ref="E7:H7"/>
    <mergeCell ref="E9:H9"/>
    <mergeCell ref="E18:H18"/>
    <mergeCell ref="E27:H27"/>
    <mergeCell ref="E48:H48"/>
    <mergeCell ref="E50:H50"/>
    <mergeCell ref="E75:H75"/>
    <mergeCell ref="E77:H77"/>
    <mergeCell ref="L2:V2"/>
  </mergeCells>
  <hyperlinks>
    <hyperlink ref="F89" r:id="rId1" display="https://podminky.urs.cz/item/CS_URS_2021_01/113151111"/>
    <hyperlink ref="F92" r:id="rId2" display="https://podminky.urs.cz/item/CS_URS_2021_01/113152112"/>
    <hyperlink ref="F95" r:id="rId3" display="https://podminky.urs.cz/item/CS_URS_2021_01/122351104"/>
    <hyperlink ref="F101" r:id="rId4" display="https://podminky.urs.cz/item/CS_URS_2021_01/162751117"/>
    <hyperlink ref="F109" r:id="rId5" display="https://podminky.urs.cz/item/CS_URS_2021_01/162751119"/>
    <hyperlink ref="F114" r:id="rId6" display="https://podminky.urs.cz/item/CS_URS_2021_01/171201231"/>
    <hyperlink ref="F119" r:id="rId7" display="https://podminky.urs.cz/item/CS_URS_2021_01/171251201"/>
    <hyperlink ref="F122" r:id="rId8" display="https://podminky.urs.cz/item/CS_URS_2021_01/174151101"/>
    <hyperlink ref="F132" r:id="rId9" display="https://podminky.urs.cz/item/CS_URS_2021_01/224411114"/>
    <hyperlink ref="F138" r:id="rId10" display="https://podminky.urs.cz/item/CS_URS_2021_01/281602111"/>
    <hyperlink ref="F147" r:id="rId11" display="https://podminky.urs.cz/item/CS_URS_2021_01/282603111"/>
    <hyperlink ref="F157" r:id="rId12" display="https://podminky.urs.cz/item/CS_URS_2021_01/283111113"/>
    <hyperlink ref="F172" r:id="rId13" display="https://podminky.urs.cz/item/CS_URS_2021_01/283131113"/>
    <hyperlink ref="F178" r:id="rId14" display="https://podminky.urs.cz/item/CS_URS_2021_01/291111111"/>
    <hyperlink ref="F184" r:id="rId15" display="https://podminky.urs.cz/item/CS_URS_2021_01/291211111"/>
    <hyperlink ref="F192" r:id="rId16" display="https://podminky.urs.cz/item/CS_URS_2021_01/963021112"/>
    <hyperlink ref="F198" r:id="rId17" display="https://podminky.urs.cz/item/CS_URS_2021_01/963051111"/>
    <hyperlink ref="F207" r:id="rId18" display="https://podminky.urs.cz/item/CS_URS_2021_01/997211521"/>
    <hyperlink ref="F210" r:id="rId19" display="https://podminky.urs.cz/item/CS_URS_2021_01/997211529"/>
    <hyperlink ref="F215" r:id="rId20" display="https://podminky.urs.cz/item/CS_URS_2021_01/997211612"/>
    <hyperlink ref="F217" r:id="rId21" display="https://podminky.urs.cz/item/CS_URS_2021_01/997221625"/>
    <hyperlink ref="F222" r:id="rId22" display="https://podminky.urs.cz/item/CS_URS_2021_01/997221655"/>
    <hyperlink ref="F228" r:id="rId23" display="https://podminky.urs.cz/item/CS_URS_2021_01/9982121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1"/>
      <c r="C3" s="132"/>
      <c r="D3" s="132"/>
      <c r="E3" s="132"/>
      <c r="F3" s="132"/>
      <c r="G3" s="132"/>
      <c r="H3" s="132"/>
      <c r="I3" s="132"/>
      <c r="J3" s="132"/>
      <c r="K3" s="132"/>
      <c r="L3" s="22"/>
      <c r="AT3" s="19" t="s">
        <v>21</v>
      </c>
    </row>
    <row r="4" s="1" customFormat="1" ht="24.96" customHeight="1">
      <c r="B4" s="22"/>
      <c r="D4" s="133" t="s">
        <v>100</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Rekonstrukce mostu ev.č. 19844-4 Chodský Újezd</v>
      </c>
      <c r="F7" s="135"/>
      <c r="G7" s="135"/>
      <c r="H7" s="135"/>
      <c r="L7" s="22"/>
    </row>
    <row r="8" s="2" customFormat="1" ht="12" customHeight="1">
      <c r="A8" s="41"/>
      <c r="B8" s="47"/>
      <c r="C8" s="41"/>
      <c r="D8" s="135" t="s">
        <v>101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1231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32</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23. 8. 2021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30</v>
      </c>
      <c r="E14" s="41"/>
      <c r="F14" s="41"/>
      <c r="G14" s="41"/>
      <c r="H14" s="41"/>
      <c r="I14" s="135" t="s">
        <v>31</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33</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34</v>
      </c>
      <c r="E17" s="41"/>
      <c r="F17" s="41"/>
      <c r="G17" s="41"/>
      <c r="H17" s="41"/>
      <c r="I17" s="135" t="s">
        <v>31</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33</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36</v>
      </c>
      <c r="E20" s="41"/>
      <c r="F20" s="41"/>
      <c r="G20" s="41"/>
      <c r="H20" s="41"/>
      <c r="I20" s="135" t="s">
        <v>31</v>
      </c>
      <c r="J20" s="139" t="s">
        <v>37</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38</v>
      </c>
      <c r="F21" s="41"/>
      <c r="G21" s="41"/>
      <c r="H21" s="41"/>
      <c r="I21" s="135" t="s">
        <v>33</v>
      </c>
      <c r="J21" s="139" t="s">
        <v>39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31</v>
      </c>
      <c r="J23" s="139" t="s">
        <v>42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43</v>
      </c>
      <c r="F24" s="41"/>
      <c r="G24" s="41"/>
      <c r="H24" s="41"/>
      <c r="I24" s="135" t="s">
        <v>33</v>
      </c>
      <c r="J24" s="139" t="s">
        <v>44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32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47</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49</v>
      </c>
      <c r="G32" s="41"/>
      <c r="H32" s="41"/>
      <c r="I32" s="148" t="s">
        <v>48</v>
      </c>
      <c r="J32" s="148" t="s">
        <v>50</v>
      </c>
      <c r="K32" s="41"/>
      <c r="L32" s="137"/>
      <c r="S32" s="41"/>
      <c r="T32" s="41"/>
      <c r="U32" s="41"/>
      <c r="V32" s="41"/>
      <c r="W32" s="41"/>
      <c r="X32" s="41"/>
      <c r="Y32" s="41"/>
      <c r="Z32" s="41"/>
      <c r="AA32" s="41"/>
      <c r="AB32" s="41"/>
      <c r="AC32" s="41"/>
      <c r="AD32" s="41"/>
      <c r="AE32" s="41"/>
    </row>
    <row r="33" s="2" customFormat="1" ht="14.4" customHeight="1">
      <c r="A33" s="41"/>
      <c r="B33" s="47"/>
      <c r="C33" s="41"/>
      <c r="D33" s="149" t="s">
        <v>51</v>
      </c>
      <c r="E33" s="135" t="s">
        <v>52</v>
      </c>
      <c r="F33" s="150">
        <f>ROUND((SUM(BE84:BE240)),  2)</f>
        <v>0</v>
      </c>
      <c r="G33" s="41"/>
      <c r="H33" s="41"/>
      <c r="I33" s="151">
        <v>0.20999999999999999</v>
      </c>
      <c r="J33" s="150">
        <f>ROUND(((SUM(BE84:BE240))*I33),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53</v>
      </c>
      <c r="F34" s="150">
        <f>ROUND((SUM(BF84:BF240)),  2)</f>
        <v>0</v>
      </c>
      <c r="G34" s="41"/>
      <c r="H34" s="41"/>
      <c r="I34" s="151">
        <v>0.14999999999999999</v>
      </c>
      <c r="J34" s="150">
        <f>ROUND(((SUM(BF84:BF240))*I34),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54</v>
      </c>
      <c r="F35" s="150">
        <f>ROUND((SUM(BG84:BG240)),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55</v>
      </c>
      <c r="F36" s="150">
        <f>ROUND((SUM(BH84:BH240)),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56</v>
      </c>
      <c r="F37" s="150">
        <f>ROUND((SUM(BI84:BI240)),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57</v>
      </c>
      <c r="E39" s="154"/>
      <c r="F39" s="154"/>
      <c r="G39" s="155" t="s">
        <v>58</v>
      </c>
      <c r="H39" s="156" t="s">
        <v>59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Rekonstrukce mostu ev.č. 19844-4 Chodský Újezd</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101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SKD6503 - SO 200  Demolice nosné konstrukce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 xml:space="preserve"> </v>
      </c>
      <c r="G52" s="43"/>
      <c r="H52" s="43"/>
      <c r="I52" s="34" t="s">
        <v>24</v>
      </c>
      <c r="J52" s="75" t="str">
        <f>IF(J12="","",J12)</f>
        <v>23. 8. 2021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30</v>
      </c>
      <c r="D54" s="43"/>
      <c r="E54" s="43"/>
      <c r="F54" s="29" t="str">
        <f>E15</f>
        <v xml:space="preserve"> </v>
      </c>
      <c r="G54" s="43"/>
      <c r="H54" s="43"/>
      <c r="I54" s="34" t="s">
        <v>36</v>
      </c>
      <c r="J54" s="39" t="str">
        <f>E21</f>
        <v>Projekční kancelář iNg.Škubalová</v>
      </c>
      <c r="K54" s="43"/>
      <c r="L54" s="137"/>
      <c r="S54" s="41"/>
      <c r="T54" s="41"/>
      <c r="U54" s="41"/>
      <c r="V54" s="41"/>
      <c r="W54" s="41"/>
      <c r="X54" s="41"/>
      <c r="Y54" s="41"/>
      <c r="Z54" s="41"/>
      <c r="AA54" s="41"/>
      <c r="AB54" s="41"/>
      <c r="AC54" s="41"/>
      <c r="AD54" s="41"/>
      <c r="AE54" s="41"/>
    </row>
    <row r="55" s="2" customFormat="1" ht="15.15" customHeight="1">
      <c r="A55" s="41"/>
      <c r="B55" s="42"/>
      <c r="C55" s="34" t="s">
        <v>34</v>
      </c>
      <c r="D55" s="43"/>
      <c r="E55" s="43"/>
      <c r="F55" s="29" t="str">
        <f>IF(E18="","",E18)</f>
        <v>Vyplň údaj</v>
      </c>
      <c r="G55" s="43"/>
      <c r="H55" s="43"/>
      <c r="I55" s="34" t="s">
        <v>41</v>
      </c>
      <c r="J55" s="39" t="str">
        <f>E24</f>
        <v>Straka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104</v>
      </c>
      <c r="D57" s="165"/>
      <c r="E57" s="165"/>
      <c r="F57" s="165"/>
      <c r="G57" s="165"/>
      <c r="H57" s="165"/>
      <c r="I57" s="165"/>
      <c r="J57" s="166" t="s">
        <v>105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79</v>
      </c>
      <c r="D59" s="43"/>
      <c r="E59" s="43"/>
      <c r="F59" s="43"/>
      <c r="G59" s="43"/>
      <c r="H59" s="43"/>
      <c r="I59" s="43"/>
      <c r="J59" s="105">
        <f>J84</f>
        <v>0</v>
      </c>
      <c r="K59" s="43"/>
      <c r="L59" s="137"/>
      <c r="S59" s="41"/>
      <c r="T59" s="41"/>
      <c r="U59" s="41"/>
      <c r="V59" s="41"/>
      <c r="W59" s="41"/>
      <c r="X59" s="41"/>
      <c r="Y59" s="41"/>
      <c r="Z59" s="41"/>
      <c r="AA59" s="41"/>
      <c r="AB59" s="41"/>
      <c r="AC59" s="41"/>
      <c r="AD59" s="41"/>
      <c r="AE59" s="41"/>
      <c r="AU59" s="19" t="s">
        <v>106</v>
      </c>
    </row>
    <row r="60" s="9" customFormat="1" ht="24.96" customHeight="1">
      <c r="A60" s="9"/>
      <c r="B60" s="168"/>
      <c r="C60" s="169"/>
      <c r="D60" s="170" t="s">
        <v>107</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108</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115</v>
      </c>
      <c r="E62" s="177"/>
      <c r="F62" s="177"/>
      <c r="G62" s="177"/>
      <c r="H62" s="177"/>
      <c r="I62" s="177"/>
      <c r="J62" s="178">
        <f>J133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116</v>
      </c>
      <c r="E63" s="177"/>
      <c r="F63" s="177"/>
      <c r="G63" s="177"/>
      <c r="H63" s="177"/>
      <c r="I63" s="177"/>
      <c r="J63" s="178">
        <f>J162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117</v>
      </c>
      <c r="E64" s="177"/>
      <c r="F64" s="177"/>
      <c r="G64" s="177"/>
      <c r="H64" s="177"/>
      <c r="I64" s="177"/>
      <c r="J64" s="178">
        <f>J237</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5" t="s">
        <v>120</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Rekonstrukce mostu ev.č. 19844-4 Chodský Újezd</v>
      </c>
      <c r="F74" s="34"/>
      <c r="G74" s="34"/>
      <c r="H74" s="34"/>
      <c r="I74" s="43"/>
      <c r="J74" s="43"/>
      <c r="K74" s="43"/>
      <c r="L74" s="137"/>
      <c r="S74" s="41"/>
      <c r="T74" s="41"/>
      <c r="U74" s="41"/>
      <c r="V74" s="41"/>
      <c r="W74" s="41"/>
      <c r="X74" s="41"/>
      <c r="Y74" s="41"/>
      <c r="Z74" s="41"/>
      <c r="AA74" s="41"/>
      <c r="AB74" s="41"/>
      <c r="AC74" s="41"/>
      <c r="AD74" s="41"/>
      <c r="AE74" s="41"/>
    </row>
    <row r="75" s="2" customFormat="1" ht="12" customHeight="1">
      <c r="A75" s="41"/>
      <c r="B75" s="42"/>
      <c r="C75" s="34" t="s">
        <v>101</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 xml:space="preserve">SKD6503 - SO 200  Demolice nosné konstrukce</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 xml:space="preserve"> </v>
      </c>
      <c r="G78" s="43"/>
      <c r="H78" s="43"/>
      <c r="I78" s="34" t="s">
        <v>24</v>
      </c>
      <c r="J78" s="75" t="str">
        <f>IF(J12="","",J12)</f>
        <v>23. 8. 2021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4" t="s">
        <v>30</v>
      </c>
      <c r="D80" s="43"/>
      <c r="E80" s="43"/>
      <c r="F80" s="29" t="str">
        <f>E15</f>
        <v xml:space="preserve"> </v>
      </c>
      <c r="G80" s="43"/>
      <c r="H80" s="43"/>
      <c r="I80" s="34" t="s">
        <v>36</v>
      </c>
      <c r="J80" s="39" t="str">
        <f>E21</f>
        <v>Projekční kancelář iNg.Škubalová</v>
      </c>
      <c r="K80" s="43"/>
      <c r="L80" s="137"/>
      <c r="S80" s="41"/>
      <c r="T80" s="41"/>
      <c r="U80" s="41"/>
      <c r="V80" s="41"/>
      <c r="W80" s="41"/>
      <c r="X80" s="41"/>
      <c r="Y80" s="41"/>
      <c r="Z80" s="41"/>
      <c r="AA80" s="41"/>
      <c r="AB80" s="41"/>
      <c r="AC80" s="41"/>
      <c r="AD80" s="41"/>
      <c r="AE80" s="41"/>
    </row>
    <row r="81" s="2" customFormat="1" ht="15.15" customHeight="1">
      <c r="A81" s="41"/>
      <c r="B81" s="42"/>
      <c r="C81" s="34" t="s">
        <v>34</v>
      </c>
      <c r="D81" s="43"/>
      <c r="E81" s="43"/>
      <c r="F81" s="29" t="str">
        <f>IF(E18="","",E18)</f>
        <v>Vyplň údaj</v>
      </c>
      <c r="G81" s="43"/>
      <c r="H81" s="43"/>
      <c r="I81" s="34" t="s">
        <v>41</v>
      </c>
      <c r="J81" s="39" t="str">
        <f>E24</f>
        <v>Straka</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121</v>
      </c>
      <c r="D83" s="183" t="s">
        <v>66</v>
      </c>
      <c r="E83" s="183" t="s">
        <v>62</v>
      </c>
      <c r="F83" s="183" t="s">
        <v>63</v>
      </c>
      <c r="G83" s="183" t="s">
        <v>122</v>
      </c>
      <c r="H83" s="183" t="s">
        <v>123</v>
      </c>
      <c r="I83" s="183" t="s">
        <v>124</v>
      </c>
      <c r="J83" s="183" t="s">
        <v>105</v>
      </c>
      <c r="K83" s="184" t="s">
        <v>125</v>
      </c>
      <c r="L83" s="185"/>
      <c r="M83" s="95" t="s">
        <v>32</v>
      </c>
      <c r="N83" s="96" t="s">
        <v>51</v>
      </c>
      <c r="O83" s="96" t="s">
        <v>126</v>
      </c>
      <c r="P83" s="96" t="s">
        <v>127</v>
      </c>
      <c r="Q83" s="96" t="s">
        <v>128</v>
      </c>
      <c r="R83" s="96" t="s">
        <v>129</v>
      </c>
      <c r="S83" s="96" t="s">
        <v>130</v>
      </c>
      <c r="T83" s="97" t="s">
        <v>131</v>
      </c>
      <c r="U83" s="180"/>
      <c r="V83" s="180"/>
      <c r="W83" s="180"/>
      <c r="X83" s="180"/>
      <c r="Y83" s="180"/>
      <c r="Z83" s="180"/>
      <c r="AA83" s="180"/>
      <c r="AB83" s="180"/>
      <c r="AC83" s="180"/>
      <c r="AD83" s="180"/>
      <c r="AE83" s="180"/>
    </row>
    <row r="84" s="2" customFormat="1" ht="22.8" customHeight="1">
      <c r="A84" s="41"/>
      <c r="B84" s="42"/>
      <c r="C84" s="102" t="s">
        <v>132</v>
      </c>
      <c r="D84" s="43"/>
      <c r="E84" s="43"/>
      <c r="F84" s="43"/>
      <c r="G84" s="43"/>
      <c r="H84" s="43"/>
      <c r="I84" s="43"/>
      <c r="J84" s="186">
        <f>BK84</f>
        <v>0</v>
      </c>
      <c r="K84" s="43"/>
      <c r="L84" s="47"/>
      <c r="M84" s="98"/>
      <c r="N84" s="187"/>
      <c r="O84" s="99"/>
      <c r="P84" s="188">
        <f>P85</f>
        <v>0</v>
      </c>
      <c r="Q84" s="99"/>
      <c r="R84" s="188">
        <f>R85</f>
        <v>8.122509339999997</v>
      </c>
      <c r="S84" s="99"/>
      <c r="T84" s="189">
        <f>T85</f>
        <v>352.40685999999999</v>
      </c>
      <c r="U84" s="41"/>
      <c r="V84" s="41"/>
      <c r="W84" s="41"/>
      <c r="X84" s="41"/>
      <c r="Y84" s="41"/>
      <c r="Z84" s="41"/>
      <c r="AA84" s="41"/>
      <c r="AB84" s="41"/>
      <c r="AC84" s="41"/>
      <c r="AD84" s="41"/>
      <c r="AE84" s="41"/>
      <c r="AT84" s="19" t="s">
        <v>80</v>
      </c>
      <c r="AU84" s="19" t="s">
        <v>106</v>
      </c>
      <c r="BK84" s="190">
        <f>BK85</f>
        <v>0</v>
      </c>
    </row>
    <row r="85" s="12" customFormat="1" ht="25.92" customHeight="1">
      <c r="A85" s="12"/>
      <c r="B85" s="191"/>
      <c r="C85" s="192"/>
      <c r="D85" s="193" t="s">
        <v>80</v>
      </c>
      <c r="E85" s="194" t="s">
        <v>133</v>
      </c>
      <c r="F85" s="194" t="s">
        <v>134</v>
      </c>
      <c r="G85" s="192"/>
      <c r="H85" s="192"/>
      <c r="I85" s="195"/>
      <c r="J85" s="196">
        <f>BK85</f>
        <v>0</v>
      </c>
      <c r="K85" s="192"/>
      <c r="L85" s="197"/>
      <c r="M85" s="198"/>
      <c r="N85" s="199"/>
      <c r="O85" s="199"/>
      <c r="P85" s="200">
        <f>P86+P133+P162+P237</f>
        <v>0</v>
      </c>
      <c r="Q85" s="199"/>
      <c r="R85" s="200">
        <f>R86+R133+R162+R237</f>
        <v>8.122509339999997</v>
      </c>
      <c r="S85" s="199"/>
      <c r="T85" s="201">
        <f>T86+T133+T162+T237</f>
        <v>352.40685999999999</v>
      </c>
      <c r="U85" s="12"/>
      <c r="V85" s="12"/>
      <c r="W85" s="12"/>
      <c r="X85" s="12"/>
      <c r="Y85" s="12"/>
      <c r="Z85" s="12"/>
      <c r="AA85" s="12"/>
      <c r="AB85" s="12"/>
      <c r="AC85" s="12"/>
      <c r="AD85" s="12"/>
      <c r="AE85" s="12"/>
      <c r="AR85" s="202" t="s">
        <v>89</v>
      </c>
      <c r="AT85" s="203" t="s">
        <v>80</v>
      </c>
      <c r="AU85" s="203" t="s">
        <v>81</v>
      </c>
      <c r="AY85" s="202" t="s">
        <v>135</v>
      </c>
      <c r="BK85" s="204">
        <f>BK86+BK133+BK162+BK237</f>
        <v>0</v>
      </c>
    </row>
    <row r="86" s="12" customFormat="1" ht="22.8" customHeight="1">
      <c r="A86" s="12"/>
      <c r="B86" s="191"/>
      <c r="C86" s="192"/>
      <c r="D86" s="193" t="s">
        <v>80</v>
      </c>
      <c r="E86" s="205" t="s">
        <v>89</v>
      </c>
      <c r="F86" s="205" t="s">
        <v>136</v>
      </c>
      <c r="G86" s="192"/>
      <c r="H86" s="192"/>
      <c r="I86" s="195"/>
      <c r="J86" s="206">
        <f>BK86</f>
        <v>0</v>
      </c>
      <c r="K86" s="192"/>
      <c r="L86" s="197"/>
      <c r="M86" s="198"/>
      <c r="N86" s="199"/>
      <c r="O86" s="199"/>
      <c r="P86" s="200">
        <f>SUM(P87:P132)</f>
        <v>0</v>
      </c>
      <c r="Q86" s="199"/>
      <c r="R86" s="200">
        <f>SUM(R87:R132)</f>
        <v>0.021319999999999999</v>
      </c>
      <c r="S86" s="199"/>
      <c r="T86" s="201">
        <f>SUM(T87:T132)</f>
        <v>173.20619200000002</v>
      </c>
      <c r="U86" s="12"/>
      <c r="V86" s="12"/>
      <c r="W86" s="12"/>
      <c r="X86" s="12"/>
      <c r="Y86" s="12"/>
      <c r="Z86" s="12"/>
      <c r="AA86" s="12"/>
      <c r="AB86" s="12"/>
      <c r="AC86" s="12"/>
      <c r="AD86" s="12"/>
      <c r="AE86" s="12"/>
      <c r="AR86" s="202" t="s">
        <v>89</v>
      </c>
      <c r="AT86" s="203" t="s">
        <v>80</v>
      </c>
      <c r="AU86" s="203" t="s">
        <v>89</v>
      </c>
      <c r="AY86" s="202" t="s">
        <v>135</v>
      </c>
      <c r="BK86" s="204">
        <f>SUM(BK87:BK132)</f>
        <v>0</v>
      </c>
    </row>
    <row r="87" s="2" customFormat="1" ht="37.8" customHeight="1">
      <c r="A87" s="41"/>
      <c r="B87" s="42"/>
      <c r="C87" s="207" t="s">
        <v>89</v>
      </c>
      <c r="D87" s="207" t="s">
        <v>137</v>
      </c>
      <c r="E87" s="208" t="s">
        <v>1232</v>
      </c>
      <c r="F87" s="209" t="s">
        <v>1233</v>
      </c>
      <c r="G87" s="210" t="s">
        <v>140</v>
      </c>
      <c r="H87" s="211">
        <v>138.56</v>
      </c>
      <c r="I87" s="212"/>
      <c r="J87" s="213">
        <f>ROUND(I87*H87,2)</f>
        <v>0</v>
      </c>
      <c r="K87" s="209" t="s">
        <v>141</v>
      </c>
      <c r="L87" s="47"/>
      <c r="M87" s="214" t="s">
        <v>32</v>
      </c>
      <c r="N87" s="215" t="s">
        <v>52</v>
      </c>
      <c r="O87" s="87"/>
      <c r="P87" s="216">
        <f>O87*H87</f>
        <v>0</v>
      </c>
      <c r="Q87" s="216">
        <v>0</v>
      </c>
      <c r="R87" s="216">
        <f>Q87*H87</f>
        <v>0</v>
      </c>
      <c r="S87" s="216">
        <v>0.44</v>
      </c>
      <c r="T87" s="217">
        <f>S87*H87</f>
        <v>60.9664</v>
      </c>
      <c r="U87" s="41"/>
      <c r="V87" s="41"/>
      <c r="W87" s="41"/>
      <c r="X87" s="41"/>
      <c r="Y87" s="41"/>
      <c r="Z87" s="41"/>
      <c r="AA87" s="41"/>
      <c r="AB87" s="41"/>
      <c r="AC87" s="41"/>
      <c r="AD87" s="41"/>
      <c r="AE87" s="41"/>
      <c r="AR87" s="218" t="s">
        <v>142</v>
      </c>
      <c r="AT87" s="218" t="s">
        <v>137</v>
      </c>
      <c r="AU87" s="218" t="s">
        <v>21</v>
      </c>
      <c r="AY87" s="19" t="s">
        <v>135</v>
      </c>
      <c r="BE87" s="219">
        <f>IF(N87="základní",J87,0)</f>
        <v>0</v>
      </c>
      <c r="BF87" s="219">
        <f>IF(N87="snížená",J87,0)</f>
        <v>0</v>
      </c>
      <c r="BG87" s="219">
        <f>IF(N87="zákl. přenesená",J87,0)</f>
        <v>0</v>
      </c>
      <c r="BH87" s="219">
        <f>IF(N87="sníž. přenesená",J87,0)</f>
        <v>0</v>
      </c>
      <c r="BI87" s="219">
        <f>IF(N87="nulová",J87,0)</f>
        <v>0</v>
      </c>
      <c r="BJ87" s="19" t="s">
        <v>89</v>
      </c>
      <c r="BK87" s="219">
        <f>ROUND(I87*H87,2)</f>
        <v>0</v>
      </c>
      <c r="BL87" s="19" t="s">
        <v>142</v>
      </c>
      <c r="BM87" s="218" t="s">
        <v>1234</v>
      </c>
    </row>
    <row r="88" s="2" customFormat="1">
      <c r="A88" s="41"/>
      <c r="B88" s="42"/>
      <c r="C88" s="43"/>
      <c r="D88" s="220" t="s">
        <v>144</v>
      </c>
      <c r="E88" s="43"/>
      <c r="F88" s="221" t="s">
        <v>1235</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19" t="s">
        <v>144</v>
      </c>
      <c r="AU88" s="19" t="s">
        <v>21</v>
      </c>
    </row>
    <row r="89" s="2" customFormat="1">
      <c r="A89" s="41"/>
      <c r="B89" s="42"/>
      <c r="C89" s="43"/>
      <c r="D89" s="225" t="s">
        <v>150</v>
      </c>
      <c r="E89" s="43"/>
      <c r="F89" s="226" t="s">
        <v>1236</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19" t="s">
        <v>150</v>
      </c>
      <c r="AU89" s="19" t="s">
        <v>21</v>
      </c>
    </row>
    <row r="90" s="13" customFormat="1">
      <c r="A90" s="13"/>
      <c r="B90" s="227"/>
      <c r="C90" s="228"/>
      <c r="D90" s="225" t="s">
        <v>152</v>
      </c>
      <c r="E90" s="229" t="s">
        <v>32</v>
      </c>
      <c r="F90" s="230" t="s">
        <v>1237</v>
      </c>
      <c r="G90" s="228"/>
      <c r="H90" s="231">
        <v>138.56</v>
      </c>
      <c r="I90" s="232"/>
      <c r="J90" s="228"/>
      <c r="K90" s="228"/>
      <c r="L90" s="233"/>
      <c r="M90" s="234"/>
      <c r="N90" s="235"/>
      <c r="O90" s="235"/>
      <c r="P90" s="235"/>
      <c r="Q90" s="235"/>
      <c r="R90" s="235"/>
      <c r="S90" s="235"/>
      <c r="T90" s="236"/>
      <c r="U90" s="13"/>
      <c r="V90" s="13"/>
      <c r="W90" s="13"/>
      <c r="X90" s="13"/>
      <c r="Y90" s="13"/>
      <c r="Z90" s="13"/>
      <c r="AA90" s="13"/>
      <c r="AB90" s="13"/>
      <c r="AC90" s="13"/>
      <c r="AD90" s="13"/>
      <c r="AE90" s="13"/>
      <c r="AT90" s="237" t="s">
        <v>152</v>
      </c>
      <c r="AU90" s="237" t="s">
        <v>21</v>
      </c>
      <c r="AV90" s="13" t="s">
        <v>21</v>
      </c>
      <c r="AW90" s="13" t="s">
        <v>40</v>
      </c>
      <c r="AX90" s="13" t="s">
        <v>81</v>
      </c>
      <c r="AY90" s="237" t="s">
        <v>135</v>
      </c>
    </row>
    <row r="91" s="14" customFormat="1">
      <c r="A91" s="14"/>
      <c r="B91" s="238"/>
      <c r="C91" s="239"/>
      <c r="D91" s="225" t="s">
        <v>152</v>
      </c>
      <c r="E91" s="240" t="s">
        <v>32</v>
      </c>
      <c r="F91" s="241" t="s">
        <v>154</v>
      </c>
      <c r="G91" s="239"/>
      <c r="H91" s="240" t="s">
        <v>32</v>
      </c>
      <c r="I91" s="242"/>
      <c r="J91" s="239"/>
      <c r="K91" s="239"/>
      <c r="L91" s="243"/>
      <c r="M91" s="244"/>
      <c r="N91" s="245"/>
      <c r="O91" s="245"/>
      <c r="P91" s="245"/>
      <c r="Q91" s="245"/>
      <c r="R91" s="245"/>
      <c r="S91" s="245"/>
      <c r="T91" s="246"/>
      <c r="U91" s="14"/>
      <c r="V91" s="14"/>
      <c r="W91" s="14"/>
      <c r="X91" s="14"/>
      <c r="Y91" s="14"/>
      <c r="Z91" s="14"/>
      <c r="AA91" s="14"/>
      <c r="AB91" s="14"/>
      <c r="AC91" s="14"/>
      <c r="AD91" s="14"/>
      <c r="AE91" s="14"/>
      <c r="AT91" s="247" t="s">
        <v>152</v>
      </c>
      <c r="AU91" s="247" t="s">
        <v>21</v>
      </c>
      <c r="AV91" s="14" t="s">
        <v>89</v>
      </c>
      <c r="AW91" s="14" t="s">
        <v>40</v>
      </c>
      <c r="AX91" s="14" t="s">
        <v>81</v>
      </c>
      <c r="AY91" s="247" t="s">
        <v>135</v>
      </c>
    </row>
    <row r="92" s="15" customFormat="1">
      <c r="A92" s="15"/>
      <c r="B92" s="248"/>
      <c r="C92" s="249"/>
      <c r="D92" s="225" t="s">
        <v>152</v>
      </c>
      <c r="E92" s="250" t="s">
        <v>32</v>
      </c>
      <c r="F92" s="251" t="s">
        <v>155</v>
      </c>
      <c r="G92" s="249"/>
      <c r="H92" s="252">
        <v>138.56</v>
      </c>
      <c r="I92" s="253"/>
      <c r="J92" s="249"/>
      <c r="K92" s="249"/>
      <c r="L92" s="254"/>
      <c r="M92" s="255"/>
      <c r="N92" s="256"/>
      <c r="O92" s="256"/>
      <c r="P92" s="256"/>
      <c r="Q92" s="256"/>
      <c r="R92" s="256"/>
      <c r="S92" s="256"/>
      <c r="T92" s="257"/>
      <c r="U92" s="15"/>
      <c r="V92" s="15"/>
      <c r="W92" s="15"/>
      <c r="X92" s="15"/>
      <c r="Y92" s="15"/>
      <c r="Z92" s="15"/>
      <c r="AA92" s="15"/>
      <c r="AB92" s="15"/>
      <c r="AC92" s="15"/>
      <c r="AD92" s="15"/>
      <c r="AE92" s="15"/>
      <c r="AT92" s="258" t="s">
        <v>152</v>
      </c>
      <c r="AU92" s="258" t="s">
        <v>21</v>
      </c>
      <c r="AV92" s="15" t="s">
        <v>142</v>
      </c>
      <c r="AW92" s="15" t="s">
        <v>40</v>
      </c>
      <c r="AX92" s="15" t="s">
        <v>89</v>
      </c>
      <c r="AY92" s="258" t="s">
        <v>135</v>
      </c>
    </row>
    <row r="93" s="2" customFormat="1" ht="37.8" customHeight="1">
      <c r="A93" s="41"/>
      <c r="B93" s="42"/>
      <c r="C93" s="207" t="s">
        <v>21</v>
      </c>
      <c r="D93" s="207" t="s">
        <v>137</v>
      </c>
      <c r="E93" s="208" t="s">
        <v>1238</v>
      </c>
      <c r="F93" s="209" t="s">
        <v>1239</v>
      </c>
      <c r="G93" s="210" t="s">
        <v>140</v>
      </c>
      <c r="H93" s="211">
        <v>137.80000000000001</v>
      </c>
      <c r="I93" s="212"/>
      <c r="J93" s="213">
        <f>ROUND(I93*H93,2)</f>
        <v>0</v>
      </c>
      <c r="K93" s="209" t="s">
        <v>141</v>
      </c>
      <c r="L93" s="47"/>
      <c r="M93" s="214" t="s">
        <v>32</v>
      </c>
      <c r="N93" s="215" t="s">
        <v>52</v>
      </c>
      <c r="O93" s="87"/>
      <c r="P93" s="216">
        <f>O93*H93</f>
        <v>0</v>
      </c>
      <c r="Q93" s="216">
        <v>0</v>
      </c>
      <c r="R93" s="216">
        <f>Q93*H93</f>
        <v>0</v>
      </c>
      <c r="S93" s="216">
        <v>0.316</v>
      </c>
      <c r="T93" s="217">
        <f>S93*H93</f>
        <v>43.544800000000002</v>
      </c>
      <c r="U93" s="41"/>
      <c r="V93" s="41"/>
      <c r="W93" s="41"/>
      <c r="X93" s="41"/>
      <c r="Y93" s="41"/>
      <c r="Z93" s="41"/>
      <c r="AA93" s="41"/>
      <c r="AB93" s="41"/>
      <c r="AC93" s="41"/>
      <c r="AD93" s="41"/>
      <c r="AE93" s="41"/>
      <c r="AR93" s="218" t="s">
        <v>142</v>
      </c>
      <c r="AT93" s="218" t="s">
        <v>137</v>
      </c>
      <c r="AU93" s="218" t="s">
        <v>21</v>
      </c>
      <c r="AY93" s="19" t="s">
        <v>135</v>
      </c>
      <c r="BE93" s="219">
        <f>IF(N93="základní",J93,0)</f>
        <v>0</v>
      </c>
      <c r="BF93" s="219">
        <f>IF(N93="snížená",J93,0)</f>
        <v>0</v>
      </c>
      <c r="BG93" s="219">
        <f>IF(N93="zákl. přenesená",J93,0)</f>
        <v>0</v>
      </c>
      <c r="BH93" s="219">
        <f>IF(N93="sníž. přenesená",J93,0)</f>
        <v>0</v>
      </c>
      <c r="BI93" s="219">
        <f>IF(N93="nulová",J93,0)</f>
        <v>0</v>
      </c>
      <c r="BJ93" s="19" t="s">
        <v>89</v>
      </c>
      <c r="BK93" s="219">
        <f>ROUND(I93*H93,2)</f>
        <v>0</v>
      </c>
      <c r="BL93" s="19" t="s">
        <v>142</v>
      </c>
      <c r="BM93" s="218" t="s">
        <v>1240</v>
      </c>
    </row>
    <row r="94" s="2" customFormat="1">
      <c r="A94" s="41"/>
      <c r="B94" s="42"/>
      <c r="C94" s="43"/>
      <c r="D94" s="220" t="s">
        <v>144</v>
      </c>
      <c r="E94" s="43"/>
      <c r="F94" s="221" t="s">
        <v>1241</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19" t="s">
        <v>144</v>
      </c>
      <c r="AU94" s="19" t="s">
        <v>21</v>
      </c>
    </row>
    <row r="95" s="2" customFormat="1">
      <c r="A95" s="41"/>
      <c r="B95" s="42"/>
      <c r="C95" s="43"/>
      <c r="D95" s="225" t="s">
        <v>150</v>
      </c>
      <c r="E95" s="43"/>
      <c r="F95" s="226" t="s">
        <v>1236</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19" t="s">
        <v>150</v>
      </c>
      <c r="AU95" s="19" t="s">
        <v>21</v>
      </c>
    </row>
    <row r="96" s="13" customFormat="1">
      <c r="A96" s="13"/>
      <c r="B96" s="227"/>
      <c r="C96" s="228"/>
      <c r="D96" s="225" t="s">
        <v>152</v>
      </c>
      <c r="E96" s="229" t="s">
        <v>32</v>
      </c>
      <c r="F96" s="230" t="s">
        <v>1242</v>
      </c>
      <c r="G96" s="228"/>
      <c r="H96" s="231">
        <v>137.80000000000001</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152</v>
      </c>
      <c r="AU96" s="237" t="s">
        <v>21</v>
      </c>
      <c r="AV96" s="13" t="s">
        <v>21</v>
      </c>
      <c r="AW96" s="13" t="s">
        <v>40</v>
      </c>
      <c r="AX96" s="13" t="s">
        <v>81</v>
      </c>
      <c r="AY96" s="237" t="s">
        <v>135</v>
      </c>
    </row>
    <row r="97" s="14" customFormat="1">
      <c r="A97" s="14"/>
      <c r="B97" s="238"/>
      <c r="C97" s="239"/>
      <c r="D97" s="225" t="s">
        <v>152</v>
      </c>
      <c r="E97" s="240" t="s">
        <v>32</v>
      </c>
      <c r="F97" s="241" t="s">
        <v>154</v>
      </c>
      <c r="G97" s="239"/>
      <c r="H97" s="240" t="s">
        <v>32</v>
      </c>
      <c r="I97" s="242"/>
      <c r="J97" s="239"/>
      <c r="K97" s="239"/>
      <c r="L97" s="243"/>
      <c r="M97" s="244"/>
      <c r="N97" s="245"/>
      <c r="O97" s="245"/>
      <c r="P97" s="245"/>
      <c r="Q97" s="245"/>
      <c r="R97" s="245"/>
      <c r="S97" s="245"/>
      <c r="T97" s="246"/>
      <c r="U97" s="14"/>
      <c r="V97" s="14"/>
      <c r="W97" s="14"/>
      <c r="X97" s="14"/>
      <c r="Y97" s="14"/>
      <c r="Z97" s="14"/>
      <c r="AA97" s="14"/>
      <c r="AB97" s="14"/>
      <c r="AC97" s="14"/>
      <c r="AD97" s="14"/>
      <c r="AE97" s="14"/>
      <c r="AT97" s="247" t="s">
        <v>152</v>
      </c>
      <c r="AU97" s="247" t="s">
        <v>21</v>
      </c>
      <c r="AV97" s="14" t="s">
        <v>89</v>
      </c>
      <c r="AW97" s="14" t="s">
        <v>40</v>
      </c>
      <c r="AX97" s="14" t="s">
        <v>81</v>
      </c>
      <c r="AY97" s="247" t="s">
        <v>135</v>
      </c>
    </row>
    <row r="98" s="15" customFormat="1">
      <c r="A98" s="15"/>
      <c r="B98" s="248"/>
      <c r="C98" s="249"/>
      <c r="D98" s="225" t="s">
        <v>152</v>
      </c>
      <c r="E98" s="250" t="s">
        <v>32</v>
      </c>
      <c r="F98" s="251" t="s">
        <v>155</v>
      </c>
      <c r="G98" s="249"/>
      <c r="H98" s="252">
        <v>137.80000000000001</v>
      </c>
      <c r="I98" s="253"/>
      <c r="J98" s="249"/>
      <c r="K98" s="249"/>
      <c r="L98" s="254"/>
      <c r="M98" s="255"/>
      <c r="N98" s="256"/>
      <c r="O98" s="256"/>
      <c r="P98" s="256"/>
      <c r="Q98" s="256"/>
      <c r="R98" s="256"/>
      <c r="S98" s="256"/>
      <c r="T98" s="257"/>
      <c r="U98" s="15"/>
      <c r="V98" s="15"/>
      <c r="W98" s="15"/>
      <c r="X98" s="15"/>
      <c r="Y98" s="15"/>
      <c r="Z98" s="15"/>
      <c r="AA98" s="15"/>
      <c r="AB98" s="15"/>
      <c r="AC98" s="15"/>
      <c r="AD98" s="15"/>
      <c r="AE98" s="15"/>
      <c r="AT98" s="258" t="s">
        <v>152</v>
      </c>
      <c r="AU98" s="258" t="s">
        <v>21</v>
      </c>
      <c r="AV98" s="15" t="s">
        <v>142</v>
      </c>
      <c r="AW98" s="15" t="s">
        <v>40</v>
      </c>
      <c r="AX98" s="15" t="s">
        <v>89</v>
      </c>
      <c r="AY98" s="258" t="s">
        <v>135</v>
      </c>
    </row>
    <row r="99" s="2" customFormat="1" ht="33" customHeight="1">
      <c r="A99" s="41"/>
      <c r="B99" s="42"/>
      <c r="C99" s="207" t="s">
        <v>156</v>
      </c>
      <c r="D99" s="207" t="s">
        <v>137</v>
      </c>
      <c r="E99" s="208" t="s">
        <v>1243</v>
      </c>
      <c r="F99" s="209" t="s">
        <v>1244</v>
      </c>
      <c r="G99" s="210" t="s">
        <v>140</v>
      </c>
      <c r="H99" s="211">
        <v>62.212000000000003</v>
      </c>
      <c r="I99" s="212"/>
      <c r="J99" s="213">
        <f>ROUND(I99*H99,2)</f>
        <v>0</v>
      </c>
      <c r="K99" s="209" t="s">
        <v>141</v>
      </c>
      <c r="L99" s="47"/>
      <c r="M99" s="214" t="s">
        <v>32</v>
      </c>
      <c r="N99" s="215" t="s">
        <v>52</v>
      </c>
      <c r="O99" s="87"/>
      <c r="P99" s="216">
        <f>O99*H99</f>
        <v>0</v>
      </c>
      <c r="Q99" s="216">
        <v>0</v>
      </c>
      <c r="R99" s="216">
        <f>Q99*H99</f>
        <v>0</v>
      </c>
      <c r="S99" s="216">
        <v>0.316</v>
      </c>
      <c r="T99" s="217">
        <f>S99*H99</f>
        <v>19.658992000000001</v>
      </c>
      <c r="U99" s="41"/>
      <c r="V99" s="41"/>
      <c r="W99" s="41"/>
      <c r="X99" s="41"/>
      <c r="Y99" s="41"/>
      <c r="Z99" s="41"/>
      <c r="AA99" s="41"/>
      <c r="AB99" s="41"/>
      <c r="AC99" s="41"/>
      <c r="AD99" s="41"/>
      <c r="AE99" s="41"/>
      <c r="AR99" s="218" t="s">
        <v>142</v>
      </c>
      <c r="AT99" s="218" t="s">
        <v>137</v>
      </c>
      <c r="AU99" s="218" t="s">
        <v>21</v>
      </c>
      <c r="AY99" s="19" t="s">
        <v>135</v>
      </c>
      <c r="BE99" s="219">
        <f>IF(N99="základní",J99,0)</f>
        <v>0</v>
      </c>
      <c r="BF99" s="219">
        <f>IF(N99="snížená",J99,0)</f>
        <v>0</v>
      </c>
      <c r="BG99" s="219">
        <f>IF(N99="zákl. přenesená",J99,0)</f>
        <v>0</v>
      </c>
      <c r="BH99" s="219">
        <f>IF(N99="sníž. přenesená",J99,0)</f>
        <v>0</v>
      </c>
      <c r="BI99" s="219">
        <f>IF(N99="nulová",J99,0)</f>
        <v>0</v>
      </c>
      <c r="BJ99" s="19" t="s">
        <v>89</v>
      </c>
      <c r="BK99" s="219">
        <f>ROUND(I99*H99,2)</f>
        <v>0</v>
      </c>
      <c r="BL99" s="19" t="s">
        <v>142</v>
      </c>
      <c r="BM99" s="218" t="s">
        <v>1245</v>
      </c>
    </row>
    <row r="100" s="2" customFormat="1">
      <c r="A100" s="41"/>
      <c r="B100" s="42"/>
      <c r="C100" s="43"/>
      <c r="D100" s="220" t="s">
        <v>144</v>
      </c>
      <c r="E100" s="43"/>
      <c r="F100" s="221" t="s">
        <v>1246</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19" t="s">
        <v>144</v>
      </c>
      <c r="AU100" s="19" t="s">
        <v>21</v>
      </c>
    </row>
    <row r="101" s="2" customFormat="1">
      <c r="A101" s="41"/>
      <c r="B101" s="42"/>
      <c r="C101" s="43"/>
      <c r="D101" s="225" t="s">
        <v>150</v>
      </c>
      <c r="E101" s="43"/>
      <c r="F101" s="226" t="s">
        <v>1236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19" t="s">
        <v>150</v>
      </c>
      <c r="AU101" s="19" t="s">
        <v>21</v>
      </c>
    </row>
    <row r="102" s="13" customFormat="1">
      <c r="A102" s="13"/>
      <c r="B102" s="227"/>
      <c r="C102" s="228"/>
      <c r="D102" s="225" t="s">
        <v>152</v>
      </c>
      <c r="E102" s="229" t="s">
        <v>32</v>
      </c>
      <c r="F102" s="230" t="s">
        <v>1247</v>
      </c>
      <c r="G102" s="228"/>
      <c r="H102" s="231">
        <v>62.212000000000003</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152</v>
      </c>
      <c r="AU102" s="237" t="s">
        <v>21</v>
      </c>
      <c r="AV102" s="13" t="s">
        <v>21</v>
      </c>
      <c r="AW102" s="13" t="s">
        <v>40</v>
      </c>
      <c r="AX102" s="13" t="s">
        <v>81</v>
      </c>
      <c r="AY102" s="237" t="s">
        <v>135</v>
      </c>
    </row>
    <row r="103" s="14" customFormat="1">
      <c r="A103" s="14"/>
      <c r="B103" s="238"/>
      <c r="C103" s="239"/>
      <c r="D103" s="225" t="s">
        <v>152</v>
      </c>
      <c r="E103" s="240" t="s">
        <v>32</v>
      </c>
      <c r="F103" s="241" t="s">
        <v>154</v>
      </c>
      <c r="G103" s="239"/>
      <c r="H103" s="240" t="s">
        <v>32</v>
      </c>
      <c r="I103" s="242"/>
      <c r="J103" s="239"/>
      <c r="K103" s="239"/>
      <c r="L103" s="243"/>
      <c r="M103" s="244"/>
      <c r="N103" s="245"/>
      <c r="O103" s="245"/>
      <c r="P103" s="245"/>
      <c r="Q103" s="245"/>
      <c r="R103" s="245"/>
      <c r="S103" s="245"/>
      <c r="T103" s="246"/>
      <c r="U103" s="14"/>
      <c r="V103" s="14"/>
      <c r="W103" s="14"/>
      <c r="X103" s="14"/>
      <c r="Y103" s="14"/>
      <c r="Z103" s="14"/>
      <c r="AA103" s="14"/>
      <c r="AB103" s="14"/>
      <c r="AC103" s="14"/>
      <c r="AD103" s="14"/>
      <c r="AE103" s="14"/>
      <c r="AT103" s="247" t="s">
        <v>152</v>
      </c>
      <c r="AU103" s="247" t="s">
        <v>21</v>
      </c>
      <c r="AV103" s="14" t="s">
        <v>89</v>
      </c>
      <c r="AW103" s="14" t="s">
        <v>40</v>
      </c>
      <c r="AX103" s="14" t="s">
        <v>81</v>
      </c>
      <c r="AY103" s="247" t="s">
        <v>135</v>
      </c>
    </row>
    <row r="104" s="15" customFormat="1">
      <c r="A104" s="15"/>
      <c r="B104" s="248"/>
      <c r="C104" s="249"/>
      <c r="D104" s="225" t="s">
        <v>152</v>
      </c>
      <c r="E104" s="250" t="s">
        <v>32</v>
      </c>
      <c r="F104" s="251" t="s">
        <v>155</v>
      </c>
      <c r="G104" s="249"/>
      <c r="H104" s="252">
        <v>62.212000000000003</v>
      </c>
      <c r="I104" s="253"/>
      <c r="J104" s="249"/>
      <c r="K104" s="249"/>
      <c r="L104" s="254"/>
      <c r="M104" s="255"/>
      <c r="N104" s="256"/>
      <c r="O104" s="256"/>
      <c r="P104" s="256"/>
      <c r="Q104" s="256"/>
      <c r="R104" s="256"/>
      <c r="S104" s="256"/>
      <c r="T104" s="257"/>
      <c r="U104" s="15"/>
      <c r="V104" s="15"/>
      <c r="W104" s="15"/>
      <c r="X104" s="15"/>
      <c r="Y104" s="15"/>
      <c r="Z104" s="15"/>
      <c r="AA104" s="15"/>
      <c r="AB104" s="15"/>
      <c r="AC104" s="15"/>
      <c r="AD104" s="15"/>
      <c r="AE104" s="15"/>
      <c r="AT104" s="258" t="s">
        <v>152</v>
      </c>
      <c r="AU104" s="258" t="s">
        <v>21</v>
      </c>
      <c r="AV104" s="15" t="s">
        <v>142</v>
      </c>
      <c r="AW104" s="15" t="s">
        <v>40</v>
      </c>
      <c r="AX104" s="15" t="s">
        <v>89</v>
      </c>
      <c r="AY104" s="258" t="s">
        <v>135</v>
      </c>
    </row>
    <row r="105" s="2" customFormat="1" ht="24.15" customHeight="1">
      <c r="A105" s="41"/>
      <c r="B105" s="42"/>
      <c r="C105" s="207" t="s">
        <v>142</v>
      </c>
      <c r="D105" s="207" t="s">
        <v>137</v>
      </c>
      <c r="E105" s="208" t="s">
        <v>1248</v>
      </c>
      <c r="F105" s="209" t="s">
        <v>1249</v>
      </c>
      <c r="G105" s="210" t="s">
        <v>140</v>
      </c>
      <c r="H105" s="211">
        <v>426.39999999999998</v>
      </c>
      <c r="I105" s="212"/>
      <c r="J105" s="213">
        <f>ROUND(I105*H105,2)</f>
        <v>0</v>
      </c>
      <c r="K105" s="209" t="s">
        <v>141</v>
      </c>
      <c r="L105" s="47"/>
      <c r="M105" s="214" t="s">
        <v>32</v>
      </c>
      <c r="N105" s="215" t="s">
        <v>52</v>
      </c>
      <c r="O105" s="87"/>
      <c r="P105" s="216">
        <f>O105*H105</f>
        <v>0</v>
      </c>
      <c r="Q105" s="216">
        <v>5.0000000000000002E-05</v>
      </c>
      <c r="R105" s="216">
        <f>Q105*H105</f>
        <v>0.021319999999999999</v>
      </c>
      <c r="S105" s="216">
        <v>0.11500000000000001</v>
      </c>
      <c r="T105" s="217">
        <f>S105*H105</f>
        <v>49.036000000000001</v>
      </c>
      <c r="U105" s="41"/>
      <c r="V105" s="41"/>
      <c r="W105" s="41"/>
      <c r="X105" s="41"/>
      <c r="Y105" s="41"/>
      <c r="Z105" s="41"/>
      <c r="AA105" s="41"/>
      <c r="AB105" s="41"/>
      <c r="AC105" s="41"/>
      <c r="AD105" s="41"/>
      <c r="AE105" s="41"/>
      <c r="AR105" s="218" t="s">
        <v>142</v>
      </c>
      <c r="AT105" s="218" t="s">
        <v>137</v>
      </c>
      <c r="AU105" s="218" t="s">
        <v>21</v>
      </c>
      <c r="AY105" s="19" t="s">
        <v>135</v>
      </c>
      <c r="BE105" s="219">
        <f>IF(N105="základní",J105,0)</f>
        <v>0</v>
      </c>
      <c r="BF105" s="219">
        <f>IF(N105="snížená",J105,0)</f>
        <v>0</v>
      </c>
      <c r="BG105" s="219">
        <f>IF(N105="zákl. přenesená",J105,0)</f>
        <v>0</v>
      </c>
      <c r="BH105" s="219">
        <f>IF(N105="sníž. přenesená",J105,0)</f>
        <v>0</v>
      </c>
      <c r="BI105" s="219">
        <f>IF(N105="nulová",J105,0)</f>
        <v>0</v>
      </c>
      <c r="BJ105" s="19" t="s">
        <v>89</v>
      </c>
      <c r="BK105" s="219">
        <f>ROUND(I105*H105,2)</f>
        <v>0</v>
      </c>
      <c r="BL105" s="19" t="s">
        <v>142</v>
      </c>
      <c r="BM105" s="218" t="s">
        <v>1250</v>
      </c>
    </row>
    <row r="106" s="2" customFormat="1">
      <c r="A106" s="41"/>
      <c r="B106" s="42"/>
      <c r="C106" s="43"/>
      <c r="D106" s="220" t="s">
        <v>144</v>
      </c>
      <c r="E106" s="43"/>
      <c r="F106" s="221" t="s">
        <v>1251</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19" t="s">
        <v>144</v>
      </c>
      <c r="AU106" s="19" t="s">
        <v>21</v>
      </c>
    </row>
    <row r="107" s="2" customFormat="1">
      <c r="A107" s="41"/>
      <c r="B107" s="42"/>
      <c r="C107" s="43"/>
      <c r="D107" s="225" t="s">
        <v>150</v>
      </c>
      <c r="E107" s="43"/>
      <c r="F107" s="226" t="s">
        <v>1252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19" t="s">
        <v>150</v>
      </c>
      <c r="AU107" s="19" t="s">
        <v>21</v>
      </c>
    </row>
    <row r="108" s="13" customFormat="1">
      <c r="A108" s="13"/>
      <c r="B108" s="227"/>
      <c r="C108" s="228"/>
      <c r="D108" s="225" t="s">
        <v>152</v>
      </c>
      <c r="E108" s="229" t="s">
        <v>32</v>
      </c>
      <c r="F108" s="230" t="s">
        <v>1253</v>
      </c>
      <c r="G108" s="228"/>
      <c r="H108" s="231">
        <v>426.39999999999998</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152</v>
      </c>
      <c r="AU108" s="237" t="s">
        <v>21</v>
      </c>
      <c r="AV108" s="13" t="s">
        <v>21</v>
      </c>
      <c r="AW108" s="13" t="s">
        <v>40</v>
      </c>
      <c r="AX108" s="13" t="s">
        <v>81</v>
      </c>
      <c r="AY108" s="237" t="s">
        <v>135</v>
      </c>
    </row>
    <row r="109" s="14" customFormat="1">
      <c r="A109" s="14"/>
      <c r="B109" s="238"/>
      <c r="C109" s="239"/>
      <c r="D109" s="225" t="s">
        <v>152</v>
      </c>
      <c r="E109" s="240" t="s">
        <v>32</v>
      </c>
      <c r="F109" s="241" t="s">
        <v>154</v>
      </c>
      <c r="G109" s="239"/>
      <c r="H109" s="240" t="s">
        <v>32</v>
      </c>
      <c r="I109" s="242"/>
      <c r="J109" s="239"/>
      <c r="K109" s="239"/>
      <c r="L109" s="243"/>
      <c r="M109" s="244"/>
      <c r="N109" s="245"/>
      <c r="O109" s="245"/>
      <c r="P109" s="245"/>
      <c r="Q109" s="245"/>
      <c r="R109" s="245"/>
      <c r="S109" s="245"/>
      <c r="T109" s="246"/>
      <c r="U109" s="14"/>
      <c r="V109" s="14"/>
      <c r="W109" s="14"/>
      <c r="X109" s="14"/>
      <c r="Y109" s="14"/>
      <c r="Z109" s="14"/>
      <c r="AA109" s="14"/>
      <c r="AB109" s="14"/>
      <c r="AC109" s="14"/>
      <c r="AD109" s="14"/>
      <c r="AE109" s="14"/>
      <c r="AT109" s="247" t="s">
        <v>152</v>
      </c>
      <c r="AU109" s="247" t="s">
        <v>21</v>
      </c>
      <c r="AV109" s="14" t="s">
        <v>89</v>
      </c>
      <c r="AW109" s="14" t="s">
        <v>40</v>
      </c>
      <c r="AX109" s="14" t="s">
        <v>81</v>
      </c>
      <c r="AY109" s="247" t="s">
        <v>135</v>
      </c>
    </row>
    <row r="110" s="15" customFormat="1">
      <c r="A110" s="15"/>
      <c r="B110" s="248"/>
      <c r="C110" s="249"/>
      <c r="D110" s="225" t="s">
        <v>152</v>
      </c>
      <c r="E110" s="250" t="s">
        <v>32</v>
      </c>
      <c r="F110" s="251" t="s">
        <v>155</v>
      </c>
      <c r="G110" s="249"/>
      <c r="H110" s="252">
        <v>426.39999999999998</v>
      </c>
      <c r="I110" s="253"/>
      <c r="J110" s="249"/>
      <c r="K110" s="249"/>
      <c r="L110" s="254"/>
      <c r="M110" s="255"/>
      <c r="N110" s="256"/>
      <c r="O110" s="256"/>
      <c r="P110" s="256"/>
      <c r="Q110" s="256"/>
      <c r="R110" s="256"/>
      <c r="S110" s="256"/>
      <c r="T110" s="257"/>
      <c r="U110" s="15"/>
      <c r="V110" s="15"/>
      <c r="W110" s="15"/>
      <c r="X110" s="15"/>
      <c r="Y110" s="15"/>
      <c r="Z110" s="15"/>
      <c r="AA110" s="15"/>
      <c r="AB110" s="15"/>
      <c r="AC110" s="15"/>
      <c r="AD110" s="15"/>
      <c r="AE110" s="15"/>
      <c r="AT110" s="258" t="s">
        <v>152</v>
      </c>
      <c r="AU110" s="258" t="s">
        <v>21</v>
      </c>
      <c r="AV110" s="15" t="s">
        <v>142</v>
      </c>
      <c r="AW110" s="15" t="s">
        <v>40</v>
      </c>
      <c r="AX110" s="15" t="s">
        <v>89</v>
      </c>
      <c r="AY110" s="258" t="s">
        <v>135</v>
      </c>
    </row>
    <row r="111" s="2" customFormat="1" ht="24.15" customHeight="1">
      <c r="A111" s="41"/>
      <c r="B111" s="42"/>
      <c r="C111" s="207" t="s">
        <v>170</v>
      </c>
      <c r="D111" s="207" t="s">
        <v>137</v>
      </c>
      <c r="E111" s="208" t="s">
        <v>1254</v>
      </c>
      <c r="F111" s="209" t="s">
        <v>1255</v>
      </c>
      <c r="G111" s="210" t="s">
        <v>165</v>
      </c>
      <c r="H111" s="211">
        <v>142.66200000000001</v>
      </c>
      <c r="I111" s="212"/>
      <c r="J111" s="213">
        <f>ROUND(I111*H111,2)</f>
        <v>0</v>
      </c>
      <c r="K111" s="209" t="s">
        <v>141</v>
      </c>
      <c r="L111" s="47"/>
      <c r="M111" s="214" t="s">
        <v>32</v>
      </c>
      <c r="N111" s="215" t="s">
        <v>52</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142</v>
      </c>
      <c r="AT111" s="218" t="s">
        <v>137</v>
      </c>
      <c r="AU111" s="218" t="s">
        <v>21</v>
      </c>
      <c r="AY111" s="19" t="s">
        <v>135</v>
      </c>
      <c r="BE111" s="219">
        <f>IF(N111="základní",J111,0)</f>
        <v>0</v>
      </c>
      <c r="BF111" s="219">
        <f>IF(N111="snížená",J111,0)</f>
        <v>0</v>
      </c>
      <c r="BG111" s="219">
        <f>IF(N111="zákl. přenesená",J111,0)</f>
        <v>0</v>
      </c>
      <c r="BH111" s="219">
        <f>IF(N111="sníž. přenesená",J111,0)</f>
        <v>0</v>
      </c>
      <c r="BI111" s="219">
        <f>IF(N111="nulová",J111,0)</f>
        <v>0</v>
      </c>
      <c r="BJ111" s="19" t="s">
        <v>89</v>
      </c>
      <c r="BK111" s="219">
        <f>ROUND(I111*H111,2)</f>
        <v>0</v>
      </c>
      <c r="BL111" s="19" t="s">
        <v>142</v>
      </c>
      <c r="BM111" s="218" t="s">
        <v>1256</v>
      </c>
    </row>
    <row r="112" s="2" customFormat="1">
      <c r="A112" s="41"/>
      <c r="B112" s="42"/>
      <c r="C112" s="43"/>
      <c r="D112" s="220" t="s">
        <v>144</v>
      </c>
      <c r="E112" s="43"/>
      <c r="F112" s="221" t="s">
        <v>1257</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19" t="s">
        <v>144</v>
      </c>
      <c r="AU112" s="19" t="s">
        <v>21</v>
      </c>
    </row>
    <row r="113" s="2" customFormat="1">
      <c r="A113" s="41"/>
      <c r="B113" s="42"/>
      <c r="C113" s="43"/>
      <c r="D113" s="225" t="s">
        <v>150</v>
      </c>
      <c r="E113" s="43"/>
      <c r="F113" s="226" t="s">
        <v>189</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19" t="s">
        <v>150</v>
      </c>
      <c r="AU113" s="19" t="s">
        <v>21</v>
      </c>
    </row>
    <row r="114" s="13" customFormat="1">
      <c r="A114" s="13"/>
      <c r="B114" s="227"/>
      <c r="C114" s="228"/>
      <c r="D114" s="225" t="s">
        <v>152</v>
      </c>
      <c r="E114" s="229" t="s">
        <v>32</v>
      </c>
      <c r="F114" s="230" t="s">
        <v>1258</v>
      </c>
      <c r="G114" s="228"/>
      <c r="H114" s="231">
        <v>142.66200000000001</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152</v>
      </c>
      <c r="AU114" s="237" t="s">
        <v>21</v>
      </c>
      <c r="AV114" s="13" t="s">
        <v>21</v>
      </c>
      <c r="AW114" s="13" t="s">
        <v>40</v>
      </c>
      <c r="AX114" s="13" t="s">
        <v>81</v>
      </c>
      <c r="AY114" s="237" t="s">
        <v>135</v>
      </c>
    </row>
    <row r="115" s="14" customFormat="1">
      <c r="A115" s="14"/>
      <c r="B115" s="238"/>
      <c r="C115" s="239"/>
      <c r="D115" s="225" t="s">
        <v>152</v>
      </c>
      <c r="E115" s="240" t="s">
        <v>32</v>
      </c>
      <c r="F115" s="241" t="s">
        <v>154</v>
      </c>
      <c r="G115" s="239"/>
      <c r="H115" s="240" t="s">
        <v>32</v>
      </c>
      <c r="I115" s="242"/>
      <c r="J115" s="239"/>
      <c r="K115" s="239"/>
      <c r="L115" s="243"/>
      <c r="M115" s="244"/>
      <c r="N115" s="245"/>
      <c r="O115" s="245"/>
      <c r="P115" s="245"/>
      <c r="Q115" s="245"/>
      <c r="R115" s="245"/>
      <c r="S115" s="245"/>
      <c r="T115" s="246"/>
      <c r="U115" s="14"/>
      <c r="V115" s="14"/>
      <c r="W115" s="14"/>
      <c r="X115" s="14"/>
      <c r="Y115" s="14"/>
      <c r="Z115" s="14"/>
      <c r="AA115" s="14"/>
      <c r="AB115" s="14"/>
      <c r="AC115" s="14"/>
      <c r="AD115" s="14"/>
      <c r="AE115" s="14"/>
      <c r="AT115" s="247" t="s">
        <v>152</v>
      </c>
      <c r="AU115" s="247" t="s">
        <v>21</v>
      </c>
      <c r="AV115" s="14" t="s">
        <v>89</v>
      </c>
      <c r="AW115" s="14" t="s">
        <v>40</v>
      </c>
      <c r="AX115" s="14" t="s">
        <v>81</v>
      </c>
      <c r="AY115" s="247" t="s">
        <v>135</v>
      </c>
    </row>
    <row r="116" s="15" customFormat="1">
      <c r="A116" s="15"/>
      <c r="B116" s="248"/>
      <c r="C116" s="249"/>
      <c r="D116" s="225" t="s">
        <v>152</v>
      </c>
      <c r="E116" s="250" t="s">
        <v>32</v>
      </c>
      <c r="F116" s="251" t="s">
        <v>155</v>
      </c>
      <c r="G116" s="249"/>
      <c r="H116" s="252">
        <v>142.66200000000001</v>
      </c>
      <c r="I116" s="253"/>
      <c r="J116" s="249"/>
      <c r="K116" s="249"/>
      <c r="L116" s="254"/>
      <c r="M116" s="255"/>
      <c r="N116" s="256"/>
      <c r="O116" s="256"/>
      <c r="P116" s="256"/>
      <c r="Q116" s="256"/>
      <c r="R116" s="256"/>
      <c r="S116" s="256"/>
      <c r="T116" s="257"/>
      <c r="U116" s="15"/>
      <c r="V116" s="15"/>
      <c r="W116" s="15"/>
      <c r="X116" s="15"/>
      <c r="Y116" s="15"/>
      <c r="Z116" s="15"/>
      <c r="AA116" s="15"/>
      <c r="AB116" s="15"/>
      <c r="AC116" s="15"/>
      <c r="AD116" s="15"/>
      <c r="AE116" s="15"/>
      <c r="AT116" s="258" t="s">
        <v>152</v>
      </c>
      <c r="AU116" s="258" t="s">
        <v>21</v>
      </c>
      <c r="AV116" s="15" t="s">
        <v>142</v>
      </c>
      <c r="AW116" s="15" t="s">
        <v>40</v>
      </c>
      <c r="AX116" s="15" t="s">
        <v>89</v>
      </c>
      <c r="AY116" s="258" t="s">
        <v>135</v>
      </c>
    </row>
    <row r="117" s="2" customFormat="1" ht="37.8" customHeight="1">
      <c r="A117" s="41"/>
      <c r="B117" s="42"/>
      <c r="C117" s="207" t="s">
        <v>178</v>
      </c>
      <c r="D117" s="207" t="s">
        <v>137</v>
      </c>
      <c r="E117" s="208" t="s">
        <v>230</v>
      </c>
      <c r="F117" s="209" t="s">
        <v>231</v>
      </c>
      <c r="G117" s="210" t="s">
        <v>165</v>
      </c>
      <c r="H117" s="211">
        <v>142.66200000000001</v>
      </c>
      <c r="I117" s="212"/>
      <c r="J117" s="213">
        <f>ROUND(I117*H117,2)</f>
        <v>0</v>
      </c>
      <c r="K117" s="209" t="s">
        <v>141</v>
      </c>
      <c r="L117" s="47"/>
      <c r="M117" s="214" t="s">
        <v>32</v>
      </c>
      <c r="N117" s="215" t="s">
        <v>52</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142</v>
      </c>
      <c r="AT117" s="218" t="s">
        <v>137</v>
      </c>
      <c r="AU117" s="218" t="s">
        <v>21</v>
      </c>
      <c r="AY117" s="19" t="s">
        <v>135</v>
      </c>
      <c r="BE117" s="219">
        <f>IF(N117="základní",J117,0)</f>
        <v>0</v>
      </c>
      <c r="BF117" s="219">
        <f>IF(N117="snížená",J117,0)</f>
        <v>0</v>
      </c>
      <c r="BG117" s="219">
        <f>IF(N117="zákl. přenesená",J117,0)</f>
        <v>0</v>
      </c>
      <c r="BH117" s="219">
        <f>IF(N117="sníž. přenesená",J117,0)</f>
        <v>0</v>
      </c>
      <c r="BI117" s="219">
        <f>IF(N117="nulová",J117,0)</f>
        <v>0</v>
      </c>
      <c r="BJ117" s="19" t="s">
        <v>89</v>
      </c>
      <c r="BK117" s="219">
        <f>ROUND(I117*H117,2)</f>
        <v>0</v>
      </c>
      <c r="BL117" s="19" t="s">
        <v>142</v>
      </c>
      <c r="BM117" s="218" t="s">
        <v>1259</v>
      </c>
    </row>
    <row r="118" s="2" customFormat="1">
      <c r="A118" s="41"/>
      <c r="B118" s="42"/>
      <c r="C118" s="43"/>
      <c r="D118" s="220" t="s">
        <v>144</v>
      </c>
      <c r="E118" s="43"/>
      <c r="F118" s="221" t="s">
        <v>233</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19" t="s">
        <v>144</v>
      </c>
      <c r="AU118" s="19" t="s">
        <v>21</v>
      </c>
    </row>
    <row r="119" s="2" customFormat="1">
      <c r="A119" s="41"/>
      <c r="B119" s="42"/>
      <c r="C119" s="43"/>
      <c r="D119" s="225" t="s">
        <v>150</v>
      </c>
      <c r="E119" s="43"/>
      <c r="F119" s="226" t="s">
        <v>234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19" t="s">
        <v>150</v>
      </c>
      <c r="AU119" s="19" t="s">
        <v>21</v>
      </c>
    </row>
    <row r="120" s="2" customFormat="1" ht="37.8" customHeight="1">
      <c r="A120" s="41"/>
      <c r="B120" s="42"/>
      <c r="C120" s="207" t="s">
        <v>184</v>
      </c>
      <c r="D120" s="207" t="s">
        <v>137</v>
      </c>
      <c r="E120" s="208" t="s">
        <v>236</v>
      </c>
      <c r="F120" s="209" t="s">
        <v>237</v>
      </c>
      <c r="G120" s="210" t="s">
        <v>165</v>
      </c>
      <c r="H120" s="211">
        <v>713.30999999999995</v>
      </c>
      <c r="I120" s="212"/>
      <c r="J120" s="213">
        <f>ROUND(I120*H120,2)</f>
        <v>0</v>
      </c>
      <c r="K120" s="209" t="s">
        <v>141</v>
      </c>
      <c r="L120" s="47"/>
      <c r="M120" s="214" t="s">
        <v>32</v>
      </c>
      <c r="N120" s="215" t="s">
        <v>52</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142</v>
      </c>
      <c r="AT120" s="218" t="s">
        <v>137</v>
      </c>
      <c r="AU120" s="218" t="s">
        <v>21</v>
      </c>
      <c r="AY120" s="19" t="s">
        <v>135</v>
      </c>
      <c r="BE120" s="219">
        <f>IF(N120="základní",J120,0)</f>
        <v>0</v>
      </c>
      <c r="BF120" s="219">
        <f>IF(N120="snížená",J120,0)</f>
        <v>0</v>
      </c>
      <c r="BG120" s="219">
        <f>IF(N120="zákl. přenesená",J120,0)</f>
        <v>0</v>
      </c>
      <c r="BH120" s="219">
        <f>IF(N120="sníž. přenesená",J120,0)</f>
        <v>0</v>
      </c>
      <c r="BI120" s="219">
        <f>IF(N120="nulová",J120,0)</f>
        <v>0</v>
      </c>
      <c r="BJ120" s="19" t="s">
        <v>89</v>
      </c>
      <c r="BK120" s="219">
        <f>ROUND(I120*H120,2)</f>
        <v>0</v>
      </c>
      <c r="BL120" s="19" t="s">
        <v>142</v>
      </c>
      <c r="BM120" s="218" t="s">
        <v>1260</v>
      </c>
    </row>
    <row r="121" s="2" customFormat="1">
      <c r="A121" s="41"/>
      <c r="B121" s="42"/>
      <c r="C121" s="43"/>
      <c r="D121" s="220" t="s">
        <v>144</v>
      </c>
      <c r="E121" s="43"/>
      <c r="F121" s="221" t="s">
        <v>239</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19" t="s">
        <v>144</v>
      </c>
      <c r="AU121" s="19" t="s">
        <v>21</v>
      </c>
    </row>
    <row r="122" s="2" customFormat="1">
      <c r="A122" s="41"/>
      <c r="B122" s="42"/>
      <c r="C122" s="43"/>
      <c r="D122" s="225" t="s">
        <v>150</v>
      </c>
      <c r="E122" s="43"/>
      <c r="F122" s="226" t="s">
        <v>234</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19" t="s">
        <v>150</v>
      </c>
      <c r="AU122" s="19" t="s">
        <v>21</v>
      </c>
    </row>
    <row r="123" s="13" customFormat="1">
      <c r="A123" s="13"/>
      <c r="B123" s="227"/>
      <c r="C123" s="228"/>
      <c r="D123" s="225" t="s">
        <v>152</v>
      </c>
      <c r="E123" s="229" t="s">
        <v>32</v>
      </c>
      <c r="F123" s="230" t="s">
        <v>1261</v>
      </c>
      <c r="G123" s="228"/>
      <c r="H123" s="231">
        <v>713.30999999999995</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152</v>
      </c>
      <c r="AU123" s="237" t="s">
        <v>21</v>
      </c>
      <c r="AV123" s="13" t="s">
        <v>21</v>
      </c>
      <c r="AW123" s="13" t="s">
        <v>40</v>
      </c>
      <c r="AX123" s="13" t="s">
        <v>81</v>
      </c>
      <c r="AY123" s="237" t="s">
        <v>135</v>
      </c>
    </row>
    <row r="124" s="15" customFormat="1">
      <c r="A124" s="15"/>
      <c r="B124" s="248"/>
      <c r="C124" s="249"/>
      <c r="D124" s="225" t="s">
        <v>152</v>
      </c>
      <c r="E124" s="250" t="s">
        <v>32</v>
      </c>
      <c r="F124" s="251" t="s">
        <v>155</v>
      </c>
      <c r="G124" s="249"/>
      <c r="H124" s="252">
        <v>713.30999999999995</v>
      </c>
      <c r="I124" s="253"/>
      <c r="J124" s="249"/>
      <c r="K124" s="249"/>
      <c r="L124" s="254"/>
      <c r="M124" s="255"/>
      <c r="N124" s="256"/>
      <c r="O124" s="256"/>
      <c r="P124" s="256"/>
      <c r="Q124" s="256"/>
      <c r="R124" s="256"/>
      <c r="S124" s="256"/>
      <c r="T124" s="257"/>
      <c r="U124" s="15"/>
      <c r="V124" s="15"/>
      <c r="W124" s="15"/>
      <c r="X124" s="15"/>
      <c r="Y124" s="15"/>
      <c r="Z124" s="15"/>
      <c r="AA124" s="15"/>
      <c r="AB124" s="15"/>
      <c r="AC124" s="15"/>
      <c r="AD124" s="15"/>
      <c r="AE124" s="15"/>
      <c r="AT124" s="258" t="s">
        <v>152</v>
      </c>
      <c r="AU124" s="258" t="s">
        <v>21</v>
      </c>
      <c r="AV124" s="15" t="s">
        <v>142</v>
      </c>
      <c r="AW124" s="15" t="s">
        <v>40</v>
      </c>
      <c r="AX124" s="15" t="s">
        <v>89</v>
      </c>
      <c r="AY124" s="258" t="s">
        <v>135</v>
      </c>
    </row>
    <row r="125" s="2" customFormat="1" ht="24.15" customHeight="1">
      <c r="A125" s="41"/>
      <c r="B125" s="42"/>
      <c r="C125" s="207" t="s">
        <v>175</v>
      </c>
      <c r="D125" s="207" t="s">
        <v>137</v>
      </c>
      <c r="E125" s="208" t="s">
        <v>260</v>
      </c>
      <c r="F125" s="209" t="s">
        <v>261</v>
      </c>
      <c r="G125" s="210" t="s">
        <v>174</v>
      </c>
      <c r="H125" s="211">
        <v>256.79199999999997</v>
      </c>
      <c r="I125" s="212"/>
      <c r="J125" s="213">
        <f>ROUND(I125*H125,2)</f>
        <v>0</v>
      </c>
      <c r="K125" s="209" t="s">
        <v>141</v>
      </c>
      <c r="L125" s="47"/>
      <c r="M125" s="214" t="s">
        <v>32</v>
      </c>
      <c r="N125" s="215" t="s">
        <v>52</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142</v>
      </c>
      <c r="AT125" s="218" t="s">
        <v>137</v>
      </c>
      <c r="AU125" s="218" t="s">
        <v>21</v>
      </c>
      <c r="AY125" s="19" t="s">
        <v>135</v>
      </c>
      <c r="BE125" s="219">
        <f>IF(N125="základní",J125,0)</f>
        <v>0</v>
      </c>
      <c r="BF125" s="219">
        <f>IF(N125="snížená",J125,0)</f>
        <v>0</v>
      </c>
      <c r="BG125" s="219">
        <f>IF(N125="zákl. přenesená",J125,0)</f>
        <v>0</v>
      </c>
      <c r="BH125" s="219">
        <f>IF(N125="sníž. přenesená",J125,0)</f>
        <v>0</v>
      </c>
      <c r="BI125" s="219">
        <f>IF(N125="nulová",J125,0)</f>
        <v>0</v>
      </c>
      <c r="BJ125" s="19" t="s">
        <v>89</v>
      </c>
      <c r="BK125" s="219">
        <f>ROUND(I125*H125,2)</f>
        <v>0</v>
      </c>
      <c r="BL125" s="19" t="s">
        <v>142</v>
      </c>
      <c r="BM125" s="218" t="s">
        <v>1262</v>
      </c>
    </row>
    <row r="126" s="2" customFormat="1">
      <c r="A126" s="41"/>
      <c r="B126" s="42"/>
      <c r="C126" s="43"/>
      <c r="D126" s="220" t="s">
        <v>144</v>
      </c>
      <c r="E126" s="43"/>
      <c r="F126" s="221" t="s">
        <v>263</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19" t="s">
        <v>144</v>
      </c>
      <c r="AU126" s="19" t="s">
        <v>21</v>
      </c>
    </row>
    <row r="127" s="2" customFormat="1">
      <c r="A127" s="41"/>
      <c r="B127" s="42"/>
      <c r="C127" s="43"/>
      <c r="D127" s="225" t="s">
        <v>150</v>
      </c>
      <c r="E127" s="43"/>
      <c r="F127" s="226" t="s">
        <v>264</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19" t="s">
        <v>150</v>
      </c>
      <c r="AU127" s="19" t="s">
        <v>21</v>
      </c>
    </row>
    <row r="128" s="13" customFormat="1">
      <c r="A128" s="13"/>
      <c r="B128" s="227"/>
      <c r="C128" s="228"/>
      <c r="D128" s="225" t="s">
        <v>152</v>
      </c>
      <c r="E128" s="229" t="s">
        <v>32</v>
      </c>
      <c r="F128" s="230" t="s">
        <v>1263</v>
      </c>
      <c r="G128" s="228"/>
      <c r="H128" s="231">
        <v>256.79199999999997</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152</v>
      </c>
      <c r="AU128" s="237" t="s">
        <v>21</v>
      </c>
      <c r="AV128" s="13" t="s">
        <v>21</v>
      </c>
      <c r="AW128" s="13" t="s">
        <v>40</v>
      </c>
      <c r="AX128" s="13" t="s">
        <v>81</v>
      </c>
      <c r="AY128" s="237" t="s">
        <v>135</v>
      </c>
    </row>
    <row r="129" s="15" customFormat="1">
      <c r="A129" s="15"/>
      <c r="B129" s="248"/>
      <c r="C129" s="249"/>
      <c r="D129" s="225" t="s">
        <v>152</v>
      </c>
      <c r="E129" s="250" t="s">
        <v>32</v>
      </c>
      <c r="F129" s="251" t="s">
        <v>155</v>
      </c>
      <c r="G129" s="249"/>
      <c r="H129" s="252">
        <v>256.79199999999997</v>
      </c>
      <c r="I129" s="253"/>
      <c r="J129" s="249"/>
      <c r="K129" s="249"/>
      <c r="L129" s="254"/>
      <c r="M129" s="255"/>
      <c r="N129" s="256"/>
      <c r="O129" s="256"/>
      <c r="P129" s="256"/>
      <c r="Q129" s="256"/>
      <c r="R129" s="256"/>
      <c r="S129" s="256"/>
      <c r="T129" s="257"/>
      <c r="U129" s="15"/>
      <c r="V129" s="15"/>
      <c r="W129" s="15"/>
      <c r="X129" s="15"/>
      <c r="Y129" s="15"/>
      <c r="Z129" s="15"/>
      <c r="AA129" s="15"/>
      <c r="AB129" s="15"/>
      <c r="AC129" s="15"/>
      <c r="AD129" s="15"/>
      <c r="AE129" s="15"/>
      <c r="AT129" s="258" t="s">
        <v>152</v>
      </c>
      <c r="AU129" s="258" t="s">
        <v>21</v>
      </c>
      <c r="AV129" s="15" t="s">
        <v>142</v>
      </c>
      <c r="AW129" s="15" t="s">
        <v>40</v>
      </c>
      <c r="AX129" s="15" t="s">
        <v>89</v>
      </c>
      <c r="AY129" s="258" t="s">
        <v>135</v>
      </c>
    </row>
    <row r="130" s="2" customFormat="1" ht="24.15" customHeight="1">
      <c r="A130" s="41"/>
      <c r="B130" s="42"/>
      <c r="C130" s="207" t="s">
        <v>197</v>
      </c>
      <c r="D130" s="207" t="s">
        <v>137</v>
      </c>
      <c r="E130" s="208" t="s">
        <v>267</v>
      </c>
      <c r="F130" s="209" t="s">
        <v>268</v>
      </c>
      <c r="G130" s="210" t="s">
        <v>165</v>
      </c>
      <c r="H130" s="211">
        <v>142.66200000000001</v>
      </c>
      <c r="I130" s="212"/>
      <c r="J130" s="213">
        <f>ROUND(I130*H130,2)</f>
        <v>0</v>
      </c>
      <c r="K130" s="209" t="s">
        <v>141</v>
      </c>
      <c r="L130" s="47"/>
      <c r="M130" s="214" t="s">
        <v>32</v>
      </c>
      <c r="N130" s="215" t="s">
        <v>52</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142</v>
      </c>
      <c r="AT130" s="218" t="s">
        <v>137</v>
      </c>
      <c r="AU130" s="218" t="s">
        <v>21</v>
      </c>
      <c r="AY130" s="19" t="s">
        <v>135</v>
      </c>
      <c r="BE130" s="219">
        <f>IF(N130="základní",J130,0)</f>
        <v>0</v>
      </c>
      <c r="BF130" s="219">
        <f>IF(N130="snížená",J130,0)</f>
        <v>0</v>
      </c>
      <c r="BG130" s="219">
        <f>IF(N130="zákl. přenesená",J130,0)</f>
        <v>0</v>
      </c>
      <c r="BH130" s="219">
        <f>IF(N130="sníž. přenesená",J130,0)</f>
        <v>0</v>
      </c>
      <c r="BI130" s="219">
        <f>IF(N130="nulová",J130,0)</f>
        <v>0</v>
      </c>
      <c r="BJ130" s="19" t="s">
        <v>89</v>
      </c>
      <c r="BK130" s="219">
        <f>ROUND(I130*H130,2)</f>
        <v>0</v>
      </c>
      <c r="BL130" s="19" t="s">
        <v>142</v>
      </c>
      <c r="BM130" s="218" t="s">
        <v>1264</v>
      </c>
    </row>
    <row r="131" s="2" customFormat="1">
      <c r="A131" s="41"/>
      <c r="B131" s="42"/>
      <c r="C131" s="43"/>
      <c r="D131" s="220" t="s">
        <v>144</v>
      </c>
      <c r="E131" s="43"/>
      <c r="F131" s="221" t="s">
        <v>270</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19" t="s">
        <v>144</v>
      </c>
      <c r="AU131" s="19" t="s">
        <v>21</v>
      </c>
    </row>
    <row r="132" s="2" customFormat="1">
      <c r="A132" s="41"/>
      <c r="B132" s="42"/>
      <c r="C132" s="43"/>
      <c r="D132" s="225" t="s">
        <v>150</v>
      </c>
      <c r="E132" s="43"/>
      <c r="F132" s="226" t="s">
        <v>271</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19" t="s">
        <v>150</v>
      </c>
      <c r="AU132" s="19" t="s">
        <v>21</v>
      </c>
    </row>
    <row r="133" s="12" customFormat="1" ht="22.8" customHeight="1">
      <c r="A133" s="12"/>
      <c r="B133" s="191"/>
      <c r="C133" s="192"/>
      <c r="D133" s="193" t="s">
        <v>80</v>
      </c>
      <c r="E133" s="205" t="s">
        <v>197</v>
      </c>
      <c r="F133" s="205" t="s">
        <v>781</v>
      </c>
      <c r="G133" s="192"/>
      <c r="H133" s="192"/>
      <c r="I133" s="195"/>
      <c r="J133" s="206">
        <f>BK133</f>
        <v>0</v>
      </c>
      <c r="K133" s="192"/>
      <c r="L133" s="197"/>
      <c r="M133" s="198"/>
      <c r="N133" s="199"/>
      <c r="O133" s="199"/>
      <c r="P133" s="200">
        <f>SUM(P134:P161)</f>
        <v>0</v>
      </c>
      <c r="Q133" s="199"/>
      <c r="R133" s="200">
        <f>SUM(R134:R161)</f>
        <v>8.1011893399999977</v>
      </c>
      <c r="S133" s="199"/>
      <c r="T133" s="201">
        <f>SUM(T134:T161)</f>
        <v>179.20066799999998</v>
      </c>
      <c r="U133" s="12"/>
      <c r="V133" s="12"/>
      <c r="W133" s="12"/>
      <c r="X133" s="12"/>
      <c r="Y133" s="12"/>
      <c r="Z133" s="12"/>
      <c r="AA133" s="12"/>
      <c r="AB133" s="12"/>
      <c r="AC133" s="12"/>
      <c r="AD133" s="12"/>
      <c r="AE133" s="12"/>
      <c r="AR133" s="202" t="s">
        <v>89</v>
      </c>
      <c r="AT133" s="203" t="s">
        <v>80</v>
      </c>
      <c r="AU133" s="203" t="s">
        <v>89</v>
      </c>
      <c r="AY133" s="202" t="s">
        <v>135</v>
      </c>
      <c r="BK133" s="204">
        <f>SUM(BK134:BK161)</f>
        <v>0</v>
      </c>
    </row>
    <row r="134" s="2" customFormat="1" ht="16.5" customHeight="1">
      <c r="A134" s="41"/>
      <c r="B134" s="42"/>
      <c r="C134" s="207" t="s">
        <v>204</v>
      </c>
      <c r="D134" s="207" t="s">
        <v>137</v>
      </c>
      <c r="E134" s="208" t="s">
        <v>1265</v>
      </c>
      <c r="F134" s="209" t="s">
        <v>1266</v>
      </c>
      <c r="G134" s="210" t="s">
        <v>165</v>
      </c>
      <c r="H134" s="211">
        <v>15.99</v>
      </c>
      <c r="I134" s="212"/>
      <c r="J134" s="213">
        <f>ROUND(I134*H134,2)</f>
        <v>0</v>
      </c>
      <c r="K134" s="209" t="s">
        <v>141</v>
      </c>
      <c r="L134" s="47"/>
      <c r="M134" s="214" t="s">
        <v>32</v>
      </c>
      <c r="N134" s="215" t="s">
        <v>52</v>
      </c>
      <c r="O134" s="87"/>
      <c r="P134" s="216">
        <f>O134*H134</f>
        <v>0</v>
      </c>
      <c r="Q134" s="216">
        <v>0.12</v>
      </c>
      <c r="R134" s="216">
        <f>Q134*H134</f>
        <v>1.9188000000000001</v>
      </c>
      <c r="S134" s="216">
        <v>2.4900000000000002</v>
      </c>
      <c r="T134" s="217">
        <f>S134*H134</f>
        <v>39.815100000000001</v>
      </c>
      <c r="U134" s="41"/>
      <c r="V134" s="41"/>
      <c r="W134" s="41"/>
      <c r="X134" s="41"/>
      <c r="Y134" s="41"/>
      <c r="Z134" s="41"/>
      <c r="AA134" s="41"/>
      <c r="AB134" s="41"/>
      <c r="AC134" s="41"/>
      <c r="AD134" s="41"/>
      <c r="AE134" s="41"/>
      <c r="AR134" s="218" t="s">
        <v>142</v>
      </c>
      <c r="AT134" s="218" t="s">
        <v>137</v>
      </c>
      <c r="AU134" s="218" t="s">
        <v>21</v>
      </c>
      <c r="AY134" s="19" t="s">
        <v>135</v>
      </c>
      <c r="BE134" s="219">
        <f>IF(N134="základní",J134,0)</f>
        <v>0</v>
      </c>
      <c r="BF134" s="219">
        <f>IF(N134="snížená",J134,0)</f>
        <v>0</v>
      </c>
      <c r="BG134" s="219">
        <f>IF(N134="zákl. přenesená",J134,0)</f>
        <v>0</v>
      </c>
      <c r="BH134" s="219">
        <f>IF(N134="sníž. přenesená",J134,0)</f>
        <v>0</v>
      </c>
      <c r="BI134" s="219">
        <f>IF(N134="nulová",J134,0)</f>
        <v>0</v>
      </c>
      <c r="BJ134" s="19" t="s">
        <v>89</v>
      </c>
      <c r="BK134" s="219">
        <f>ROUND(I134*H134,2)</f>
        <v>0</v>
      </c>
      <c r="BL134" s="19" t="s">
        <v>142</v>
      </c>
      <c r="BM134" s="218" t="s">
        <v>1267</v>
      </c>
    </row>
    <row r="135" s="2" customFormat="1">
      <c r="A135" s="41"/>
      <c r="B135" s="42"/>
      <c r="C135" s="43"/>
      <c r="D135" s="220" t="s">
        <v>144</v>
      </c>
      <c r="E135" s="43"/>
      <c r="F135" s="221" t="s">
        <v>1268</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19" t="s">
        <v>144</v>
      </c>
      <c r="AU135" s="19" t="s">
        <v>21</v>
      </c>
    </row>
    <row r="136" s="2" customFormat="1">
      <c r="A136" s="41"/>
      <c r="B136" s="42"/>
      <c r="C136" s="43"/>
      <c r="D136" s="225" t="s">
        <v>150</v>
      </c>
      <c r="E136" s="43"/>
      <c r="F136" s="226" t="s">
        <v>1197</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19" t="s">
        <v>150</v>
      </c>
      <c r="AU136" s="19" t="s">
        <v>21</v>
      </c>
    </row>
    <row r="137" s="13" customFormat="1">
      <c r="A137" s="13"/>
      <c r="B137" s="227"/>
      <c r="C137" s="228"/>
      <c r="D137" s="225" t="s">
        <v>152</v>
      </c>
      <c r="E137" s="229" t="s">
        <v>32</v>
      </c>
      <c r="F137" s="230" t="s">
        <v>1269</v>
      </c>
      <c r="G137" s="228"/>
      <c r="H137" s="231">
        <v>15.99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152</v>
      </c>
      <c r="AU137" s="237" t="s">
        <v>21</v>
      </c>
      <c r="AV137" s="13" t="s">
        <v>21</v>
      </c>
      <c r="AW137" s="13" t="s">
        <v>40</v>
      </c>
      <c r="AX137" s="13" t="s">
        <v>81</v>
      </c>
      <c r="AY137" s="237" t="s">
        <v>135</v>
      </c>
    </row>
    <row r="138" s="14" customFormat="1">
      <c r="A138" s="14"/>
      <c r="B138" s="238"/>
      <c r="C138" s="239"/>
      <c r="D138" s="225" t="s">
        <v>152</v>
      </c>
      <c r="E138" s="240" t="s">
        <v>32</v>
      </c>
      <c r="F138" s="241" t="s">
        <v>154</v>
      </c>
      <c r="G138" s="239"/>
      <c r="H138" s="240" t="s">
        <v>32</v>
      </c>
      <c r="I138" s="242"/>
      <c r="J138" s="239"/>
      <c r="K138" s="239"/>
      <c r="L138" s="243"/>
      <c r="M138" s="244"/>
      <c r="N138" s="245"/>
      <c r="O138" s="245"/>
      <c r="P138" s="245"/>
      <c r="Q138" s="245"/>
      <c r="R138" s="245"/>
      <c r="S138" s="245"/>
      <c r="T138" s="246"/>
      <c r="U138" s="14"/>
      <c r="V138" s="14"/>
      <c r="W138" s="14"/>
      <c r="X138" s="14"/>
      <c r="Y138" s="14"/>
      <c r="Z138" s="14"/>
      <c r="AA138" s="14"/>
      <c r="AB138" s="14"/>
      <c r="AC138" s="14"/>
      <c r="AD138" s="14"/>
      <c r="AE138" s="14"/>
      <c r="AT138" s="247" t="s">
        <v>152</v>
      </c>
      <c r="AU138" s="247" t="s">
        <v>21</v>
      </c>
      <c r="AV138" s="14" t="s">
        <v>89</v>
      </c>
      <c r="AW138" s="14" t="s">
        <v>40</v>
      </c>
      <c r="AX138" s="14" t="s">
        <v>81</v>
      </c>
      <c r="AY138" s="247" t="s">
        <v>135</v>
      </c>
    </row>
    <row r="139" s="15" customFormat="1">
      <c r="A139" s="15"/>
      <c r="B139" s="248"/>
      <c r="C139" s="249"/>
      <c r="D139" s="225" t="s">
        <v>152</v>
      </c>
      <c r="E139" s="250" t="s">
        <v>32</v>
      </c>
      <c r="F139" s="251" t="s">
        <v>155</v>
      </c>
      <c r="G139" s="249"/>
      <c r="H139" s="252">
        <v>15.99</v>
      </c>
      <c r="I139" s="253"/>
      <c r="J139" s="249"/>
      <c r="K139" s="249"/>
      <c r="L139" s="254"/>
      <c r="M139" s="255"/>
      <c r="N139" s="256"/>
      <c r="O139" s="256"/>
      <c r="P139" s="256"/>
      <c r="Q139" s="256"/>
      <c r="R139" s="256"/>
      <c r="S139" s="256"/>
      <c r="T139" s="257"/>
      <c r="U139" s="15"/>
      <c r="V139" s="15"/>
      <c r="W139" s="15"/>
      <c r="X139" s="15"/>
      <c r="Y139" s="15"/>
      <c r="Z139" s="15"/>
      <c r="AA139" s="15"/>
      <c r="AB139" s="15"/>
      <c r="AC139" s="15"/>
      <c r="AD139" s="15"/>
      <c r="AE139" s="15"/>
      <c r="AT139" s="258" t="s">
        <v>152</v>
      </c>
      <c r="AU139" s="258" t="s">
        <v>21</v>
      </c>
      <c r="AV139" s="15" t="s">
        <v>142</v>
      </c>
      <c r="AW139" s="15" t="s">
        <v>40</v>
      </c>
      <c r="AX139" s="15" t="s">
        <v>89</v>
      </c>
      <c r="AY139" s="258" t="s">
        <v>135</v>
      </c>
    </row>
    <row r="140" s="2" customFormat="1" ht="16.5" customHeight="1">
      <c r="A140" s="41"/>
      <c r="B140" s="42"/>
      <c r="C140" s="207" t="s">
        <v>212</v>
      </c>
      <c r="D140" s="207" t="s">
        <v>137</v>
      </c>
      <c r="E140" s="208" t="s">
        <v>1199</v>
      </c>
      <c r="F140" s="209" t="s">
        <v>1200</v>
      </c>
      <c r="G140" s="210" t="s">
        <v>165</v>
      </c>
      <c r="H140" s="211">
        <v>12.773999999999999</v>
      </c>
      <c r="I140" s="212"/>
      <c r="J140" s="213">
        <f>ROUND(I140*H140,2)</f>
        <v>0</v>
      </c>
      <c r="K140" s="209" t="s">
        <v>141</v>
      </c>
      <c r="L140" s="47"/>
      <c r="M140" s="214" t="s">
        <v>32</v>
      </c>
      <c r="N140" s="215" t="s">
        <v>52</v>
      </c>
      <c r="O140" s="87"/>
      <c r="P140" s="216">
        <f>O140*H140</f>
        <v>0</v>
      </c>
      <c r="Q140" s="216">
        <v>0.12171</v>
      </c>
      <c r="R140" s="216">
        <f>Q140*H140</f>
        <v>1.5547235399999999</v>
      </c>
      <c r="S140" s="216">
        <v>2.3999999999999999</v>
      </c>
      <c r="T140" s="217">
        <f>S140*H140</f>
        <v>30.657599999999995</v>
      </c>
      <c r="U140" s="41"/>
      <c r="V140" s="41"/>
      <c r="W140" s="41"/>
      <c r="X140" s="41"/>
      <c r="Y140" s="41"/>
      <c r="Z140" s="41"/>
      <c r="AA140" s="41"/>
      <c r="AB140" s="41"/>
      <c r="AC140" s="41"/>
      <c r="AD140" s="41"/>
      <c r="AE140" s="41"/>
      <c r="AR140" s="218" t="s">
        <v>142</v>
      </c>
      <c r="AT140" s="218" t="s">
        <v>137</v>
      </c>
      <c r="AU140" s="218" t="s">
        <v>21</v>
      </c>
      <c r="AY140" s="19" t="s">
        <v>135</v>
      </c>
      <c r="BE140" s="219">
        <f>IF(N140="základní",J140,0)</f>
        <v>0</v>
      </c>
      <c r="BF140" s="219">
        <f>IF(N140="snížená",J140,0)</f>
        <v>0</v>
      </c>
      <c r="BG140" s="219">
        <f>IF(N140="zákl. přenesená",J140,0)</f>
        <v>0</v>
      </c>
      <c r="BH140" s="219">
        <f>IF(N140="sníž. přenesená",J140,0)</f>
        <v>0</v>
      </c>
      <c r="BI140" s="219">
        <f>IF(N140="nulová",J140,0)</f>
        <v>0</v>
      </c>
      <c r="BJ140" s="19" t="s">
        <v>89</v>
      </c>
      <c r="BK140" s="219">
        <f>ROUND(I140*H140,2)</f>
        <v>0</v>
      </c>
      <c r="BL140" s="19" t="s">
        <v>142</v>
      </c>
      <c r="BM140" s="218" t="s">
        <v>1270</v>
      </c>
    </row>
    <row r="141" s="2" customFormat="1">
      <c r="A141" s="41"/>
      <c r="B141" s="42"/>
      <c r="C141" s="43"/>
      <c r="D141" s="220" t="s">
        <v>144</v>
      </c>
      <c r="E141" s="43"/>
      <c r="F141" s="221" t="s">
        <v>1202</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19" t="s">
        <v>144</v>
      </c>
      <c r="AU141" s="19" t="s">
        <v>21</v>
      </c>
    </row>
    <row r="142" s="2" customFormat="1">
      <c r="A142" s="41"/>
      <c r="B142" s="42"/>
      <c r="C142" s="43"/>
      <c r="D142" s="225" t="s">
        <v>150</v>
      </c>
      <c r="E142" s="43"/>
      <c r="F142" s="226" t="s">
        <v>1197</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19" t="s">
        <v>150</v>
      </c>
      <c r="AU142" s="19" t="s">
        <v>21</v>
      </c>
    </row>
    <row r="143" s="13" customFormat="1">
      <c r="A143" s="13"/>
      <c r="B143" s="227"/>
      <c r="C143" s="228"/>
      <c r="D143" s="225" t="s">
        <v>152</v>
      </c>
      <c r="E143" s="229" t="s">
        <v>32</v>
      </c>
      <c r="F143" s="230" t="s">
        <v>1271</v>
      </c>
      <c r="G143" s="228"/>
      <c r="H143" s="231">
        <v>12.773999999999999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152</v>
      </c>
      <c r="AU143" s="237" t="s">
        <v>21</v>
      </c>
      <c r="AV143" s="13" t="s">
        <v>21</v>
      </c>
      <c r="AW143" s="13" t="s">
        <v>40</v>
      </c>
      <c r="AX143" s="13" t="s">
        <v>81</v>
      </c>
      <c r="AY143" s="237" t="s">
        <v>135</v>
      </c>
    </row>
    <row r="144" s="14" customFormat="1">
      <c r="A144" s="14"/>
      <c r="B144" s="238"/>
      <c r="C144" s="239"/>
      <c r="D144" s="225" t="s">
        <v>152</v>
      </c>
      <c r="E144" s="240" t="s">
        <v>32</v>
      </c>
      <c r="F144" s="241" t="s">
        <v>1272</v>
      </c>
      <c r="G144" s="239"/>
      <c r="H144" s="240" t="s">
        <v>32</v>
      </c>
      <c r="I144" s="242"/>
      <c r="J144" s="239"/>
      <c r="K144" s="239"/>
      <c r="L144" s="243"/>
      <c r="M144" s="244"/>
      <c r="N144" s="245"/>
      <c r="O144" s="245"/>
      <c r="P144" s="245"/>
      <c r="Q144" s="245"/>
      <c r="R144" s="245"/>
      <c r="S144" s="245"/>
      <c r="T144" s="246"/>
      <c r="U144" s="14"/>
      <c r="V144" s="14"/>
      <c r="W144" s="14"/>
      <c r="X144" s="14"/>
      <c r="Y144" s="14"/>
      <c r="Z144" s="14"/>
      <c r="AA144" s="14"/>
      <c r="AB144" s="14"/>
      <c r="AC144" s="14"/>
      <c r="AD144" s="14"/>
      <c r="AE144" s="14"/>
      <c r="AT144" s="247" t="s">
        <v>152</v>
      </c>
      <c r="AU144" s="247" t="s">
        <v>21</v>
      </c>
      <c r="AV144" s="14" t="s">
        <v>89</v>
      </c>
      <c r="AW144" s="14" t="s">
        <v>40</v>
      </c>
      <c r="AX144" s="14" t="s">
        <v>81</v>
      </c>
      <c r="AY144" s="247" t="s">
        <v>135</v>
      </c>
    </row>
    <row r="145" s="15" customFormat="1">
      <c r="A145" s="15"/>
      <c r="B145" s="248"/>
      <c r="C145" s="249"/>
      <c r="D145" s="225" t="s">
        <v>152</v>
      </c>
      <c r="E145" s="250" t="s">
        <v>32</v>
      </c>
      <c r="F145" s="251" t="s">
        <v>155</v>
      </c>
      <c r="G145" s="249"/>
      <c r="H145" s="252">
        <v>12.773999999999999</v>
      </c>
      <c r="I145" s="253"/>
      <c r="J145" s="249"/>
      <c r="K145" s="249"/>
      <c r="L145" s="254"/>
      <c r="M145" s="255"/>
      <c r="N145" s="256"/>
      <c r="O145" s="256"/>
      <c r="P145" s="256"/>
      <c r="Q145" s="256"/>
      <c r="R145" s="256"/>
      <c r="S145" s="256"/>
      <c r="T145" s="257"/>
      <c r="U145" s="15"/>
      <c r="V145" s="15"/>
      <c r="W145" s="15"/>
      <c r="X145" s="15"/>
      <c r="Y145" s="15"/>
      <c r="Z145" s="15"/>
      <c r="AA145" s="15"/>
      <c r="AB145" s="15"/>
      <c r="AC145" s="15"/>
      <c r="AD145" s="15"/>
      <c r="AE145" s="15"/>
      <c r="AT145" s="258" t="s">
        <v>152</v>
      </c>
      <c r="AU145" s="258" t="s">
        <v>21</v>
      </c>
      <c r="AV145" s="15" t="s">
        <v>142</v>
      </c>
      <c r="AW145" s="15" t="s">
        <v>40</v>
      </c>
      <c r="AX145" s="15" t="s">
        <v>89</v>
      </c>
      <c r="AY145" s="258" t="s">
        <v>135</v>
      </c>
    </row>
    <row r="146" s="2" customFormat="1" ht="16.5" customHeight="1">
      <c r="A146" s="41"/>
      <c r="B146" s="42"/>
      <c r="C146" s="207" t="s">
        <v>219</v>
      </c>
      <c r="D146" s="207" t="s">
        <v>137</v>
      </c>
      <c r="E146" s="208" t="s">
        <v>1199</v>
      </c>
      <c r="F146" s="209" t="s">
        <v>1200</v>
      </c>
      <c r="G146" s="210" t="s">
        <v>165</v>
      </c>
      <c r="H146" s="211">
        <v>37.979999999999997</v>
      </c>
      <c r="I146" s="212"/>
      <c r="J146" s="213">
        <f>ROUND(I146*H146,2)</f>
        <v>0</v>
      </c>
      <c r="K146" s="209" t="s">
        <v>141</v>
      </c>
      <c r="L146" s="47"/>
      <c r="M146" s="214" t="s">
        <v>32</v>
      </c>
      <c r="N146" s="215" t="s">
        <v>52</v>
      </c>
      <c r="O146" s="87"/>
      <c r="P146" s="216">
        <f>O146*H146</f>
        <v>0</v>
      </c>
      <c r="Q146" s="216">
        <v>0.12171</v>
      </c>
      <c r="R146" s="216">
        <f>Q146*H146</f>
        <v>4.6225457999999993</v>
      </c>
      <c r="S146" s="216">
        <v>2.3999999999999999</v>
      </c>
      <c r="T146" s="217">
        <f>S146*H146</f>
        <v>91.151999999999987</v>
      </c>
      <c r="U146" s="41"/>
      <c r="V146" s="41"/>
      <c r="W146" s="41"/>
      <c r="X146" s="41"/>
      <c r="Y146" s="41"/>
      <c r="Z146" s="41"/>
      <c r="AA146" s="41"/>
      <c r="AB146" s="41"/>
      <c r="AC146" s="41"/>
      <c r="AD146" s="41"/>
      <c r="AE146" s="41"/>
      <c r="AR146" s="218" t="s">
        <v>142</v>
      </c>
      <c r="AT146" s="218" t="s">
        <v>137</v>
      </c>
      <c r="AU146" s="218" t="s">
        <v>21</v>
      </c>
      <c r="AY146" s="19" t="s">
        <v>135</v>
      </c>
      <c r="BE146" s="219">
        <f>IF(N146="základní",J146,0)</f>
        <v>0</v>
      </c>
      <c r="BF146" s="219">
        <f>IF(N146="snížená",J146,0)</f>
        <v>0</v>
      </c>
      <c r="BG146" s="219">
        <f>IF(N146="zákl. přenesená",J146,0)</f>
        <v>0</v>
      </c>
      <c r="BH146" s="219">
        <f>IF(N146="sníž. přenesená",J146,0)</f>
        <v>0</v>
      </c>
      <c r="BI146" s="219">
        <f>IF(N146="nulová",J146,0)</f>
        <v>0</v>
      </c>
      <c r="BJ146" s="19" t="s">
        <v>89</v>
      </c>
      <c r="BK146" s="219">
        <f>ROUND(I146*H146,2)</f>
        <v>0</v>
      </c>
      <c r="BL146" s="19" t="s">
        <v>142</v>
      </c>
      <c r="BM146" s="218" t="s">
        <v>1273</v>
      </c>
    </row>
    <row r="147" s="2" customFormat="1">
      <c r="A147" s="41"/>
      <c r="B147" s="42"/>
      <c r="C147" s="43"/>
      <c r="D147" s="220" t="s">
        <v>144</v>
      </c>
      <c r="E147" s="43"/>
      <c r="F147" s="221" t="s">
        <v>1202</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19" t="s">
        <v>144</v>
      </c>
      <c r="AU147" s="19" t="s">
        <v>21</v>
      </c>
    </row>
    <row r="148" s="2" customFormat="1">
      <c r="A148" s="41"/>
      <c r="B148" s="42"/>
      <c r="C148" s="43"/>
      <c r="D148" s="225" t="s">
        <v>150</v>
      </c>
      <c r="E148" s="43"/>
      <c r="F148" s="226" t="s">
        <v>1197</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19" t="s">
        <v>150</v>
      </c>
      <c r="AU148" s="19" t="s">
        <v>21</v>
      </c>
    </row>
    <row r="149" s="13" customFormat="1">
      <c r="A149" s="13"/>
      <c r="B149" s="227"/>
      <c r="C149" s="228"/>
      <c r="D149" s="225" t="s">
        <v>152</v>
      </c>
      <c r="E149" s="229" t="s">
        <v>32</v>
      </c>
      <c r="F149" s="230" t="s">
        <v>1274</v>
      </c>
      <c r="G149" s="228"/>
      <c r="H149" s="231">
        <v>37.979999999999997</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152</v>
      </c>
      <c r="AU149" s="237" t="s">
        <v>21</v>
      </c>
      <c r="AV149" s="13" t="s">
        <v>21</v>
      </c>
      <c r="AW149" s="13" t="s">
        <v>40</v>
      </c>
      <c r="AX149" s="13" t="s">
        <v>81</v>
      </c>
      <c r="AY149" s="237" t="s">
        <v>135</v>
      </c>
    </row>
    <row r="150" s="14" customFormat="1">
      <c r="A150" s="14"/>
      <c r="B150" s="238"/>
      <c r="C150" s="239"/>
      <c r="D150" s="225" t="s">
        <v>152</v>
      </c>
      <c r="E150" s="240" t="s">
        <v>32</v>
      </c>
      <c r="F150" s="241" t="s">
        <v>154</v>
      </c>
      <c r="G150" s="239"/>
      <c r="H150" s="240" t="s">
        <v>32</v>
      </c>
      <c r="I150" s="242"/>
      <c r="J150" s="239"/>
      <c r="K150" s="239"/>
      <c r="L150" s="243"/>
      <c r="M150" s="244"/>
      <c r="N150" s="245"/>
      <c r="O150" s="245"/>
      <c r="P150" s="245"/>
      <c r="Q150" s="245"/>
      <c r="R150" s="245"/>
      <c r="S150" s="245"/>
      <c r="T150" s="246"/>
      <c r="U150" s="14"/>
      <c r="V150" s="14"/>
      <c r="W150" s="14"/>
      <c r="X150" s="14"/>
      <c r="Y150" s="14"/>
      <c r="Z150" s="14"/>
      <c r="AA150" s="14"/>
      <c r="AB150" s="14"/>
      <c r="AC150" s="14"/>
      <c r="AD150" s="14"/>
      <c r="AE150" s="14"/>
      <c r="AT150" s="247" t="s">
        <v>152</v>
      </c>
      <c r="AU150" s="247" t="s">
        <v>21</v>
      </c>
      <c r="AV150" s="14" t="s">
        <v>89</v>
      </c>
      <c r="AW150" s="14" t="s">
        <v>40</v>
      </c>
      <c r="AX150" s="14" t="s">
        <v>81</v>
      </c>
      <c r="AY150" s="247" t="s">
        <v>135</v>
      </c>
    </row>
    <row r="151" s="15" customFormat="1">
      <c r="A151" s="15"/>
      <c r="B151" s="248"/>
      <c r="C151" s="249"/>
      <c r="D151" s="225" t="s">
        <v>152</v>
      </c>
      <c r="E151" s="250" t="s">
        <v>32</v>
      </c>
      <c r="F151" s="251" t="s">
        <v>155</v>
      </c>
      <c r="G151" s="249"/>
      <c r="H151" s="252">
        <v>37.979999999999997</v>
      </c>
      <c r="I151" s="253"/>
      <c r="J151" s="249"/>
      <c r="K151" s="249"/>
      <c r="L151" s="254"/>
      <c r="M151" s="255"/>
      <c r="N151" s="256"/>
      <c r="O151" s="256"/>
      <c r="P151" s="256"/>
      <c r="Q151" s="256"/>
      <c r="R151" s="256"/>
      <c r="S151" s="256"/>
      <c r="T151" s="257"/>
      <c r="U151" s="15"/>
      <c r="V151" s="15"/>
      <c r="W151" s="15"/>
      <c r="X151" s="15"/>
      <c r="Y151" s="15"/>
      <c r="Z151" s="15"/>
      <c r="AA151" s="15"/>
      <c r="AB151" s="15"/>
      <c r="AC151" s="15"/>
      <c r="AD151" s="15"/>
      <c r="AE151" s="15"/>
      <c r="AT151" s="258" t="s">
        <v>152</v>
      </c>
      <c r="AU151" s="258" t="s">
        <v>21</v>
      </c>
      <c r="AV151" s="15" t="s">
        <v>142</v>
      </c>
      <c r="AW151" s="15" t="s">
        <v>40</v>
      </c>
      <c r="AX151" s="15" t="s">
        <v>89</v>
      </c>
      <c r="AY151" s="258" t="s">
        <v>135</v>
      </c>
    </row>
    <row r="152" s="2" customFormat="1" ht="16.5" customHeight="1">
      <c r="A152" s="41"/>
      <c r="B152" s="42"/>
      <c r="C152" s="207" t="s">
        <v>224</v>
      </c>
      <c r="D152" s="207" t="s">
        <v>137</v>
      </c>
      <c r="E152" s="208" t="s">
        <v>1275</v>
      </c>
      <c r="F152" s="209" t="s">
        <v>1276</v>
      </c>
      <c r="G152" s="210" t="s">
        <v>306</v>
      </c>
      <c r="H152" s="211">
        <v>64</v>
      </c>
      <c r="I152" s="212"/>
      <c r="J152" s="213">
        <f>ROUND(I152*H152,2)</f>
        <v>0</v>
      </c>
      <c r="K152" s="209" t="s">
        <v>141</v>
      </c>
      <c r="L152" s="47"/>
      <c r="M152" s="214" t="s">
        <v>32</v>
      </c>
      <c r="N152" s="215" t="s">
        <v>52</v>
      </c>
      <c r="O152" s="87"/>
      <c r="P152" s="216">
        <f>O152*H152</f>
        <v>0</v>
      </c>
      <c r="Q152" s="216">
        <v>8.0000000000000007E-05</v>
      </c>
      <c r="R152" s="216">
        <f>Q152*H152</f>
        <v>0.0051200000000000004</v>
      </c>
      <c r="S152" s="216">
        <v>0.017999999999999999</v>
      </c>
      <c r="T152" s="217">
        <f>S152*H152</f>
        <v>1.1519999999999999</v>
      </c>
      <c r="U152" s="41"/>
      <c r="V152" s="41"/>
      <c r="W152" s="41"/>
      <c r="X152" s="41"/>
      <c r="Y152" s="41"/>
      <c r="Z152" s="41"/>
      <c r="AA152" s="41"/>
      <c r="AB152" s="41"/>
      <c r="AC152" s="41"/>
      <c r="AD152" s="41"/>
      <c r="AE152" s="41"/>
      <c r="AR152" s="218" t="s">
        <v>142</v>
      </c>
      <c r="AT152" s="218" t="s">
        <v>137</v>
      </c>
      <c r="AU152" s="218" t="s">
        <v>21</v>
      </c>
      <c r="AY152" s="19" t="s">
        <v>135</v>
      </c>
      <c r="BE152" s="219">
        <f>IF(N152="základní",J152,0)</f>
        <v>0</v>
      </c>
      <c r="BF152" s="219">
        <f>IF(N152="snížená",J152,0)</f>
        <v>0</v>
      </c>
      <c r="BG152" s="219">
        <f>IF(N152="zákl. přenesená",J152,0)</f>
        <v>0</v>
      </c>
      <c r="BH152" s="219">
        <f>IF(N152="sníž. přenesená",J152,0)</f>
        <v>0</v>
      </c>
      <c r="BI152" s="219">
        <f>IF(N152="nulová",J152,0)</f>
        <v>0</v>
      </c>
      <c r="BJ152" s="19" t="s">
        <v>89</v>
      </c>
      <c r="BK152" s="219">
        <f>ROUND(I152*H152,2)</f>
        <v>0</v>
      </c>
      <c r="BL152" s="19" t="s">
        <v>142</v>
      </c>
      <c r="BM152" s="218" t="s">
        <v>1277</v>
      </c>
    </row>
    <row r="153" s="2" customFormat="1">
      <c r="A153" s="41"/>
      <c r="B153" s="42"/>
      <c r="C153" s="43"/>
      <c r="D153" s="220" t="s">
        <v>144</v>
      </c>
      <c r="E153" s="43"/>
      <c r="F153" s="221" t="s">
        <v>1278</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19" t="s">
        <v>144</v>
      </c>
      <c r="AU153" s="19" t="s">
        <v>21</v>
      </c>
    </row>
    <row r="154" s="13" customFormat="1">
      <c r="A154" s="13"/>
      <c r="B154" s="227"/>
      <c r="C154" s="228"/>
      <c r="D154" s="225" t="s">
        <v>152</v>
      </c>
      <c r="E154" s="229" t="s">
        <v>32</v>
      </c>
      <c r="F154" s="230" t="s">
        <v>541</v>
      </c>
      <c r="G154" s="228"/>
      <c r="H154" s="231">
        <v>64</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152</v>
      </c>
      <c r="AU154" s="237" t="s">
        <v>21</v>
      </c>
      <c r="AV154" s="13" t="s">
        <v>21</v>
      </c>
      <c r="AW154" s="13" t="s">
        <v>40</v>
      </c>
      <c r="AX154" s="13" t="s">
        <v>81</v>
      </c>
      <c r="AY154" s="237" t="s">
        <v>135</v>
      </c>
    </row>
    <row r="155" s="14" customFormat="1">
      <c r="A155" s="14"/>
      <c r="B155" s="238"/>
      <c r="C155" s="239"/>
      <c r="D155" s="225" t="s">
        <v>152</v>
      </c>
      <c r="E155" s="240" t="s">
        <v>32</v>
      </c>
      <c r="F155" s="241" t="s">
        <v>1279</v>
      </c>
      <c r="G155" s="239"/>
      <c r="H155" s="240" t="s">
        <v>32</v>
      </c>
      <c r="I155" s="242"/>
      <c r="J155" s="239"/>
      <c r="K155" s="239"/>
      <c r="L155" s="243"/>
      <c r="M155" s="244"/>
      <c r="N155" s="245"/>
      <c r="O155" s="245"/>
      <c r="P155" s="245"/>
      <c r="Q155" s="245"/>
      <c r="R155" s="245"/>
      <c r="S155" s="245"/>
      <c r="T155" s="246"/>
      <c r="U155" s="14"/>
      <c r="V155" s="14"/>
      <c r="W155" s="14"/>
      <c r="X155" s="14"/>
      <c r="Y155" s="14"/>
      <c r="Z155" s="14"/>
      <c r="AA155" s="14"/>
      <c r="AB155" s="14"/>
      <c r="AC155" s="14"/>
      <c r="AD155" s="14"/>
      <c r="AE155" s="14"/>
      <c r="AT155" s="247" t="s">
        <v>152</v>
      </c>
      <c r="AU155" s="247" t="s">
        <v>21</v>
      </c>
      <c r="AV155" s="14" t="s">
        <v>89</v>
      </c>
      <c r="AW155" s="14" t="s">
        <v>40</v>
      </c>
      <c r="AX155" s="14" t="s">
        <v>81</v>
      </c>
      <c r="AY155" s="247" t="s">
        <v>135</v>
      </c>
    </row>
    <row r="156" s="15" customFormat="1">
      <c r="A156" s="15"/>
      <c r="B156" s="248"/>
      <c r="C156" s="249"/>
      <c r="D156" s="225" t="s">
        <v>152</v>
      </c>
      <c r="E156" s="250" t="s">
        <v>32</v>
      </c>
      <c r="F156" s="251" t="s">
        <v>155</v>
      </c>
      <c r="G156" s="249"/>
      <c r="H156" s="252">
        <v>64</v>
      </c>
      <c r="I156" s="253"/>
      <c r="J156" s="249"/>
      <c r="K156" s="249"/>
      <c r="L156" s="254"/>
      <c r="M156" s="255"/>
      <c r="N156" s="256"/>
      <c r="O156" s="256"/>
      <c r="P156" s="256"/>
      <c r="Q156" s="256"/>
      <c r="R156" s="256"/>
      <c r="S156" s="256"/>
      <c r="T156" s="257"/>
      <c r="U156" s="15"/>
      <c r="V156" s="15"/>
      <c r="W156" s="15"/>
      <c r="X156" s="15"/>
      <c r="Y156" s="15"/>
      <c r="Z156" s="15"/>
      <c r="AA156" s="15"/>
      <c r="AB156" s="15"/>
      <c r="AC156" s="15"/>
      <c r="AD156" s="15"/>
      <c r="AE156" s="15"/>
      <c r="AT156" s="258" t="s">
        <v>152</v>
      </c>
      <c r="AU156" s="258" t="s">
        <v>21</v>
      </c>
      <c r="AV156" s="15" t="s">
        <v>142</v>
      </c>
      <c r="AW156" s="15" t="s">
        <v>40</v>
      </c>
      <c r="AX156" s="15" t="s">
        <v>89</v>
      </c>
      <c r="AY156" s="258" t="s">
        <v>135</v>
      </c>
    </row>
    <row r="157" s="2" customFormat="1" ht="16.5" customHeight="1">
      <c r="A157" s="41"/>
      <c r="B157" s="42"/>
      <c r="C157" s="207" t="s">
        <v>229</v>
      </c>
      <c r="D157" s="207" t="s">
        <v>137</v>
      </c>
      <c r="E157" s="208" t="s">
        <v>1280</v>
      </c>
      <c r="F157" s="209" t="s">
        <v>1281</v>
      </c>
      <c r="G157" s="210" t="s">
        <v>140</v>
      </c>
      <c r="H157" s="211">
        <v>62.212000000000003</v>
      </c>
      <c r="I157" s="212"/>
      <c r="J157" s="213">
        <f>ROUND(I157*H157,2)</f>
        <v>0</v>
      </c>
      <c r="K157" s="209" t="s">
        <v>141</v>
      </c>
      <c r="L157" s="47"/>
      <c r="M157" s="214" t="s">
        <v>32</v>
      </c>
      <c r="N157" s="215" t="s">
        <v>52</v>
      </c>
      <c r="O157" s="87"/>
      <c r="P157" s="216">
        <f>O157*H157</f>
        <v>0</v>
      </c>
      <c r="Q157" s="216">
        <v>0</v>
      </c>
      <c r="R157" s="216">
        <f>Q157*H157</f>
        <v>0</v>
      </c>
      <c r="S157" s="216">
        <v>0.26400000000000001</v>
      </c>
      <c r="T157" s="217">
        <f>S157*H157</f>
        <v>16.423968000000002</v>
      </c>
      <c r="U157" s="41"/>
      <c r="V157" s="41"/>
      <c r="W157" s="41"/>
      <c r="X157" s="41"/>
      <c r="Y157" s="41"/>
      <c r="Z157" s="41"/>
      <c r="AA157" s="41"/>
      <c r="AB157" s="41"/>
      <c r="AC157" s="41"/>
      <c r="AD157" s="41"/>
      <c r="AE157" s="41"/>
      <c r="AR157" s="218" t="s">
        <v>142</v>
      </c>
      <c r="AT157" s="218" t="s">
        <v>137</v>
      </c>
      <c r="AU157" s="218" t="s">
        <v>21</v>
      </c>
      <c r="AY157" s="19" t="s">
        <v>135</v>
      </c>
      <c r="BE157" s="219">
        <f>IF(N157="základní",J157,0)</f>
        <v>0</v>
      </c>
      <c r="BF157" s="219">
        <f>IF(N157="snížená",J157,0)</f>
        <v>0</v>
      </c>
      <c r="BG157" s="219">
        <f>IF(N157="zákl. přenesená",J157,0)</f>
        <v>0</v>
      </c>
      <c r="BH157" s="219">
        <f>IF(N157="sníž. přenesená",J157,0)</f>
        <v>0</v>
      </c>
      <c r="BI157" s="219">
        <f>IF(N157="nulová",J157,0)</f>
        <v>0</v>
      </c>
      <c r="BJ157" s="19" t="s">
        <v>89</v>
      </c>
      <c r="BK157" s="219">
        <f>ROUND(I157*H157,2)</f>
        <v>0</v>
      </c>
      <c r="BL157" s="19" t="s">
        <v>142</v>
      </c>
      <c r="BM157" s="218" t="s">
        <v>1282</v>
      </c>
    </row>
    <row r="158" s="2" customFormat="1">
      <c r="A158" s="41"/>
      <c r="B158" s="42"/>
      <c r="C158" s="43"/>
      <c r="D158" s="220" t="s">
        <v>144</v>
      </c>
      <c r="E158" s="43"/>
      <c r="F158" s="221" t="s">
        <v>1283</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19" t="s">
        <v>144</v>
      </c>
      <c r="AU158" s="19" t="s">
        <v>21</v>
      </c>
    </row>
    <row r="159" s="13" customFormat="1">
      <c r="A159" s="13"/>
      <c r="B159" s="227"/>
      <c r="C159" s="228"/>
      <c r="D159" s="225" t="s">
        <v>152</v>
      </c>
      <c r="E159" s="229" t="s">
        <v>32</v>
      </c>
      <c r="F159" s="230" t="s">
        <v>1247</v>
      </c>
      <c r="G159" s="228"/>
      <c r="H159" s="231">
        <v>62.212000000000003</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152</v>
      </c>
      <c r="AU159" s="237" t="s">
        <v>21</v>
      </c>
      <c r="AV159" s="13" t="s">
        <v>21</v>
      </c>
      <c r="AW159" s="13" t="s">
        <v>40</v>
      </c>
      <c r="AX159" s="13" t="s">
        <v>81</v>
      </c>
      <c r="AY159" s="237" t="s">
        <v>135</v>
      </c>
    </row>
    <row r="160" s="14" customFormat="1">
      <c r="A160" s="14"/>
      <c r="B160" s="238"/>
      <c r="C160" s="239"/>
      <c r="D160" s="225" t="s">
        <v>152</v>
      </c>
      <c r="E160" s="240" t="s">
        <v>32</v>
      </c>
      <c r="F160" s="241" t="s">
        <v>154</v>
      </c>
      <c r="G160" s="239"/>
      <c r="H160" s="240" t="s">
        <v>32</v>
      </c>
      <c r="I160" s="242"/>
      <c r="J160" s="239"/>
      <c r="K160" s="239"/>
      <c r="L160" s="243"/>
      <c r="M160" s="244"/>
      <c r="N160" s="245"/>
      <c r="O160" s="245"/>
      <c r="P160" s="245"/>
      <c r="Q160" s="245"/>
      <c r="R160" s="245"/>
      <c r="S160" s="245"/>
      <c r="T160" s="246"/>
      <c r="U160" s="14"/>
      <c r="V160" s="14"/>
      <c r="W160" s="14"/>
      <c r="X160" s="14"/>
      <c r="Y160" s="14"/>
      <c r="Z160" s="14"/>
      <c r="AA160" s="14"/>
      <c r="AB160" s="14"/>
      <c r="AC160" s="14"/>
      <c r="AD160" s="14"/>
      <c r="AE160" s="14"/>
      <c r="AT160" s="247" t="s">
        <v>152</v>
      </c>
      <c r="AU160" s="247" t="s">
        <v>21</v>
      </c>
      <c r="AV160" s="14" t="s">
        <v>89</v>
      </c>
      <c r="AW160" s="14" t="s">
        <v>40</v>
      </c>
      <c r="AX160" s="14" t="s">
        <v>81</v>
      </c>
      <c r="AY160" s="247" t="s">
        <v>135</v>
      </c>
    </row>
    <row r="161" s="15" customFormat="1">
      <c r="A161" s="15"/>
      <c r="B161" s="248"/>
      <c r="C161" s="249"/>
      <c r="D161" s="225" t="s">
        <v>152</v>
      </c>
      <c r="E161" s="250" t="s">
        <v>32</v>
      </c>
      <c r="F161" s="251" t="s">
        <v>155</v>
      </c>
      <c r="G161" s="249"/>
      <c r="H161" s="252">
        <v>62.212000000000003</v>
      </c>
      <c r="I161" s="253"/>
      <c r="J161" s="249"/>
      <c r="K161" s="249"/>
      <c r="L161" s="254"/>
      <c r="M161" s="255"/>
      <c r="N161" s="256"/>
      <c r="O161" s="256"/>
      <c r="P161" s="256"/>
      <c r="Q161" s="256"/>
      <c r="R161" s="256"/>
      <c r="S161" s="256"/>
      <c r="T161" s="257"/>
      <c r="U161" s="15"/>
      <c r="V161" s="15"/>
      <c r="W161" s="15"/>
      <c r="X161" s="15"/>
      <c r="Y161" s="15"/>
      <c r="Z161" s="15"/>
      <c r="AA161" s="15"/>
      <c r="AB161" s="15"/>
      <c r="AC161" s="15"/>
      <c r="AD161" s="15"/>
      <c r="AE161" s="15"/>
      <c r="AT161" s="258" t="s">
        <v>152</v>
      </c>
      <c r="AU161" s="258" t="s">
        <v>21</v>
      </c>
      <c r="AV161" s="15" t="s">
        <v>142</v>
      </c>
      <c r="AW161" s="15" t="s">
        <v>40</v>
      </c>
      <c r="AX161" s="15" t="s">
        <v>89</v>
      </c>
      <c r="AY161" s="258" t="s">
        <v>135</v>
      </c>
    </row>
    <row r="162" s="12" customFormat="1" ht="22.8" customHeight="1">
      <c r="A162" s="12"/>
      <c r="B162" s="191"/>
      <c r="C162" s="192"/>
      <c r="D162" s="193" t="s">
        <v>80</v>
      </c>
      <c r="E162" s="205" t="s">
        <v>995</v>
      </c>
      <c r="F162" s="205" t="s">
        <v>996</v>
      </c>
      <c r="G162" s="192"/>
      <c r="H162" s="192"/>
      <c r="I162" s="195"/>
      <c r="J162" s="206">
        <f>BK162</f>
        <v>0</v>
      </c>
      <c r="K162" s="192"/>
      <c r="L162" s="197"/>
      <c r="M162" s="198"/>
      <c r="N162" s="199"/>
      <c r="O162" s="199"/>
      <c r="P162" s="200">
        <f>SUM(P163:P236)</f>
        <v>0</v>
      </c>
      <c r="Q162" s="199"/>
      <c r="R162" s="200">
        <f>SUM(R163:R236)</f>
        <v>0</v>
      </c>
      <c r="S162" s="199"/>
      <c r="T162" s="201">
        <f>SUM(T163:T236)</f>
        <v>0</v>
      </c>
      <c r="U162" s="12"/>
      <c r="V162" s="12"/>
      <c r="W162" s="12"/>
      <c r="X162" s="12"/>
      <c r="Y162" s="12"/>
      <c r="Z162" s="12"/>
      <c r="AA162" s="12"/>
      <c r="AB162" s="12"/>
      <c r="AC162" s="12"/>
      <c r="AD162" s="12"/>
      <c r="AE162" s="12"/>
      <c r="AR162" s="202" t="s">
        <v>89</v>
      </c>
      <c r="AT162" s="203" t="s">
        <v>80</v>
      </c>
      <c r="AU162" s="203" t="s">
        <v>89</v>
      </c>
      <c r="AY162" s="202" t="s">
        <v>135</v>
      </c>
      <c r="BK162" s="204">
        <f>SUM(BK163:BK236)</f>
        <v>0</v>
      </c>
    </row>
    <row r="163" s="2" customFormat="1" ht="24.15" customHeight="1">
      <c r="A163" s="41"/>
      <c r="B163" s="42"/>
      <c r="C163" s="207" t="s">
        <v>8</v>
      </c>
      <c r="D163" s="207" t="s">
        <v>137</v>
      </c>
      <c r="E163" s="208" t="s">
        <v>1284</v>
      </c>
      <c r="F163" s="209" t="s">
        <v>1285</v>
      </c>
      <c r="G163" s="210" t="s">
        <v>174</v>
      </c>
      <c r="H163" s="211">
        <v>16.423999999999999</v>
      </c>
      <c r="I163" s="212"/>
      <c r="J163" s="213">
        <f>ROUND(I163*H163,2)</f>
        <v>0</v>
      </c>
      <c r="K163" s="209" t="s">
        <v>141</v>
      </c>
      <c r="L163" s="47"/>
      <c r="M163" s="214" t="s">
        <v>32</v>
      </c>
      <c r="N163" s="215" t="s">
        <v>52</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142</v>
      </c>
      <c r="AT163" s="218" t="s">
        <v>137</v>
      </c>
      <c r="AU163" s="218" t="s">
        <v>21</v>
      </c>
      <c r="AY163" s="19" t="s">
        <v>135</v>
      </c>
      <c r="BE163" s="219">
        <f>IF(N163="základní",J163,0)</f>
        <v>0</v>
      </c>
      <c r="BF163" s="219">
        <f>IF(N163="snížená",J163,0)</f>
        <v>0</v>
      </c>
      <c r="BG163" s="219">
        <f>IF(N163="zákl. přenesená",J163,0)</f>
        <v>0</v>
      </c>
      <c r="BH163" s="219">
        <f>IF(N163="sníž. přenesená",J163,0)</f>
        <v>0</v>
      </c>
      <c r="BI163" s="219">
        <f>IF(N163="nulová",J163,0)</f>
        <v>0</v>
      </c>
      <c r="BJ163" s="19" t="s">
        <v>89</v>
      </c>
      <c r="BK163" s="219">
        <f>ROUND(I163*H163,2)</f>
        <v>0</v>
      </c>
      <c r="BL163" s="19" t="s">
        <v>142</v>
      </c>
      <c r="BM163" s="218" t="s">
        <v>1286</v>
      </c>
    </row>
    <row r="164" s="2" customFormat="1">
      <c r="A164" s="41"/>
      <c r="B164" s="42"/>
      <c r="C164" s="43"/>
      <c r="D164" s="220" t="s">
        <v>144</v>
      </c>
      <c r="E164" s="43"/>
      <c r="F164" s="221" t="s">
        <v>1287</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19" t="s">
        <v>144</v>
      </c>
      <c r="AU164" s="19" t="s">
        <v>21</v>
      </c>
    </row>
    <row r="165" s="2" customFormat="1">
      <c r="A165" s="41"/>
      <c r="B165" s="42"/>
      <c r="C165" s="43"/>
      <c r="D165" s="225" t="s">
        <v>150</v>
      </c>
      <c r="E165" s="43"/>
      <c r="F165" s="226" t="s">
        <v>264</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19" t="s">
        <v>150</v>
      </c>
      <c r="AU165" s="19" t="s">
        <v>21</v>
      </c>
    </row>
    <row r="166" s="13" customFormat="1">
      <c r="A166" s="13"/>
      <c r="B166" s="227"/>
      <c r="C166" s="228"/>
      <c r="D166" s="225" t="s">
        <v>152</v>
      </c>
      <c r="E166" s="229" t="s">
        <v>32</v>
      </c>
      <c r="F166" s="230" t="s">
        <v>1288</v>
      </c>
      <c r="G166" s="228"/>
      <c r="H166" s="231">
        <v>16.423999999999999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152</v>
      </c>
      <c r="AU166" s="237" t="s">
        <v>21</v>
      </c>
      <c r="AV166" s="13" t="s">
        <v>21</v>
      </c>
      <c r="AW166" s="13" t="s">
        <v>40</v>
      </c>
      <c r="AX166" s="13" t="s">
        <v>81</v>
      </c>
      <c r="AY166" s="237" t="s">
        <v>135</v>
      </c>
    </row>
    <row r="167" s="15" customFormat="1">
      <c r="A167" s="15"/>
      <c r="B167" s="248"/>
      <c r="C167" s="249"/>
      <c r="D167" s="225" t="s">
        <v>152</v>
      </c>
      <c r="E167" s="250" t="s">
        <v>32</v>
      </c>
      <c r="F167" s="251" t="s">
        <v>155</v>
      </c>
      <c r="G167" s="249"/>
      <c r="H167" s="252">
        <v>16.423999999999999</v>
      </c>
      <c r="I167" s="253"/>
      <c r="J167" s="249"/>
      <c r="K167" s="249"/>
      <c r="L167" s="254"/>
      <c r="M167" s="255"/>
      <c r="N167" s="256"/>
      <c r="O167" s="256"/>
      <c r="P167" s="256"/>
      <c r="Q167" s="256"/>
      <c r="R167" s="256"/>
      <c r="S167" s="256"/>
      <c r="T167" s="257"/>
      <c r="U167" s="15"/>
      <c r="V167" s="15"/>
      <c r="W167" s="15"/>
      <c r="X167" s="15"/>
      <c r="Y167" s="15"/>
      <c r="Z167" s="15"/>
      <c r="AA167" s="15"/>
      <c r="AB167" s="15"/>
      <c r="AC167" s="15"/>
      <c r="AD167" s="15"/>
      <c r="AE167" s="15"/>
      <c r="AT167" s="258" t="s">
        <v>152</v>
      </c>
      <c r="AU167" s="258" t="s">
        <v>21</v>
      </c>
      <c r="AV167" s="15" t="s">
        <v>142</v>
      </c>
      <c r="AW167" s="15" t="s">
        <v>40</v>
      </c>
      <c r="AX167" s="15" t="s">
        <v>89</v>
      </c>
      <c r="AY167" s="258" t="s">
        <v>135</v>
      </c>
    </row>
    <row r="168" s="2" customFormat="1" ht="24.15" customHeight="1">
      <c r="A168" s="41"/>
      <c r="B168" s="42"/>
      <c r="C168" s="207" t="s">
        <v>241</v>
      </c>
      <c r="D168" s="207" t="s">
        <v>137</v>
      </c>
      <c r="E168" s="208" t="s">
        <v>1289</v>
      </c>
      <c r="F168" s="209" t="s">
        <v>1290</v>
      </c>
      <c r="G168" s="210" t="s">
        <v>174</v>
      </c>
      <c r="H168" s="211">
        <v>121.81</v>
      </c>
      <c r="I168" s="212"/>
      <c r="J168" s="213">
        <f>ROUND(I168*H168,2)</f>
        <v>0</v>
      </c>
      <c r="K168" s="209" t="s">
        <v>141</v>
      </c>
      <c r="L168" s="47"/>
      <c r="M168" s="214" t="s">
        <v>32</v>
      </c>
      <c r="N168" s="215" t="s">
        <v>52</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142</v>
      </c>
      <c r="AT168" s="218" t="s">
        <v>137</v>
      </c>
      <c r="AU168" s="218" t="s">
        <v>21</v>
      </c>
      <c r="AY168" s="19" t="s">
        <v>135</v>
      </c>
      <c r="BE168" s="219">
        <f>IF(N168="základní",J168,0)</f>
        <v>0</v>
      </c>
      <c r="BF168" s="219">
        <f>IF(N168="snížená",J168,0)</f>
        <v>0</v>
      </c>
      <c r="BG168" s="219">
        <f>IF(N168="zákl. přenesená",J168,0)</f>
        <v>0</v>
      </c>
      <c r="BH168" s="219">
        <f>IF(N168="sníž. přenesená",J168,0)</f>
        <v>0</v>
      </c>
      <c r="BI168" s="219">
        <f>IF(N168="nulová",J168,0)</f>
        <v>0</v>
      </c>
      <c r="BJ168" s="19" t="s">
        <v>89</v>
      </c>
      <c r="BK168" s="219">
        <f>ROUND(I168*H168,2)</f>
        <v>0</v>
      </c>
      <c r="BL168" s="19" t="s">
        <v>142</v>
      </c>
      <c r="BM168" s="218" t="s">
        <v>1291</v>
      </c>
    </row>
    <row r="169" s="2" customFormat="1">
      <c r="A169" s="41"/>
      <c r="B169" s="42"/>
      <c r="C169" s="43"/>
      <c r="D169" s="220" t="s">
        <v>144</v>
      </c>
      <c r="E169" s="43"/>
      <c r="F169" s="221" t="s">
        <v>1292</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19" t="s">
        <v>144</v>
      </c>
      <c r="AU169" s="19" t="s">
        <v>21</v>
      </c>
    </row>
    <row r="170" s="2" customFormat="1">
      <c r="A170" s="41"/>
      <c r="B170" s="42"/>
      <c r="C170" s="43"/>
      <c r="D170" s="225" t="s">
        <v>150</v>
      </c>
      <c r="E170" s="43"/>
      <c r="F170" s="226" t="s">
        <v>264</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19" t="s">
        <v>150</v>
      </c>
      <c r="AU170" s="19" t="s">
        <v>21</v>
      </c>
    </row>
    <row r="171" s="13" customFormat="1">
      <c r="A171" s="13"/>
      <c r="B171" s="227"/>
      <c r="C171" s="228"/>
      <c r="D171" s="225" t="s">
        <v>152</v>
      </c>
      <c r="E171" s="229" t="s">
        <v>32</v>
      </c>
      <c r="F171" s="230" t="s">
        <v>1293</v>
      </c>
      <c r="G171" s="228"/>
      <c r="H171" s="231">
        <v>30.658000000000001</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152</v>
      </c>
      <c r="AU171" s="237" t="s">
        <v>21</v>
      </c>
      <c r="AV171" s="13" t="s">
        <v>21</v>
      </c>
      <c r="AW171" s="13" t="s">
        <v>40</v>
      </c>
      <c r="AX171" s="13" t="s">
        <v>81</v>
      </c>
      <c r="AY171" s="237" t="s">
        <v>135</v>
      </c>
    </row>
    <row r="172" s="13" customFormat="1">
      <c r="A172" s="13"/>
      <c r="B172" s="227"/>
      <c r="C172" s="228"/>
      <c r="D172" s="225" t="s">
        <v>152</v>
      </c>
      <c r="E172" s="229" t="s">
        <v>32</v>
      </c>
      <c r="F172" s="230" t="s">
        <v>1294</v>
      </c>
      <c r="G172" s="228"/>
      <c r="H172" s="231">
        <v>91.152000000000001</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152</v>
      </c>
      <c r="AU172" s="237" t="s">
        <v>21</v>
      </c>
      <c r="AV172" s="13" t="s">
        <v>21</v>
      </c>
      <c r="AW172" s="13" t="s">
        <v>40</v>
      </c>
      <c r="AX172" s="13" t="s">
        <v>81</v>
      </c>
      <c r="AY172" s="237" t="s">
        <v>135</v>
      </c>
    </row>
    <row r="173" s="15" customFormat="1">
      <c r="A173" s="15"/>
      <c r="B173" s="248"/>
      <c r="C173" s="249"/>
      <c r="D173" s="225" t="s">
        <v>152</v>
      </c>
      <c r="E173" s="250" t="s">
        <v>32</v>
      </c>
      <c r="F173" s="251" t="s">
        <v>155</v>
      </c>
      <c r="G173" s="249"/>
      <c r="H173" s="252">
        <v>121.81</v>
      </c>
      <c r="I173" s="253"/>
      <c r="J173" s="249"/>
      <c r="K173" s="249"/>
      <c r="L173" s="254"/>
      <c r="M173" s="255"/>
      <c r="N173" s="256"/>
      <c r="O173" s="256"/>
      <c r="P173" s="256"/>
      <c r="Q173" s="256"/>
      <c r="R173" s="256"/>
      <c r="S173" s="256"/>
      <c r="T173" s="257"/>
      <c r="U173" s="15"/>
      <c r="V173" s="15"/>
      <c r="W173" s="15"/>
      <c r="X173" s="15"/>
      <c r="Y173" s="15"/>
      <c r="Z173" s="15"/>
      <c r="AA173" s="15"/>
      <c r="AB173" s="15"/>
      <c r="AC173" s="15"/>
      <c r="AD173" s="15"/>
      <c r="AE173" s="15"/>
      <c r="AT173" s="258" t="s">
        <v>152</v>
      </c>
      <c r="AU173" s="258" t="s">
        <v>21</v>
      </c>
      <c r="AV173" s="15" t="s">
        <v>142</v>
      </c>
      <c r="AW173" s="15" t="s">
        <v>40</v>
      </c>
      <c r="AX173" s="15" t="s">
        <v>89</v>
      </c>
      <c r="AY173" s="258" t="s">
        <v>135</v>
      </c>
    </row>
    <row r="174" s="2" customFormat="1" ht="24.15" customHeight="1">
      <c r="A174" s="41"/>
      <c r="B174" s="42"/>
      <c r="C174" s="207" t="s">
        <v>247</v>
      </c>
      <c r="D174" s="207" t="s">
        <v>137</v>
      </c>
      <c r="E174" s="208" t="s">
        <v>1295</v>
      </c>
      <c r="F174" s="209" t="s">
        <v>1296</v>
      </c>
      <c r="G174" s="210" t="s">
        <v>174</v>
      </c>
      <c r="H174" s="211">
        <v>45.152000000000001</v>
      </c>
      <c r="I174" s="212"/>
      <c r="J174" s="213">
        <f>ROUND(I174*H174,2)</f>
        <v>0</v>
      </c>
      <c r="K174" s="209" t="s">
        <v>141</v>
      </c>
      <c r="L174" s="47"/>
      <c r="M174" s="214" t="s">
        <v>32</v>
      </c>
      <c r="N174" s="215" t="s">
        <v>52</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142</v>
      </c>
      <c r="AT174" s="218" t="s">
        <v>137</v>
      </c>
      <c r="AU174" s="218" t="s">
        <v>21</v>
      </c>
      <c r="AY174" s="19" t="s">
        <v>135</v>
      </c>
      <c r="BE174" s="219">
        <f>IF(N174="základní",J174,0)</f>
        <v>0</v>
      </c>
      <c r="BF174" s="219">
        <f>IF(N174="snížená",J174,0)</f>
        <v>0</v>
      </c>
      <c r="BG174" s="219">
        <f>IF(N174="zákl. přenesená",J174,0)</f>
        <v>0</v>
      </c>
      <c r="BH174" s="219">
        <f>IF(N174="sníž. přenesená",J174,0)</f>
        <v>0</v>
      </c>
      <c r="BI174" s="219">
        <f>IF(N174="nulová",J174,0)</f>
        <v>0</v>
      </c>
      <c r="BJ174" s="19" t="s">
        <v>89</v>
      </c>
      <c r="BK174" s="219">
        <f>ROUND(I174*H174,2)</f>
        <v>0</v>
      </c>
      <c r="BL174" s="19" t="s">
        <v>142</v>
      </c>
      <c r="BM174" s="218" t="s">
        <v>1297</v>
      </c>
    </row>
    <row r="175" s="2" customFormat="1">
      <c r="A175" s="41"/>
      <c r="B175" s="42"/>
      <c r="C175" s="43"/>
      <c r="D175" s="220" t="s">
        <v>144</v>
      </c>
      <c r="E175" s="43"/>
      <c r="F175" s="221" t="s">
        <v>1298</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19" t="s">
        <v>144</v>
      </c>
      <c r="AU175" s="19" t="s">
        <v>21</v>
      </c>
    </row>
    <row r="176" s="2" customFormat="1">
      <c r="A176" s="41"/>
      <c r="B176" s="42"/>
      <c r="C176" s="43"/>
      <c r="D176" s="225" t="s">
        <v>150</v>
      </c>
      <c r="E176" s="43"/>
      <c r="F176" s="226" t="s">
        <v>264</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19" t="s">
        <v>150</v>
      </c>
      <c r="AU176" s="19" t="s">
        <v>21</v>
      </c>
    </row>
    <row r="177" s="13" customFormat="1">
      <c r="A177" s="13"/>
      <c r="B177" s="227"/>
      <c r="C177" s="228"/>
      <c r="D177" s="225" t="s">
        <v>152</v>
      </c>
      <c r="E177" s="229" t="s">
        <v>32</v>
      </c>
      <c r="F177" s="230" t="s">
        <v>1299</v>
      </c>
      <c r="G177" s="228"/>
      <c r="H177" s="231">
        <v>223.20099999999999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152</v>
      </c>
      <c r="AU177" s="237" t="s">
        <v>21</v>
      </c>
      <c r="AV177" s="13" t="s">
        <v>21</v>
      </c>
      <c r="AW177" s="13" t="s">
        <v>40</v>
      </c>
      <c r="AX177" s="13" t="s">
        <v>81</v>
      </c>
      <c r="AY177" s="237" t="s">
        <v>135</v>
      </c>
    </row>
    <row r="178" s="13" customFormat="1">
      <c r="A178" s="13"/>
      <c r="B178" s="227"/>
      <c r="C178" s="228"/>
      <c r="D178" s="225" t="s">
        <v>152</v>
      </c>
      <c r="E178" s="229" t="s">
        <v>32</v>
      </c>
      <c r="F178" s="230" t="s">
        <v>1300</v>
      </c>
      <c r="G178" s="228"/>
      <c r="H178" s="231">
        <v>-178.04900000000001</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152</v>
      </c>
      <c r="AU178" s="237" t="s">
        <v>21</v>
      </c>
      <c r="AV178" s="13" t="s">
        <v>21</v>
      </c>
      <c r="AW178" s="13" t="s">
        <v>40</v>
      </c>
      <c r="AX178" s="13" t="s">
        <v>81</v>
      </c>
      <c r="AY178" s="237" t="s">
        <v>135</v>
      </c>
    </row>
    <row r="179" s="15" customFormat="1">
      <c r="A179" s="15"/>
      <c r="B179" s="248"/>
      <c r="C179" s="249"/>
      <c r="D179" s="225" t="s">
        <v>152</v>
      </c>
      <c r="E179" s="250" t="s">
        <v>32</v>
      </c>
      <c r="F179" s="251" t="s">
        <v>155</v>
      </c>
      <c r="G179" s="249"/>
      <c r="H179" s="252">
        <v>45.151999999999987</v>
      </c>
      <c r="I179" s="253"/>
      <c r="J179" s="249"/>
      <c r="K179" s="249"/>
      <c r="L179" s="254"/>
      <c r="M179" s="255"/>
      <c r="N179" s="256"/>
      <c r="O179" s="256"/>
      <c r="P179" s="256"/>
      <c r="Q179" s="256"/>
      <c r="R179" s="256"/>
      <c r="S179" s="256"/>
      <c r="T179" s="257"/>
      <c r="U179" s="15"/>
      <c r="V179" s="15"/>
      <c r="W179" s="15"/>
      <c r="X179" s="15"/>
      <c r="Y179" s="15"/>
      <c r="Z179" s="15"/>
      <c r="AA179" s="15"/>
      <c r="AB179" s="15"/>
      <c r="AC179" s="15"/>
      <c r="AD179" s="15"/>
      <c r="AE179" s="15"/>
      <c r="AT179" s="258" t="s">
        <v>152</v>
      </c>
      <c r="AU179" s="258" t="s">
        <v>21</v>
      </c>
      <c r="AV179" s="15" t="s">
        <v>142</v>
      </c>
      <c r="AW179" s="15" t="s">
        <v>40</v>
      </c>
      <c r="AX179" s="15" t="s">
        <v>89</v>
      </c>
      <c r="AY179" s="258" t="s">
        <v>135</v>
      </c>
    </row>
    <row r="180" s="2" customFormat="1" ht="24.15" customHeight="1">
      <c r="A180" s="41"/>
      <c r="B180" s="42"/>
      <c r="C180" s="207" t="s">
        <v>254</v>
      </c>
      <c r="D180" s="207" t="s">
        <v>137</v>
      </c>
      <c r="E180" s="208" t="s">
        <v>1301</v>
      </c>
      <c r="F180" s="209" t="s">
        <v>261</v>
      </c>
      <c r="G180" s="210" t="s">
        <v>174</v>
      </c>
      <c r="H180" s="211">
        <v>39.814999999999998</v>
      </c>
      <c r="I180" s="212"/>
      <c r="J180" s="213">
        <f>ROUND(I180*H180,2)</f>
        <v>0</v>
      </c>
      <c r="K180" s="209" t="s">
        <v>141</v>
      </c>
      <c r="L180" s="47"/>
      <c r="M180" s="214" t="s">
        <v>32</v>
      </c>
      <c r="N180" s="215" t="s">
        <v>52</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142</v>
      </c>
      <c r="AT180" s="218" t="s">
        <v>137</v>
      </c>
      <c r="AU180" s="218" t="s">
        <v>21</v>
      </c>
      <c r="AY180" s="19" t="s">
        <v>135</v>
      </c>
      <c r="BE180" s="219">
        <f>IF(N180="základní",J180,0)</f>
        <v>0</v>
      </c>
      <c r="BF180" s="219">
        <f>IF(N180="snížená",J180,0)</f>
        <v>0</v>
      </c>
      <c r="BG180" s="219">
        <f>IF(N180="zákl. přenesená",J180,0)</f>
        <v>0</v>
      </c>
      <c r="BH180" s="219">
        <f>IF(N180="sníž. přenesená",J180,0)</f>
        <v>0</v>
      </c>
      <c r="BI180" s="219">
        <f>IF(N180="nulová",J180,0)</f>
        <v>0</v>
      </c>
      <c r="BJ180" s="19" t="s">
        <v>89</v>
      </c>
      <c r="BK180" s="219">
        <f>ROUND(I180*H180,2)</f>
        <v>0</v>
      </c>
      <c r="BL180" s="19" t="s">
        <v>142</v>
      </c>
      <c r="BM180" s="218" t="s">
        <v>1302</v>
      </c>
    </row>
    <row r="181" s="2" customFormat="1">
      <c r="A181" s="41"/>
      <c r="B181" s="42"/>
      <c r="C181" s="43"/>
      <c r="D181" s="220" t="s">
        <v>144</v>
      </c>
      <c r="E181" s="43"/>
      <c r="F181" s="221" t="s">
        <v>1303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19" t="s">
        <v>144</v>
      </c>
      <c r="AU181" s="19" t="s">
        <v>21</v>
      </c>
    </row>
    <row r="182" s="2" customFormat="1">
      <c r="A182" s="41"/>
      <c r="B182" s="42"/>
      <c r="C182" s="43"/>
      <c r="D182" s="225" t="s">
        <v>150</v>
      </c>
      <c r="E182" s="43"/>
      <c r="F182" s="226" t="s">
        <v>264</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19" t="s">
        <v>150</v>
      </c>
      <c r="AU182" s="19" t="s">
        <v>21</v>
      </c>
    </row>
    <row r="183" s="13" customFormat="1">
      <c r="A183" s="13"/>
      <c r="B183" s="227"/>
      <c r="C183" s="228"/>
      <c r="D183" s="225" t="s">
        <v>152</v>
      </c>
      <c r="E183" s="229" t="s">
        <v>32</v>
      </c>
      <c r="F183" s="230" t="s">
        <v>1304</v>
      </c>
      <c r="G183" s="228"/>
      <c r="H183" s="231">
        <v>39.814999999999998</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152</v>
      </c>
      <c r="AU183" s="237" t="s">
        <v>21</v>
      </c>
      <c r="AV183" s="13" t="s">
        <v>21</v>
      </c>
      <c r="AW183" s="13" t="s">
        <v>40</v>
      </c>
      <c r="AX183" s="13" t="s">
        <v>81</v>
      </c>
      <c r="AY183" s="237" t="s">
        <v>135</v>
      </c>
    </row>
    <row r="184" s="15" customFormat="1">
      <c r="A184" s="15"/>
      <c r="B184" s="248"/>
      <c r="C184" s="249"/>
      <c r="D184" s="225" t="s">
        <v>152</v>
      </c>
      <c r="E184" s="250" t="s">
        <v>32</v>
      </c>
      <c r="F184" s="251" t="s">
        <v>155</v>
      </c>
      <c r="G184" s="249"/>
      <c r="H184" s="252">
        <v>39.814999999999998</v>
      </c>
      <c r="I184" s="253"/>
      <c r="J184" s="249"/>
      <c r="K184" s="249"/>
      <c r="L184" s="254"/>
      <c r="M184" s="255"/>
      <c r="N184" s="256"/>
      <c r="O184" s="256"/>
      <c r="P184" s="256"/>
      <c r="Q184" s="256"/>
      <c r="R184" s="256"/>
      <c r="S184" s="256"/>
      <c r="T184" s="257"/>
      <c r="U184" s="15"/>
      <c r="V184" s="15"/>
      <c r="W184" s="15"/>
      <c r="X184" s="15"/>
      <c r="Y184" s="15"/>
      <c r="Z184" s="15"/>
      <c r="AA184" s="15"/>
      <c r="AB184" s="15"/>
      <c r="AC184" s="15"/>
      <c r="AD184" s="15"/>
      <c r="AE184" s="15"/>
      <c r="AT184" s="258" t="s">
        <v>152</v>
      </c>
      <c r="AU184" s="258" t="s">
        <v>21</v>
      </c>
      <c r="AV184" s="15" t="s">
        <v>142</v>
      </c>
      <c r="AW184" s="15" t="s">
        <v>40</v>
      </c>
      <c r="AX184" s="15" t="s">
        <v>89</v>
      </c>
      <c r="AY184" s="258" t="s">
        <v>135</v>
      </c>
    </row>
    <row r="185" s="2" customFormat="1" ht="24.15" customHeight="1">
      <c r="A185" s="41"/>
      <c r="B185" s="42"/>
      <c r="C185" s="207" t="s">
        <v>259</v>
      </c>
      <c r="D185" s="207" t="s">
        <v>137</v>
      </c>
      <c r="E185" s="208" t="s">
        <v>1207</v>
      </c>
      <c r="F185" s="209" t="s">
        <v>1208</v>
      </c>
      <c r="G185" s="210" t="s">
        <v>174</v>
      </c>
      <c r="H185" s="211">
        <v>223.20099999999999</v>
      </c>
      <c r="I185" s="212"/>
      <c r="J185" s="213">
        <f>ROUND(I185*H185,2)</f>
        <v>0</v>
      </c>
      <c r="K185" s="209" t="s">
        <v>141</v>
      </c>
      <c r="L185" s="47"/>
      <c r="M185" s="214" t="s">
        <v>32</v>
      </c>
      <c r="N185" s="215" t="s">
        <v>52</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142</v>
      </c>
      <c r="AT185" s="218" t="s">
        <v>137</v>
      </c>
      <c r="AU185" s="218" t="s">
        <v>21</v>
      </c>
      <c r="AY185" s="19" t="s">
        <v>135</v>
      </c>
      <c r="BE185" s="219">
        <f>IF(N185="základní",J185,0)</f>
        <v>0</v>
      </c>
      <c r="BF185" s="219">
        <f>IF(N185="snížená",J185,0)</f>
        <v>0</v>
      </c>
      <c r="BG185" s="219">
        <f>IF(N185="zákl. přenesená",J185,0)</f>
        <v>0</v>
      </c>
      <c r="BH185" s="219">
        <f>IF(N185="sníž. přenesená",J185,0)</f>
        <v>0</v>
      </c>
      <c r="BI185" s="219">
        <f>IF(N185="nulová",J185,0)</f>
        <v>0</v>
      </c>
      <c r="BJ185" s="19" t="s">
        <v>89</v>
      </c>
      <c r="BK185" s="219">
        <f>ROUND(I185*H185,2)</f>
        <v>0</v>
      </c>
      <c r="BL185" s="19" t="s">
        <v>142</v>
      </c>
      <c r="BM185" s="218" t="s">
        <v>1305</v>
      </c>
    </row>
    <row r="186" s="2" customFormat="1">
      <c r="A186" s="41"/>
      <c r="B186" s="42"/>
      <c r="C186" s="43"/>
      <c r="D186" s="220" t="s">
        <v>144</v>
      </c>
      <c r="E186" s="43"/>
      <c r="F186" s="221" t="s">
        <v>1210</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19" t="s">
        <v>144</v>
      </c>
      <c r="AU186" s="19" t="s">
        <v>21</v>
      </c>
    </row>
    <row r="187" s="2" customFormat="1">
      <c r="A187" s="41"/>
      <c r="B187" s="42"/>
      <c r="C187" s="43"/>
      <c r="D187" s="225" t="s">
        <v>150</v>
      </c>
      <c r="E187" s="43"/>
      <c r="F187" s="226" t="s">
        <v>1002</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19" t="s">
        <v>150</v>
      </c>
      <c r="AU187" s="19" t="s">
        <v>21</v>
      </c>
    </row>
    <row r="188" s="13" customFormat="1">
      <c r="A188" s="13"/>
      <c r="B188" s="227"/>
      <c r="C188" s="228"/>
      <c r="D188" s="225" t="s">
        <v>152</v>
      </c>
      <c r="E188" s="229" t="s">
        <v>32</v>
      </c>
      <c r="F188" s="230" t="s">
        <v>1306</v>
      </c>
      <c r="G188" s="228"/>
      <c r="H188" s="231">
        <v>352.40699999999998</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152</v>
      </c>
      <c r="AU188" s="237" t="s">
        <v>21</v>
      </c>
      <c r="AV188" s="13" t="s">
        <v>21</v>
      </c>
      <c r="AW188" s="13" t="s">
        <v>40</v>
      </c>
      <c r="AX188" s="13" t="s">
        <v>81</v>
      </c>
      <c r="AY188" s="237" t="s">
        <v>135</v>
      </c>
    </row>
    <row r="189" s="13" customFormat="1">
      <c r="A189" s="13"/>
      <c r="B189" s="227"/>
      <c r="C189" s="228"/>
      <c r="D189" s="225" t="s">
        <v>152</v>
      </c>
      <c r="E189" s="229" t="s">
        <v>32</v>
      </c>
      <c r="F189" s="230" t="s">
        <v>1307</v>
      </c>
      <c r="G189" s="228"/>
      <c r="H189" s="231">
        <v>-129.20599999999999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152</v>
      </c>
      <c r="AU189" s="237" t="s">
        <v>21</v>
      </c>
      <c r="AV189" s="13" t="s">
        <v>21</v>
      </c>
      <c r="AW189" s="13" t="s">
        <v>40</v>
      </c>
      <c r="AX189" s="13" t="s">
        <v>81</v>
      </c>
      <c r="AY189" s="237" t="s">
        <v>135</v>
      </c>
    </row>
    <row r="190" s="14" customFormat="1">
      <c r="A190" s="14"/>
      <c r="B190" s="238"/>
      <c r="C190" s="239"/>
      <c r="D190" s="225" t="s">
        <v>152</v>
      </c>
      <c r="E190" s="240" t="s">
        <v>32</v>
      </c>
      <c r="F190" s="241" t="s">
        <v>1308</v>
      </c>
      <c r="G190" s="239"/>
      <c r="H190" s="240" t="s">
        <v>32</v>
      </c>
      <c r="I190" s="242"/>
      <c r="J190" s="239"/>
      <c r="K190" s="239"/>
      <c r="L190" s="243"/>
      <c r="M190" s="244"/>
      <c r="N190" s="245"/>
      <c r="O190" s="245"/>
      <c r="P190" s="245"/>
      <c r="Q190" s="245"/>
      <c r="R190" s="245"/>
      <c r="S190" s="245"/>
      <c r="T190" s="246"/>
      <c r="U190" s="14"/>
      <c r="V190" s="14"/>
      <c r="W190" s="14"/>
      <c r="X190" s="14"/>
      <c r="Y190" s="14"/>
      <c r="Z190" s="14"/>
      <c r="AA190" s="14"/>
      <c r="AB190" s="14"/>
      <c r="AC190" s="14"/>
      <c r="AD190" s="14"/>
      <c r="AE190" s="14"/>
      <c r="AT190" s="247" t="s">
        <v>152</v>
      </c>
      <c r="AU190" s="247" t="s">
        <v>21</v>
      </c>
      <c r="AV190" s="14" t="s">
        <v>89</v>
      </c>
      <c r="AW190" s="14" t="s">
        <v>40</v>
      </c>
      <c r="AX190" s="14" t="s">
        <v>81</v>
      </c>
      <c r="AY190" s="247" t="s">
        <v>135</v>
      </c>
    </row>
    <row r="191" s="15" customFormat="1">
      <c r="A191" s="15"/>
      <c r="B191" s="248"/>
      <c r="C191" s="249"/>
      <c r="D191" s="225" t="s">
        <v>152</v>
      </c>
      <c r="E191" s="250" t="s">
        <v>32</v>
      </c>
      <c r="F191" s="251" t="s">
        <v>155</v>
      </c>
      <c r="G191" s="249"/>
      <c r="H191" s="252">
        <v>223.20099999999999</v>
      </c>
      <c r="I191" s="253"/>
      <c r="J191" s="249"/>
      <c r="K191" s="249"/>
      <c r="L191" s="254"/>
      <c r="M191" s="255"/>
      <c r="N191" s="256"/>
      <c r="O191" s="256"/>
      <c r="P191" s="256"/>
      <c r="Q191" s="256"/>
      <c r="R191" s="256"/>
      <c r="S191" s="256"/>
      <c r="T191" s="257"/>
      <c r="U191" s="15"/>
      <c r="V191" s="15"/>
      <c r="W191" s="15"/>
      <c r="X191" s="15"/>
      <c r="Y191" s="15"/>
      <c r="Z191" s="15"/>
      <c r="AA191" s="15"/>
      <c r="AB191" s="15"/>
      <c r="AC191" s="15"/>
      <c r="AD191" s="15"/>
      <c r="AE191" s="15"/>
      <c r="AT191" s="258" t="s">
        <v>152</v>
      </c>
      <c r="AU191" s="258" t="s">
        <v>21</v>
      </c>
      <c r="AV191" s="15" t="s">
        <v>142</v>
      </c>
      <c r="AW191" s="15" t="s">
        <v>40</v>
      </c>
      <c r="AX191" s="15" t="s">
        <v>89</v>
      </c>
      <c r="AY191" s="258" t="s">
        <v>135</v>
      </c>
    </row>
    <row r="192" s="2" customFormat="1" ht="37.8" customHeight="1">
      <c r="A192" s="41"/>
      <c r="B192" s="42"/>
      <c r="C192" s="207" t="s">
        <v>266</v>
      </c>
      <c r="D192" s="207" t="s">
        <v>137</v>
      </c>
      <c r="E192" s="208" t="s">
        <v>1211</v>
      </c>
      <c r="F192" s="209" t="s">
        <v>1212</v>
      </c>
      <c r="G192" s="210" t="s">
        <v>174</v>
      </c>
      <c r="H192" s="211">
        <v>3124.8139999999999</v>
      </c>
      <c r="I192" s="212"/>
      <c r="J192" s="213">
        <f>ROUND(I192*H192,2)</f>
        <v>0</v>
      </c>
      <c r="K192" s="209" t="s">
        <v>141</v>
      </c>
      <c r="L192" s="47"/>
      <c r="M192" s="214" t="s">
        <v>32</v>
      </c>
      <c r="N192" s="215" t="s">
        <v>52</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142</v>
      </c>
      <c r="AT192" s="218" t="s">
        <v>137</v>
      </c>
      <c r="AU192" s="218" t="s">
        <v>21</v>
      </c>
      <c r="AY192" s="19" t="s">
        <v>135</v>
      </c>
      <c r="BE192" s="219">
        <f>IF(N192="základní",J192,0)</f>
        <v>0</v>
      </c>
      <c r="BF192" s="219">
        <f>IF(N192="snížená",J192,0)</f>
        <v>0</v>
      </c>
      <c r="BG192" s="219">
        <f>IF(N192="zákl. přenesená",J192,0)</f>
        <v>0</v>
      </c>
      <c r="BH192" s="219">
        <f>IF(N192="sníž. přenesená",J192,0)</f>
        <v>0</v>
      </c>
      <c r="BI192" s="219">
        <f>IF(N192="nulová",J192,0)</f>
        <v>0</v>
      </c>
      <c r="BJ192" s="19" t="s">
        <v>89</v>
      </c>
      <c r="BK192" s="219">
        <f>ROUND(I192*H192,2)</f>
        <v>0</v>
      </c>
      <c r="BL192" s="19" t="s">
        <v>142</v>
      </c>
      <c r="BM192" s="218" t="s">
        <v>1309</v>
      </c>
    </row>
    <row r="193" s="2" customFormat="1">
      <c r="A193" s="41"/>
      <c r="B193" s="42"/>
      <c r="C193" s="43"/>
      <c r="D193" s="220" t="s">
        <v>144</v>
      </c>
      <c r="E193" s="43"/>
      <c r="F193" s="221" t="s">
        <v>1214</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19" t="s">
        <v>144</v>
      </c>
      <c r="AU193" s="19" t="s">
        <v>21</v>
      </c>
    </row>
    <row r="194" s="2" customFormat="1">
      <c r="A194" s="41"/>
      <c r="B194" s="42"/>
      <c r="C194" s="43"/>
      <c r="D194" s="225" t="s">
        <v>150</v>
      </c>
      <c r="E194" s="43"/>
      <c r="F194" s="226" t="s">
        <v>1002</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19" t="s">
        <v>150</v>
      </c>
      <c r="AU194" s="19" t="s">
        <v>21</v>
      </c>
    </row>
    <row r="195" s="13" customFormat="1">
      <c r="A195" s="13"/>
      <c r="B195" s="227"/>
      <c r="C195" s="228"/>
      <c r="D195" s="225" t="s">
        <v>152</v>
      </c>
      <c r="E195" s="229" t="s">
        <v>32</v>
      </c>
      <c r="F195" s="230" t="s">
        <v>1310</v>
      </c>
      <c r="G195" s="228"/>
      <c r="H195" s="231">
        <v>3124.8139999999999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152</v>
      </c>
      <c r="AU195" s="237" t="s">
        <v>21</v>
      </c>
      <c r="AV195" s="13" t="s">
        <v>21</v>
      </c>
      <c r="AW195" s="13" t="s">
        <v>40</v>
      </c>
      <c r="AX195" s="13" t="s">
        <v>81</v>
      </c>
      <c r="AY195" s="237" t="s">
        <v>135</v>
      </c>
    </row>
    <row r="196" s="15" customFormat="1">
      <c r="A196" s="15"/>
      <c r="B196" s="248"/>
      <c r="C196" s="249"/>
      <c r="D196" s="225" t="s">
        <v>152</v>
      </c>
      <c r="E196" s="250" t="s">
        <v>32</v>
      </c>
      <c r="F196" s="251" t="s">
        <v>155</v>
      </c>
      <c r="G196" s="249"/>
      <c r="H196" s="252">
        <v>3124.8139999999999</v>
      </c>
      <c r="I196" s="253"/>
      <c r="J196" s="249"/>
      <c r="K196" s="249"/>
      <c r="L196" s="254"/>
      <c r="M196" s="255"/>
      <c r="N196" s="256"/>
      <c r="O196" s="256"/>
      <c r="P196" s="256"/>
      <c r="Q196" s="256"/>
      <c r="R196" s="256"/>
      <c r="S196" s="256"/>
      <c r="T196" s="257"/>
      <c r="U196" s="15"/>
      <c r="V196" s="15"/>
      <c r="W196" s="15"/>
      <c r="X196" s="15"/>
      <c r="Y196" s="15"/>
      <c r="Z196" s="15"/>
      <c r="AA196" s="15"/>
      <c r="AB196" s="15"/>
      <c r="AC196" s="15"/>
      <c r="AD196" s="15"/>
      <c r="AE196" s="15"/>
      <c r="AT196" s="258" t="s">
        <v>152</v>
      </c>
      <c r="AU196" s="258" t="s">
        <v>21</v>
      </c>
      <c r="AV196" s="15" t="s">
        <v>142</v>
      </c>
      <c r="AW196" s="15" t="s">
        <v>40</v>
      </c>
      <c r="AX196" s="15" t="s">
        <v>89</v>
      </c>
      <c r="AY196" s="258" t="s">
        <v>135</v>
      </c>
    </row>
    <row r="197" s="2" customFormat="1" ht="21.75" customHeight="1">
      <c r="A197" s="41"/>
      <c r="B197" s="42"/>
      <c r="C197" s="207" t="s">
        <v>7</v>
      </c>
      <c r="D197" s="207" t="s">
        <v>137</v>
      </c>
      <c r="E197" s="208" t="s">
        <v>1216</v>
      </c>
      <c r="F197" s="209" t="s">
        <v>1217</v>
      </c>
      <c r="G197" s="210" t="s">
        <v>174</v>
      </c>
      <c r="H197" s="211">
        <v>223.20099999999999</v>
      </c>
      <c r="I197" s="212"/>
      <c r="J197" s="213">
        <f>ROUND(I197*H197,2)</f>
        <v>0</v>
      </c>
      <c r="K197" s="209" t="s">
        <v>141</v>
      </c>
      <c r="L197" s="47"/>
      <c r="M197" s="214" t="s">
        <v>32</v>
      </c>
      <c r="N197" s="215" t="s">
        <v>52</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142</v>
      </c>
      <c r="AT197" s="218" t="s">
        <v>137</v>
      </c>
      <c r="AU197" s="218" t="s">
        <v>21</v>
      </c>
      <c r="AY197" s="19" t="s">
        <v>135</v>
      </c>
      <c r="BE197" s="219">
        <f>IF(N197="základní",J197,0)</f>
        <v>0</v>
      </c>
      <c r="BF197" s="219">
        <f>IF(N197="snížená",J197,0)</f>
        <v>0</v>
      </c>
      <c r="BG197" s="219">
        <f>IF(N197="zákl. přenesená",J197,0)</f>
        <v>0</v>
      </c>
      <c r="BH197" s="219">
        <f>IF(N197="sníž. přenesená",J197,0)</f>
        <v>0</v>
      </c>
      <c r="BI197" s="219">
        <f>IF(N197="nulová",J197,0)</f>
        <v>0</v>
      </c>
      <c r="BJ197" s="19" t="s">
        <v>89</v>
      </c>
      <c r="BK197" s="219">
        <f>ROUND(I197*H197,2)</f>
        <v>0</v>
      </c>
      <c r="BL197" s="19" t="s">
        <v>142</v>
      </c>
      <c r="BM197" s="218" t="s">
        <v>1311</v>
      </c>
    </row>
    <row r="198" s="2" customFormat="1">
      <c r="A198" s="41"/>
      <c r="B198" s="42"/>
      <c r="C198" s="43"/>
      <c r="D198" s="220" t="s">
        <v>144</v>
      </c>
      <c r="E198" s="43"/>
      <c r="F198" s="221" t="s">
        <v>1219</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19" t="s">
        <v>144</v>
      </c>
      <c r="AU198" s="19" t="s">
        <v>21</v>
      </c>
    </row>
    <row r="199" s="13" customFormat="1">
      <c r="A199" s="13"/>
      <c r="B199" s="227"/>
      <c r="C199" s="228"/>
      <c r="D199" s="225" t="s">
        <v>152</v>
      </c>
      <c r="E199" s="229" t="s">
        <v>32</v>
      </c>
      <c r="F199" s="230" t="s">
        <v>1299</v>
      </c>
      <c r="G199" s="228"/>
      <c r="H199" s="231">
        <v>223.20099999999999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152</v>
      </c>
      <c r="AU199" s="237" t="s">
        <v>21</v>
      </c>
      <c r="AV199" s="13" t="s">
        <v>21</v>
      </c>
      <c r="AW199" s="13" t="s">
        <v>40</v>
      </c>
      <c r="AX199" s="13" t="s">
        <v>81</v>
      </c>
      <c r="AY199" s="237" t="s">
        <v>135</v>
      </c>
    </row>
    <row r="200" s="15" customFormat="1">
      <c r="A200" s="15"/>
      <c r="B200" s="248"/>
      <c r="C200" s="249"/>
      <c r="D200" s="225" t="s">
        <v>152</v>
      </c>
      <c r="E200" s="250" t="s">
        <v>32</v>
      </c>
      <c r="F200" s="251" t="s">
        <v>155</v>
      </c>
      <c r="G200" s="249"/>
      <c r="H200" s="252">
        <v>223.20099999999999</v>
      </c>
      <c r="I200" s="253"/>
      <c r="J200" s="249"/>
      <c r="K200" s="249"/>
      <c r="L200" s="254"/>
      <c r="M200" s="255"/>
      <c r="N200" s="256"/>
      <c r="O200" s="256"/>
      <c r="P200" s="256"/>
      <c r="Q200" s="256"/>
      <c r="R200" s="256"/>
      <c r="S200" s="256"/>
      <c r="T200" s="257"/>
      <c r="U200" s="15"/>
      <c r="V200" s="15"/>
      <c r="W200" s="15"/>
      <c r="X200" s="15"/>
      <c r="Y200" s="15"/>
      <c r="Z200" s="15"/>
      <c r="AA200" s="15"/>
      <c r="AB200" s="15"/>
      <c r="AC200" s="15"/>
      <c r="AD200" s="15"/>
      <c r="AE200" s="15"/>
      <c r="AT200" s="258" t="s">
        <v>152</v>
      </c>
      <c r="AU200" s="258" t="s">
        <v>21</v>
      </c>
      <c r="AV200" s="15" t="s">
        <v>142</v>
      </c>
      <c r="AW200" s="15" t="s">
        <v>40</v>
      </c>
      <c r="AX200" s="15" t="s">
        <v>89</v>
      </c>
      <c r="AY200" s="258" t="s">
        <v>135</v>
      </c>
    </row>
    <row r="201" s="2" customFormat="1" ht="24.15" customHeight="1">
      <c r="A201" s="41"/>
      <c r="B201" s="42"/>
      <c r="C201" s="207" t="s">
        <v>202</v>
      </c>
      <c r="D201" s="207" t="s">
        <v>137</v>
      </c>
      <c r="E201" s="208" t="s">
        <v>1312</v>
      </c>
      <c r="F201" s="209" t="s">
        <v>1313</v>
      </c>
      <c r="G201" s="210" t="s">
        <v>174</v>
      </c>
      <c r="H201" s="211">
        <v>129.20599999999999</v>
      </c>
      <c r="I201" s="212"/>
      <c r="J201" s="213">
        <f>ROUND(I201*H201,2)</f>
        <v>0</v>
      </c>
      <c r="K201" s="209" t="s">
        <v>141</v>
      </c>
      <c r="L201" s="47"/>
      <c r="M201" s="214" t="s">
        <v>32</v>
      </c>
      <c r="N201" s="215" t="s">
        <v>52</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142</v>
      </c>
      <c r="AT201" s="218" t="s">
        <v>137</v>
      </c>
      <c r="AU201" s="218" t="s">
        <v>21</v>
      </c>
      <c r="AY201" s="19" t="s">
        <v>135</v>
      </c>
      <c r="BE201" s="219">
        <f>IF(N201="základní",J201,0)</f>
        <v>0</v>
      </c>
      <c r="BF201" s="219">
        <f>IF(N201="snížená",J201,0)</f>
        <v>0</v>
      </c>
      <c r="BG201" s="219">
        <f>IF(N201="zákl. přenesená",J201,0)</f>
        <v>0</v>
      </c>
      <c r="BH201" s="219">
        <f>IF(N201="sníž. přenesená",J201,0)</f>
        <v>0</v>
      </c>
      <c r="BI201" s="219">
        <f>IF(N201="nulová",J201,0)</f>
        <v>0</v>
      </c>
      <c r="BJ201" s="19" t="s">
        <v>89</v>
      </c>
      <c r="BK201" s="219">
        <f>ROUND(I201*H201,2)</f>
        <v>0</v>
      </c>
      <c r="BL201" s="19" t="s">
        <v>142</v>
      </c>
      <c r="BM201" s="218" t="s">
        <v>1314</v>
      </c>
    </row>
    <row r="202" s="2" customFormat="1">
      <c r="A202" s="41"/>
      <c r="B202" s="42"/>
      <c r="C202" s="43"/>
      <c r="D202" s="220" t="s">
        <v>144</v>
      </c>
      <c r="E202" s="43"/>
      <c r="F202" s="221" t="s">
        <v>1315</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19" t="s">
        <v>144</v>
      </c>
      <c r="AU202" s="19" t="s">
        <v>21</v>
      </c>
    </row>
    <row r="203" s="2" customFormat="1">
      <c r="A203" s="41"/>
      <c r="B203" s="42"/>
      <c r="C203" s="43"/>
      <c r="D203" s="225" t="s">
        <v>150</v>
      </c>
      <c r="E203" s="43"/>
      <c r="F203" s="226" t="s">
        <v>1316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19" t="s">
        <v>150</v>
      </c>
      <c r="AU203" s="19" t="s">
        <v>21</v>
      </c>
    </row>
    <row r="204" s="13" customFormat="1">
      <c r="A204" s="13"/>
      <c r="B204" s="227"/>
      <c r="C204" s="228"/>
      <c r="D204" s="225" t="s">
        <v>152</v>
      </c>
      <c r="E204" s="229" t="s">
        <v>32</v>
      </c>
      <c r="F204" s="230" t="s">
        <v>1317</v>
      </c>
      <c r="G204" s="228"/>
      <c r="H204" s="231">
        <v>19.658999999999999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152</v>
      </c>
      <c r="AU204" s="237" t="s">
        <v>21</v>
      </c>
      <c r="AV204" s="13" t="s">
        <v>21</v>
      </c>
      <c r="AW204" s="13" t="s">
        <v>40</v>
      </c>
      <c r="AX204" s="13" t="s">
        <v>81</v>
      </c>
      <c r="AY204" s="237" t="s">
        <v>135</v>
      </c>
    </row>
    <row r="205" s="13" customFormat="1">
      <c r="A205" s="13"/>
      <c r="B205" s="227"/>
      <c r="C205" s="228"/>
      <c r="D205" s="225" t="s">
        <v>152</v>
      </c>
      <c r="E205" s="229" t="s">
        <v>32</v>
      </c>
      <c r="F205" s="230" t="s">
        <v>1318</v>
      </c>
      <c r="G205" s="228"/>
      <c r="H205" s="231">
        <v>43.545000000000002</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152</v>
      </c>
      <c r="AU205" s="237" t="s">
        <v>21</v>
      </c>
      <c r="AV205" s="13" t="s">
        <v>21</v>
      </c>
      <c r="AW205" s="13" t="s">
        <v>40</v>
      </c>
      <c r="AX205" s="13" t="s">
        <v>81</v>
      </c>
      <c r="AY205" s="237" t="s">
        <v>135</v>
      </c>
    </row>
    <row r="206" s="16" customFormat="1">
      <c r="A206" s="16"/>
      <c r="B206" s="274"/>
      <c r="C206" s="275"/>
      <c r="D206" s="225" t="s">
        <v>152</v>
      </c>
      <c r="E206" s="276" t="s">
        <v>32</v>
      </c>
      <c r="F206" s="277" t="s">
        <v>1319</v>
      </c>
      <c r="G206" s="275"/>
      <c r="H206" s="278">
        <v>63.204000000000001</v>
      </c>
      <c r="I206" s="279"/>
      <c r="J206" s="275"/>
      <c r="K206" s="275"/>
      <c r="L206" s="280"/>
      <c r="M206" s="281"/>
      <c r="N206" s="282"/>
      <c r="O206" s="282"/>
      <c r="P206" s="282"/>
      <c r="Q206" s="282"/>
      <c r="R206" s="282"/>
      <c r="S206" s="282"/>
      <c r="T206" s="283"/>
      <c r="U206" s="16"/>
      <c r="V206" s="16"/>
      <c r="W206" s="16"/>
      <c r="X206" s="16"/>
      <c r="Y206" s="16"/>
      <c r="Z206" s="16"/>
      <c r="AA206" s="16"/>
      <c r="AB206" s="16"/>
      <c r="AC206" s="16"/>
      <c r="AD206" s="16"/>
      <c r="AE206" s="16"/>
      <c r="AT206" s="284" t="s">
        <v>152</v>
      </c>
      <c r="AU206" s="284" t="s">
        <v>21</v>
      </c>
      <c r="AV206" s="16" t="s">
        <v>156</v>
      </c>
      <c r="AW206" s="16" t="s">
        <v>40</v>
      </c>
      <c r="AX206" s="16" t="s">
        <v>81</v>
      </c>
      <c r="AY206" s="284" t="s">
        <v>135</v>
      </c>
    </row>
    <row r="207" s="13" customFormat="1">
      <c r="A207" s="13"/>
      <c r="B207" s="227"/>
      <c r="C207" s="228"/>
      <c r="D207" s="225" t="s">
        <v>152</v>
      </c>
      <c r="E207" s="229" t="s">
        <v>32</v>
      </c>
      <c r="F207" s="230" t="s">
        <v>1320</v>
      </c>
      <c r="G207" s="228"/>
      <c r="H207" s="231">
        <v>16.966000000000001</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152</v>
      </c>
      <c r="AU207" s="237" t="s">
        <v>21</v>
      </c>
      <c r="AV207" s="13" t="s">
        <v>21</v>
      </c>
      <c r="AW207" s="13" t="s">
        <v>40</v>
      </c>
      <c r="AX207" s="13" t="s">
        <v>81</v>
      </c>
      <c r="AY207" s="237" t="s">
        <v>135</v>
      </c>
    </row>
    <row r="208" s="14" customFormat="1">
      <c r="A208" s="14"/>
      <c r="B208" s="238"/>
      <c r="C208" s="239"/>
      <c r="D208" s="225" t="s">
        <v>152</v>
      </c>
      <c r="E208" s="240" t="s">
        <v>32</v>
      </c>
      <c r="F208" s="241" t="s">
        <v>1321</v>
      </c>
      <c r="G208" s="239"/>
      <c r="H208" s="240" t="s">
        <v>32</v>
      </c>
      <c r="I208" s="242"/>
      <c r="J208" s="239"/>
      <c r="K208" s="239"/>
      <c r="L208" s="243"/>
      <c r="M208" s="244"/>
      <c r="N208" s="245"/>
      <c r="O208" s="245"/>
      <c r="P208" s="245"/>
      <c r="Q208" s="245"/>
      <c r="R208" s="245"/>
      <c r="S208" s="245"/>
      <c r="T208" s="246"/>
      <c r="U208" s="14"/>
      <c r="V208" s="14"/>
      <c r="W208" s="14"/>
      <c r="X208" s="14"/>
      <c r="Y208" s="14"/>
      <c r="Z208" s="14"/>
      <c r="AA208" s="14"/>
      <c r="AB208" s="14"/>
      <c r="AC208" s="14"/>
      <c r="AD208" s="14"/>
      <c r="AE208" s="14"/>
      <c r="AT208" s="247" t="s">
        <v>152</v>
      </c>
      <c r="AU208" s="247" t="s">
        <v>21</v>
      </c>
      <c r="AV208" s="14" t="s">
        <v>89</v>
      </c>
      <c r="AW208" s="14" t="s">
        <v>40</v>
      </c>
      <c r="AX208" s="14" t="s">
        <v>81</v>
      </c>
      <c r="AY208" s="247" t="s">
        <v>135</v>
      </c>
    </row>
    <row r="209" s="16" customFormat="1">
      <c r="A209" s="16"/>
      <c r="B209" s="274"/>
      <c r="C209" s="275"/>
      <c r="D209" s="225" t="s">
        <v>152</v>
      </c>
      <c r="E209" s="276" t="s">
        <v>32</v>
      </c>
      <c r="F209" s="277" t="s">
        <v>1319</v>
      </c>
      <c r="G209" s="275"/>
      <c r="H209" s="278">
        <v>16.966000000000001</v>
      </c>
      <c r="I209" s="279"/>
      <c r="J209" s="275"/>
      <c r="K209" s="275"/>
      <c r="L209" s="280"/>
      <c r="M209" s="281"/>
      <c r="N209" s="282"/>
      <c r="O209" s="282"/>
      <c r="P209" s="282"/>
      <c r="Q209" s="282"/>
      <c r="R209" s="282"/>
      <c r="S209" s="282"/>
      <c r="T209" s="283"/>
      <c r="U209" s="16"/>
      <c r="V209" s="16"/>
      <c r="W209" s="16"/>
      <c r="X209" s="16"/>
      <c r="Y209" s="16"/>
      <c r="Z209" s="16"/>
      <c r="AA209" s="16"/>
      <c r="AB209" s="16"/>
      <c r="AC209" s="16"/>
      <c r="AD209" s="16"/>
      <c r="AE209" s="16"/>
      <c r="AT209" s="284" t="s">
        <v>152</v>
      </c>
      <c r="AU209" s="284" t="s">
        <v>21</v>
      </c>
      <c r="AV209" s="16" t="s">
        <v>156</v>
      </c>
      <c r="AW209" s="16" t="s">
        <v>40</v>
      </c>
      <c r="AX209" s="16" t="s">
        <v>81</v>
      </c>
      <c r="AY209" s="284" t="s">
        <v>135</v>
      </c>
    </row>
    <row r="210" s="13" customFormat="1">
      <c r="A210" s="13"/>
      <c r="B210" s="227"/>
      <c r="C210" s="228"/>
      <c r="D210" s="225" t="s">
        <v>152</v>
      </c>
      <c r="E210" s="229" t="s">
        <v>32</v>
      </c>
      <c r="F210" s="230" t="s">
        <v>1322</v>
      </c>
      <c r="G210" s="228"/>
      <c r="H210" s="231">
        <v>49.036000000000001</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152</v>
      </c>
      <c r="AU210" s="237" t="s">
        <v>21</v>
      </c>
      <c r="AV210" s="13" t="s">
        <v>21</v>
      </c>
      <c r="AW210" s="13" t="s">
        <v>40</v>
      </c>
      <c r="AX210" s="13" t="s">
        <v>81</v>
      </c>
      <c r="AY210" s="237" t="s">
        <v>135</v>
      </c>
    </row>
    <row r="211" s="14" customFormat="1">
      <c r="A211" s="14"/>
      <c r="B211" s="238"/>
      <c r="C211" s="239"/>
      <c r="D211" s="225" t="s">
        <v>152</v>
      </c>
      <c r="E211" s="240" t="s">
        <v>32</v>
      </c>
      <c r="F211" s="241" t="s">
        <v>1323</v>
      </c>
      <c r="G211" s="239"/>
      <c r="H211" s="240" t="s">
        <v>32</v>
      </c>
      <c r="I211" s="242"/>
      <c r="J211" s="239"/>
      <c r="K211" s="239"/>
      <c r="L211" s="243"/>
      <c r="M211" s="244"/>
      <c r="N211" s="245"/>
      <c r="O211" s="245"/>
      <c r="P211" s="245"/>
      <c r="Q211" s="245"/>
      <c r="R211" s="245"/>
      <c r="S211" s="245"/>
      <c r="T211" s="246"/>
      <c r="U211" s="14"/>
      <c r="V211" s="14"/>
      <c r="W211" s="14"/>
      <c r="X211" s="14"/>
      <c r="Y211" s="14"/>
      <c r="Z211" s="14"/>
      <c r="AA211" s="14"/>
      <c r="AB211" s="14"/>
      <c r="AC211" s="14"/>
      <c r="AD211" s="14"/>
      <c r="AE211" s="14"/>
      <c r="AT211" s="247" t="s">
        <v>152</v>
      </c>
      <c r="AU211" s="247" t="s">
        <v>21</v>
      </c>
      <c r="AV211" s="14" t="s">
        <v>89</v>
      </c>
      <c r="AW211" s="14" t="s">
        <v>40</v>
      </c>
      <c r="AX211" s="14" t="s">
        <v>81</v>
      </c>
      <c r="AY211" s="247" t="s">
        <v>135</v>
      </c>
    </row>
    <row r="212" s="16" customFormat="1">
      <c r="A212" s="16"/>
      <c r="B212" s="274"/>
      <c r="C212" s="275"/>
      <c r="D212" s="225" t="s">
        <v>152</v>
      </c>
      <c r="E212" s="276" t="s">
        <v>32</v>
      </c>
      <c r="F212" s="277" t="s">
        <v>1319</v>
      </c>
      <c r="G212" s="275"/>
      <c r="H212" s="278">
        <v>49.036000000000001</v>
      </c>
      <c r="I212" s="279"/>
      <c r="J212" s="275"/>
      <c r="K212" s="275"/>
      <c r="L212" s="280"/>
      <c r="M212" s="281"/>
      <c r="N212" s="282"/>
      <c r="O212" s="282"/>
      <c r="P212" s="282"/>
      <c r="Q212" s="282"/>
      <c r="R212" s="282"/>
      <c r="S212" s="282"/>
      <c r="T212" s="283"/>
      <c r="U212" s="16"/>
      <c r="V212" s="16"/>
      <c r="W212" s="16"/>
      <c r="X212" s="16"/>
      <c r="Y212" s="16"/>
      <c r="Z212" s="16"/>
      <c r="AA212" s="16"/>
      <c r="AB212" s="16"/>
      <c r="AC212" s="16"/>
      <c r="AD212" s="16"/>
      <c r="AE212" s="16"/>
      <c r="AT212" s="284" t="s">
        <v>152</v>
      </c>
      <c r="AU212" s="284" t="s">
        <v>21</v>
      </c>
      <c r="AV212" s="16" t="s">
        <v>156</v>
      </c>
      <c r="AW212" s="16" t="s">
        <v>40</v>
      </c>
      <c r="AX212" s="16" t="s">
        <v>81</v>
      </c>
      <c r="AY212" s="284" t="s">
        <v>135</v>
      </c>
    </row>
    <row r="213" s="15" customFormat="1">
      <c r="A213" s="15"/>
      <c r="B213" s="248"/>
      <c r="C213" s="249"/>
      <c r="D213" s="225" t="s">
        <v>152</v>
      </c>
      <c r="E213" s="250" t="s">
        <v>32</v>
      </c>
      <c r="F213" s="251" t="s">
        <v>155</v>
      </c>
      <c r="G213" s="249"/>
      <c r="H213" s="252">
        <v>129.20600000000002</v>
      </c>
      <c r="I213" s="253"/>
      <c r="J213" s="249"/>
      <c r="K213" s="249"/>
      <c r="L213" s="254"/>
      <c r="M213" s="255"/>
      <c r="N213" s="256"/>
      <c r="O213" s="256"/>
      <c r="P213" s="256"/>
      <c r="Q213" s="256"/>
      <c r="R213" s="256"/>
      <c r="S213" s="256"/>
      <c r="T213" s="257"/>
      <c r="U213" s="15"/>
      <c r="V213" s="15"/>
      <c r="W213" s="15"/>
      <c r="X213" s="15"/>
      <c r="Y213" s="15"/>
      <c r="Z213" s="15"/>
      <c r="AA213" s="15"/>
      <c r="AB213" s="15"/>
      <c r="AC213" s="15"/>
      <c r="AD213" s="15"/>
      <c r="AE213" s="15"/>
      <c r="AT213" s="258" t="s">
        <v>152</v>
      </c>
      <c r="AU213" s="258" t="s">
        <v>21</v>
      </c>
      <c r="AV213" s="15" t="s">
        <v>142</v>
      </c>
      <c r="AW213" s="15" t="s">
        <v>40</v>
      </c>
      <c r="AX213" s="15" t="s">
        <v>89</v>
      </c>
      <c r="AY213" s="258" t="s">
        <v>135</v>
      </c>
    </row>
    <row r="214" s="2" customFormat="1" ht="24.15" customHeight="1">
      <c r="A214" s="41"/>
      <c r="B214" s="42"/>
      <c r="C214" s="207" t="s">
        <v>283</v>
      </c>
      <c r="D214" s="207" t="s">
        <v>137</v>
      </c>
      <c r="E214" s="208" t="s">
        <v>1324</v>
      </c>
      <c r="F214" s="209" t="s">
        <v>1325</v>
      </c>
      <c r="G214" s="210" t="s">
        <v>174</v>
      </c>
      <c r="H214" s="211">
        <v>1808.884</v>
      </c>
      <c r="I214" s="212"/>
      <c r="J214" s="213">
        <f>ROUND(I214*H214,2)</f>
        <v>0</v>
      </c>
      <c r="K214" s="209" t="s">
        <v>141</v>
      </c>
      <c r="L214" s="47"/>
      <c r="M214" s="214" t="s">
        <v>32</v>
      </c>
      <c r="N214" s="215" t="s">
        <v>52</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142</v>
      </c>
      <c r="AT214" s="218" t="s">
        <v>137</v>
      </c>
      <c r="AU214" s="218" t="s">
        <v>21</v>
      </c>
      <c r="AY214" s="19" t="s">
        <v>135</v>
      </c>
      <c r="BE214" s="219">
        <f>IF(N214="základní",J214,0)</f>
        <v>0</v>
      </c>
      <c r="BF214" s="219">
        <f>IF(N214="snížená",J214,0)</f>
        <v>0</v>
      </c>
      <c r="BG214" s="219">
        <f>IF(N214="zákl. přenesená",J214,0)</f>
        <v>0</v>
      </c>
      <c r="BH214" s="219">
        <f>IF(N214="sníž. přenesená",J214,0)</f>
        <v>0</v>
      </c>
      <c r="BI214" s="219">
        <f>IF(N214="nulová",J214,0)</f>
        <v>0</v>
      </c>
      <c r="BJ214" s="19" t="s">
        <v>89</v>
      </c>
      <c r="BK214" s="219">
        <f>ROUND(I214*H214,2)</f>
        <v>0</v>
      </c>
      <c r="BL214" s="19" t="s">
        <v>142</v>
      </c>
      <c r="BM214" s="218" t="s">
        <v>1326</v>
      </c>
    </row>
    <row r="215" s="2" customFormat="1">
      <c r="A215" s="41"/>
      <c r="B215" s="42"/>
      <c r="C215" s="43"/>
      <c r="D215" s="220" t="s">
        <v>144</v>
      </c>
      <c r="E215" s="43"/>
      <c r="F215" s="221" t="s">
        <v>1327</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19" t="s">
        <v>144</v>
      </c>
      <c r="AU215" s="19" t="s">
        <v>21</v>
      </c>
    </row>
    <row r="216" s="2" customFormat="1">
      <c r="A216" s="41"/>
      <c r="B216" s="42"/>
      <c r="C216" s="43"/>
      <c r="D216" s="225" t="s">
        <v>150</v>
      </c>
      <c r="E216" s="43"/>
      <c r="F216" s="226" t="s">
        <v>1316</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19" t="s">
        <v>150</v>
      </c>
      <c r="AU216" s="19" t="s">
        <v>21</v>
      </c>
    </row>
    <row r="217" s="13" customFormat="1">
      <c r="A217" s="13"/>
      <c r="B217" s="227"/>
      <c r="C217" s="228"/>
      <c r="D217" s="225" t="s">
        <v>152</v>
      </c>
      <c r="E217" s="229" t="s">
        <v>32</v>
      </c>
      <c r="F217" s="230" t="s">
        <v>1328</v>
      </c>
      <c r="G217" s="228"/>
      <c r="H217" s="231">
        <v>1808.884</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152</v>
      </c>
      <c r="AU217" s="237" t="s">
        <v>21</v>
      </c>
      <c r="AV217" s="13" t="s">
        <v>21</v>
      </c>
      <c r="AW217" s="13" t="s">
        <v>40</v>
      </c>
      <c r="AX217" s="13" t="s">
        <v>81</v>
      </c>
      <c r="AY217" s="237" t="s">
        <v>135</v>
      </c>
    </row>
    <row r="218" s="15" customFormat="1">
      <c r="A218" s="15"/>
      <c r="B218" s="248"/>
      <c r="C218" s="249"/>
      <c r="D218" s="225" t="s">
        <v>152</v>
      </c>
      <c r="E218" s="250" t="s">
        <v>32</v>
      </c>
      <c r="F218" s="251" t="s">
        <v>155</v>
      </c>
      <c r="G218" s="249"/>
      <c r="H218" s="252">
        <v>1808.884</v>
      </c>
      <c r="I218" s="253"/>
      <c r="J218" s="249"/>
      <c r="K218" s="249"/>
      <c r="L218" s="254"/>
      <c r="M218" s="255"/>
      <c r="N218" s="256"/>
      <c r="O218" s="256"/>
      <c r="P218" s="256"/>
      <c r="Q218" s="256"/>
      <c r="R218" s="256"/>
      <c r="S218" s="256"/>
      <c r="T218" s="257"/>
      <c r="U218" s="15"/>
      <c r="V218" s="15"/>
      <c r="W218" s="15"/>
      <c r="X218" s="15"/>
      <c r="Y218" s="15"/>
      <c r="Z218" s="15"/>
      <c r="AA218" s="15"/>
      <c r="AB218" s="15"/>
      <c r="AC218" s="15"/>
      <c r="AD218" s="15"/>
      <c r="AE218" s="15"/>
      <c r="AT218" s="258" t="s">
        <v>152</v>
      </c>
      <c r="AU218" s="258" t="s">
        <v>21</v>
      </c>
      <c r="AV218" s="15" t="s">
        <v>142</v>
      </c>
      <c r="AW218" s="15" t="s">
        <v>40</v>
      </c>
      <c r="AX218" s="15" t="s">
        <v>89</v>
      </c>
      <c r="AY218" s="258" t="s">
        <v>135</v>
      </c>
    </row>
    <row r="219" s="2" customFormat="1" ht="16.5" customHeight="1">
      <c r="A219" s="41"/>
      <c r="B219" s="42"/>
      <c r="C219" s="207" t="s">
        <v>290</v>
      </c>
      <c r="D219" s="207" t="s">
        <v>137</v>
      </c>
      <c r="E219" s="208" t="s">
        <v>1329</v>
      </c>
      <c r="F219" s="209" t="s">
        <v>1330</v>
      </c>
      <c r="G219" s="210" t="s">
        <v>174</v>
      </c>
      <c r="H219" s="211">
        <v>129.20599999999999</v>
      </c>
      <c r="I219" s="212"/>
      <c r="J219" s="213">
        <f>ROUND(I219*H219,2)</f>
        <v>0</v>
      </c>
      <c r="K219" s="209" t="s">
        <v>141</v>
      </c>
      <c r="L219" s="47"/>
      <c r="M219" s="214" t="s">
        <v>32</v>
      </c>
      <c r="N219" s="215" t="s">
        <v>52</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142</v>
      </c>
      <c r="AT219" s="218" t="s">
        <v>137</v>
      </c>
      <c r="AU219" s="218" t="s">
        <v>21</v>
      </c>
      <c r="AY219" s="19" t="s">
        <v>135</v>
      </c>
      <c r="BE219" s="219">
        <f>IF(N219="základní",J219,0)</f>
        <v>0</v>
      </c>
      <c r="BF219" s="219">
        <f>IF(N219="snížená",J219,0)</f>
        <v>0</v>
      </c>
      <c r="BG219" s="219">
        <f>IF(N219="zákl. přenesená",J219,0)</f>
        <v>0</v>
      </c>
      <c r="BH219" s="219">
        <f>IF(N219="sníž. přenesená",J219,0)</f>
        <v>0</v>
      </c>
      <c r="BI219" s="219">
        <f>IF(N219="nulová",J219,0)</f>
        <v>0</v>
      </c>
      <c r="BJ219" s="19" t="s">
        <v>89</v>
      </c>
      <c r="BK219" s="219">
        <f>ROUND(I219*H219,2)</f>
        <v>0</v>
      </c>
      <c r="BL219" s="19" t="s">
        <v>142</v>
      </c>
      <c r="BM219" s="218" t="s">
        <v>1331</v>
      </c>
    </row>
    <row r="220" s="2" customFormat="1">
      <c r="A220" s="41"/>
      <c r="B220" s="42"/>
      <c r="C220" s="43"/>
      <c r="D220" s="220" t="s">
        <v>144</v>
      </c>
      <c r="E220" s="43"/>
      <c r="F220" s="221" t="s">
        <v>1332</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19" t="s">
        <v>144</v>
      </c>
      <c r="AU220" s="19" t="s">
        <v>21</v>
      </c>
    </row>
    <row r="221" s="2" customFormat="1">
      <c r="A221" s="41"/>
      <c r="B221" s="42"/>
      <c r="C221" s="43"/>
      <c r="D221" s="225" t="s">
        <v>150</v>
      </c>
      <c r="E221" s="43"/>
      <c r="F221" s="226" t="s">
        <v>1333</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19" t="s">
        <v>150</v>
      </c>
      <c r="AU221" s="19" t="s">
        <v>21</v>
      </c>
    </row>
    <row r="222" s="13" customFormat="1">
      <c r="A222" s="13"/>
      <c r="B222" s="227"/>
      <c r="C222" s="228"/>
      <c r="D222" s="225" t="s">
        <v>152</v>
      </c>
      <c r="E222" s="229" t="s">
        <v>32</v>
      </c>
      <c r="F222" s="230" t="s">
        <v>1334</v>
      </c>
      <c r="G222" s="228"/>
      <c r="H222" s="231">
        <v>129.20599999999999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152</v>
      </c>
      <c r="AU222" s="237" t="s">
        <v>21</v>
      </c>
      <c r="AV222" s="13" t="s">
        <v>21</v>
      </c>
      <c r="AW222" s="13" t="s">
        <v>40</v>
      </c>
      <c r="AX222" s="13" t="s">
        <v>81</v>
      </c>
      <c r="AY222" s="237" t="s">
        <v>135</v>
      </c>
    </row>
    <row r="223" s="15" customFormat="1">
      <c r="A223" s="15"/>
      <c r="B223" s="248"/>
      <c r="C223" s="249"/>
      <c r="D223" s="225" t="s">
        <v>152</v>
      </c>
      <c r="E223" s="250" t="s">
        <v>32</v>
      </c>
      <c r="F223" s="251" t="s">
        <v>155</v>
      </c>
      <c r="G223" s="249"/>
      <c r="H223" s="252">
        <v>129.20599999999999</v>
      </c>
      <c r="I223" s="253"/>
      <c r="J223" s="249"/>
      <c r="K223" s="249"/>
      <c r="L223" s="254"/>
      <c r="M223" s="255"/>
      <c r="N223" s="256"/>
      <c r="O223" s="256"/>
      <c r="P223" s="256"/>
      <c r="Q223" s="256"/>
      <c r="R223" s="256"/>
      <c r="S223" s="256"/>
      <c r="T223" s="257"/>
      <c r="U223" s="15"/>
      <c r="V223" s="15"/>
      <c r="W223" s="15"/>
      <c r="X223" s="15"/>
      <c r="Y223" s="15"/>
      <c r="Z223" s="15"/>
      <c r="AA223" s="15"/>
      <c r="AB223" s="15"/>
      <c r="AC223" s="15"/>
      <c r="AD223" s="15"/>
      <c r="AE223" s="15"/>
      <c r="AT223" s="258" t="s">
        <v>152</v>
      </c>
      <c r="AU223" s="258" t="s">
        <v>21</v>
      </c>
      <c r="AV223" s="15" t="s">
        <v>142</v>
      </c>
      <c r="AW223" s="15" t="s">
        <v>40</v>
      </c>
      <c r="AX223" s="15" t="s">
        <v>89</v>
      </c>
      <c r="AY223" s="258" t="s">
        <v>135</v>
      </c>
    </row>
    <row r="224" s="2" customFormat="1" ht="24.15" customHeight="1">
      <c r="A224" s="41"/>
      <c r="B224" s="42"/>
      <c r="C224" s="207" t="s">
        <v>296</v>
      </c>
      <c r="D224" s="207" t="s">
        <v>137</v>
      </c>
      <c r="E224" s="208" t="s">
        <v>1335</v>
      </c>
      <c r="F224" s="209" t="s">
        <v>261</v>
      </c>
      <c r="G224" s="210" t="s">
        <v>174</v>
      </c>
      <c r="H224" s="211">
        <v>16.966000000000001</v>
      </c>
      <c r="I224" s="212"/>
      <c r="J224" s="213">
        <f>ROUND(I224*H224,2)</f>
        <v>0</v>
      </c>
      <c r="K224" s="209" t="s">
        <v>141</v>
      </c>
      <c r="L224" s="47"/>
      <c r="M224" s="214" t="s">
        <v>32</v>
      </c>
      <c r="N224" s="215" t="s">
        <v>52</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142</v>
      </c>
      <c r="AT224" s="218" t="s">
        <v>137</v>
      </c>
      <c r="AU224" s="218" t="s">
        <v>21</v>
      </c>
      <c r="AY224" s="19" t="s">
        <v>135</v>
      </c>
      <c r="BE224" s="219">
        <f>IF(N224="základní",J224,0)</f>
        <v>0</v>
      </c>
      <c r="BF224" s="219">
        <f>IF(N224="snížená",J224,0)</f>
        <v>0</v>
      </c>
      <c r="BG224" s="219">
        <f>IF(N224="zákl. přenesená",J224,0)</f>
        <v>0</v>
      </c>
      <c r="BH224" s="219">
        <f>IF(N224="sníž. přenesená",J224,0)</f>
        <v>0</v>
      </c>
      <c r="BI224" s="219">
        <f>IF(N224="nulová",J224,0)</f>
        <v>0</v>
      </c>
      <c r="BJ224" s="19" t="s">
        <v>89</v>
      </c>
      <c r="BK224" s="219">
        <f>ROUND(I224*H224,2)</f>
        <v>0</v>
      </c>
      <c r="BL224" s="19" t="s">
        <v>142</v>
      </c>
      <c r="BM224" s="218" t="s">
        <v>1336</v>
      </c>
    </row>
    <row r="225" s="2" customFormat="1">
      <c r="A225" s="41"/>
      <c r="B225" s="42"/>
      <c r="C225" s="43"/>
      <c r="D225" s="220" t="s">
        <v>144</v>
      </c>
      <c r="E225" s="43"/>
      <c r="F225" s="221" t="s">
        <v>1337</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19" t="s">
        <v>144</v>
      </c>
      <c r="AU225" s="19" t="s">
        <v>21</v>
      </c>
    </row>
    <row r="226" s="2" customFormat="1">
      <c r="A226" s="41"/>
      <c r="B226" s="42"/>
      <c r="C226" s="43"/>
      <c r="D226" s="225" t="s">
        <v>150</v>
      </c>
      <c r="E226" s="43"/>
      <c r="F226" s="226" t="s">
        <v>264</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19" t="s">
        <v>150</v>
      </c>
      <c r="AU226" s="19" t="s">
        <v>21</v>
      </c>
    </row>
    <row r="227" s="13" customFormat="1">
      <c r="A227" s="13"/>
      <c r="B227" s="227"/>
      <c r="C227" s="228"/>
      <c r="D227" s="225" t="s">
        <v>152</v>
      </c>
      <c r="E227" s="229" t="s">
        <v>32</v>
      </c>
      <c r="F227" s="230" t="s">
        <v>1338</v>
      </c>
      <c r="G227" s="228"/>
      <c r="H227" s="231">
        <v>16.966000000000001</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152</v>
      </c>
      <c r="AU227" s="237" t="s">
        <v>21</v>
      </c>
      <c r="AV227" s="13" t="s">
        <v>21</v>
      </c>
      <c r="AW227" s="13" t="s">
        <v>40</v>
      </c>
      <c r="AX227" s="13" t="s">
        <v>81</v>
      </c>
      <c r="AY227" s="237" t="s">
        <v>135</v>
      </c>
    </row>
    <row r="228" s="14" customFormat="1">
      <c r="A228" s="14"/>
      <c r="B228" s="238"/>
      <c r="C228" s="239"/>
      <c r="D228" s="225" t="s">
        <v>152</v>
      </c>
      <c r="E228" s="240" t="s">
        <v>32</v>
      </c>
      <c r="F228" s="241" t="s">
        <v>1339</v>
      </c>
      <c r="G228" s="239"/>
      <c r="H228" s="240" t="s">
        <v>32</v>
      </c>
      <c r="I228" s="242"/>
      <c r="J228" s="239"/>
      <c r="K228" s="239"/>
      <c r="L228" s="243"/>
      <c r="M228" s="244"/>
      <c r="N228" s="245"/>
      <c r="O228" s="245"/>
      <c r="P228" s="245"/>
      <c r="Q228" s="245"/>
      <c r="R228" s="245"/>
      <c r="S228" s="245"/>
      <c r="T228" s="246"/>
      <c r="U228" s="14"/>
      <c r="V228" s="14"/>
      <c r="W228" s="14"/>
      <c r="X228" s="14"/>
      <c r="Y228" s="14"/>
      <c r="Z228" s="14"/>
      <c r="AA228" s="14"/>
      <c r="AB228" s="14"/>
      <c r="AC228" s="14"/>
      <c r="AD228" s="14"/>
      <c r="AE228" s="14"/>
      <c r="AT228" s="247" t="s">
        <v>152</v>
      </c>
      <c r="AU228" s="247" t="s">
        <v>21</v>
      </c>
      <c r="AV228" s="14" t="s">
        <v>89</v>
      </c>
      <c r="AW228" s="14" t="s">
        <v>40</v>
      </c>
      <c r="AX228" s="14" t="s">
        <v>81</v>
      </c>
      <c r="AY228" s="247" t="s">
        <v>135</v>
      </c>
    </row>
    <row r="229" s="15" customFormat="1">
      <c r="A229" s="15"/>
      <c r="B229" s="248"/>
      <c r="C229" s="249"/>
      <c r="D229" s="225" t="s">
        <v>152</v>
      </c>
      <c r="E229" s="250" t="s">
        <v>32</v>
      </c>
      <c r="F229" s="251" t="s">
        <v>155</v>
      </c>
      <c r="G229" s="249"/>
      <c r="H229" s="252">
        <v>16.966000000000001</v>
      </c>
      <c r="I229" s="253"/>
      <c r="J229" s="249"/>
      <c r="K229" s="249"/>
      <c r="L229" s="254"/>
      <c r="M229" s="255"/>
      <c r="N229" s="256"/>
      <c r="O229" s="256"/>
      <c r="P229" s="256"/>
      <c r="Q229" s="256"/>
      <c r="R229" s="256"/>
      <c r="S229" s="256"/>
      <c r="T229" s="257"/>
      <c r="U229" s="15"/>
      <c r="V229" s="15"/>
      <c r="W229" s="15"/>
      <c r="X229" s="15"/>
      <c r="Y229" s="15"/>
      <c r="Z229" s="15"/>
      <c r="AA229" s="15"/>
      <c r="AB229" s="15"/>
      <c r="AC229" s="15"/>
      <c r="AD229" s="15"/>
      <c r="AE229" s="15"/>
      <c r="AT229" s="258" t="s">
        <v>152</v>
      </c>
      <c r="AU229" s="258" t="s">
        <v>21</v>
      </c>
      <c r="AV229" s="15" t="s">
        <v>142</v>
      </c>
      <c r="AW229" s="15" t="s">
        <v>40</v>
      </c>
      <c r="AX229" s="15" t="s">
        <v>89</v>
      </c>
      <c r="AY229" s="258" t="s">
        <v>135</v>
      </c>
    </row>
    <row r="230" s="2" customFormat="1" ht="24.15" customHeight="1">
      <c r="A230" s="41"/>
      <c r="B230" s="42"/>
      <c r="C230" s="207" t="s">
        <v>303</v>
      </c>
      <c r="D230" s="207" t="s">
        <v>137</v>
      </c>
      <c r="E230" s="208" t="s">
        <v>1340</v>
      </c>
      <c r="F230" s="209" t="s">
        <v>1341</v>
      </c>
      <c r="G230" s="210" t="s">
        <v>174</v>
      </c>
      <c r="H230" s="211">
        <v>63.204000000000001</v>
      </c>
      <c r="I230" s="212"/>
      <c r="J230" s="213">
        <f>ROUND(I230*H230,2)</f>
        <v>0</v>
      </c>
      <c r="K230" s="209" t="s">
        <v>141</v>
      </c>
      <c r="L230" s="47"/>
      <c r="M230" s="214" t="s">
        <v>32</v>
      </c>
      <c r="N230" s="215" t="s">
        <v>52</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142</v>
      </c>
      <c r="AT230" s="218" t="s">
        <v>137</v>
      </c>
      <c r="AU230" s="218" t="s">
        <v>21</v>
      </c>
      <c r="AY230" s="19" t="s">
        <v>135</v>
      </c>
      <c r="BE230" s="219">
        <f>IF(N230="základní",J230,0)</f>
        <v>0</v>
      </c>
      <c r="BF230" s="219">
        <f>IF(N230="snížená",J230,0)</f>
        <v>0</v>
      </c>
      <c r="BG230" s="219">
        <f>IF(N230="zákl. přenesená",J230,0)</f>
        <v>0</v>
      </c>
      <c r="BH230" s="219">
        <f>IF(N230="sníž. přenesená",J230,0)</f>
        <v>0</v>
      </c>
      <c r="BI230" s="219">
        <f>IF(N230="nulová",J230,0)</f>
        <v>0</v>
      </c>
      <c r="BJ230" s="19" t="s">
        <v>89</v>
      </c>
      <c r="BK230" s="219">
        <f>ROUND(I230*H230,2)</f>
        <v>0</v>
      </c>
      <c r="BL230" s="19" t="s">
        <v>142</v>
      </c>
      <c r="BM230" s="218" t="s">
        <v>1342</v>
      </c>
    </row>
    <row r="231" s="2" customFormat="1">
      <c r="A231" s="41"/>
      <c r="B231" s="42"/>
      <c r="C231" s="43"/>
      <c r="D231" s="220" t="s">
        <v>144</v>
      </c>
      <c r="E231" s="43"/>
      <c r="F231" s="221" t="s">
        <v>1343</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19" t="s">
        <v>144</v>
      </c>
      <c r="AU231" s="19" t="s">
        <v>21</v>
      </c>
    </row>
    <row r="232" s="2" customFormat="1">
      <c r="A232" s="41"/>
      <c r="B232" s="42"/>
      <c r="C232" s="43"/>
      <c r="D232" s="225" t="s">
        <v>150</v>
      </c>
      <c r="E232" s="43"/>
      <c r="F232" s="226" t="s">
        <v>264</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19" t="s">
        <v>150</v>
      </c>
      <c r="AU232" s="19" t="s">
        <v>21</v>
      </c>
    </row>
    <row r="233" s="13" customFormat="1">
      <c r="A233" s="13"/>
      <c r="B233" s="227"/>
      <c r="C233" s="228"/>
      <c r="D233" s="225" t="s">
        <v>152</v>
      </c>
      <c r="E233" s="229" t="s">
        <v>32</v>
      </c>
      <c r="F233" s="230" t="s">
        <v>1344</v>
      </c>
      <c r="G233" s="228"/>
      <c r="H233" s="231">
        <v>63.204000000000001</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152</v>
      </c>
      <c r="AU233" s="237" t="s">
        <v>21</v>
      </c>
      <c r="AV233" s="13" t="s">
        <v>21</v>
      </c>
      <c r="AW233" s="13" t="s">
        <v>40</v>
      </c>
      <c r="AX233" s="13" t="s">
        <v>81</v>
      </c>
      <c r="AY233" s="237" t="s">
        <v>135</v>
      </c>
    </row>
    <row r="234" s="14" customFormat="1">
      <c r="A234" s="14"/>
      <c r="B234" s="238"/>
      <c r="C234" s="239"/>
      <c r="D234" s="225" t="s">
        <v>152</v>
      </c>
      <c r="E234" s="240" t="s">
        <v>32</v>
      </c>
      <c r="F234" s="241" t="s">
        <v>1345</v>
      </c>
      <c r="G234" s="239"/>
      <c r="H234" s="240" t="s">
        <v>32</v>
      </c>
      <c r="I234" s="242"/>
      <c r="J234" s="239"/>
      <c r="K234" s="239"/>
      <c r="L234" s="243"/>
      <c r="M234" s="244"/>
      <c r="N234" s="245"/>
      <c r="O234" s="245"/>
      <c r="P234" s="245"/>
      <c r="Q234" s="245"/>
      <c r="R234" s="245"/>
      <c r="S234" s="245"/>
      <c r="T234" s="246"/>
      <c r="U234" s="14"/>
      <c r="V234" s="14"/>
      <c r="W234" s="14"/>
      <c r="X234" s="14"/>
      <c r="Y234" s="14"/>
      <c r="Z234" s="14"/>
      <c r="AA234" s="14"/>
      <c r="AB234" s="14"/>
      <c r="AC234" s="14"/>
      <c r="AD234" s="14"/>
      <c r="AE234" s="14"/>
      <c r="AT234" s="247" t="s">
        <v>152</v>
      </c>
      <c r="AU234" s="247" t="s">
        <v>21</v>
      </c>
      <c r="AV234" s="14" t="s">
        <v>89</v>
      </c>
      <c r="AW234" s="14" t="s">
        <v>40</v>
      </c>
      <c r="AX234" s="14" t="s">
        <v>81</v>
      </c>
      <c r="AY234" s="247" t="s">
        <v>135</v>
      </c>
    </row>
    <row r="235" s="14" customFormat="1">
      <c r="A235" s="14"/>
      <c r="B235" s="238"/>
      <c r="C235" s="239"/>
      <c r="D235" s="225" t="s">
        <v>152</v>
      </c>
      <c r="E235" s="240" t="s">
        <v>32</v>
      </c>
      <c r="F235" s="241" t="s">
        <v>1346</v>
      </c>
      <c r="G235" s="239"/>
      <c r="H235" s="240" t="s">
        <v>32</v>
      </c>
      <c r="I235" s="242"/>
      <c r="J235" s="239"/>
      <c r="K235" s="239"/>
      <c r="L235" s="243"/>
      <c r="M235" s="244"/>
      <c r="N235" s="245"/>
      <c r="O235" s="245"/>
      <c r="P235" s="245"/>
      <c r="Q235" s="245"/>
      <c r="R235" s="245"/>
      <c r="S235" s="245"/>
      <c r="T235" s="246"/>
      <c r="U235" s="14"/>
      <c r="V235" s="14"/>
      <c r="W235" s="14"/>
      <c r="X235" s="14"/>
      <c r="Y235" s="14"/>
      <c r="Z235" s="14"/>
      <c r="AA235" s="14"/>
      <c r="AB235" s="14"/>
      <c r="AC235" s="14"/>
      <c r="AD235" s="14"/>
      <c r="AE235" s="14"/>
      <c r="AT235" s="247" t="s">
        <v>152</v>
      </c>
      <c r="AU235" s="247" t="s">
        <v>21</v>
      </c>
      <c r="AV235" s="14" t="s">
        <v>89</v>
      </c>
      <c r="AW235" s="14" t="s">
        <v>40</v>
      </c>
      <c r="AX235" s="14" t="s">
        <v>81</v>
      </c>
      <c r="AY235" s="247" t="s">
        <v>135</v>
      </c>
    </row>
    <row r="236" s="15" customFormat="1">
      <c r="A236" s="15"/>
      <c r="B236" s="248"/>
      <c r="C236" s="249"/>
      <c r="D236" s="225" t="s">
        <v>152</v>
      </c>
      <c r="E236" s="250" t="s">
        <v>32</v>
      </c>
      <c r="F236" s="251" t="s">
        <v>155</v>
      </c>
      <c r="G236" s="249"/>
      <c r="H236" s="252">
        <v>63.204000000000001</v>
      </c>
      <c r="I236" s="253"/>
      <c r="J236" s="249"/>
      <c r="K236" s="249"/>
      <c r="L236" s="254"/>
      <c r="M236" s="255"/>
      <c r="N236" s="256"/>
      <c r="O236" s="256"/>
      <c r="P236" s="256"/>
      <c r="Q236" s="256"/>
      <c r="R236" s="256"/>
      <c r="S236" s="256"/>
      <c r="T236" s="257"/>
      <c r="U236" s="15"/>
      <c r="V236" s="15"/>
      <c r="W236" s="15"/>
      <c r="X236" s="15"/>
      <c r="Y236" s="15"/>
      <c r="Z236" s="15"/>
      <c r="AA236" s="15"/>
      <c r="AB236" s="15"/>
      <c r="AC236" s="15"/>
      <c r="AD236" s="15"/>
      <c r="AE236" s="15"/>
      <c r="AT236" s="258" t="s">
        <v>152</v>
      </c>
      <c r="AU236" s="258" t="s">
        <v>21</v>
      </c>
      <c r="AV236" s="15" t="s">
        <v>142</v>
      </c>
      <c r="AW236" s="15" t="s">
        <v>40</v>
      </c>
      <c r="AX236" s="15" t="s">
        <v>89</v>
      </c>
      <c r="AY236" s="258" t="s">
        <v>135</v>
      </c>
    </row>
    <row r="237" s="12" customFormat="1" ht="22.8" customHeight="1">
      <c r="A237" s="12"/>
      <c r="B237" s="191"/>
      <c r="C237" s="192"/>
      <c r="D237" s="193" t="s">
        <v>80</v>
      </c>
      <c r="E237" s="205" t="s">
        <v>1020</v>
      </c>
      <c r="F237" s="205" t="s">
        <v>1021</v>
      </c>
      <c r="G237" s="192"/>
      <c r="H237" s="192"/>
      <c r="I237" s="195"/>
      <c r="J237" s="206">
        <f>BK237</f>
        <v>0</v>
      </c>
      <c r="K237" s="192"/>
      <c r="L237" s="197"/>
      <c r="M237" s="198"/>
      <c r="N237" s="199"/>
      <c r="O237" s="199"/>
      <c r="P237" s="200">
        <f>SUM(P238:P240)</f>
        <v>0</v>
      </c>
      <c r="Q237" s="199"/>
      <c r="R237" s="200">
        <f>SUM(R238:R240)</f>
        <v>0</v>
      </c>
      <c r="S237" s="199"/>
      <c r="T237" s="201">
        <f>SUM(T238:T240)</f>
        <v>0</v>
      </c>
      <c r="U237" s="12"/>
      <c r="V237" s="12"/>
      <c r="W237" s="12"/>
      <c r="X237" s="12"/>
      <c r="Y237" s="12"/>
      <c r="Z237" s="12"/>
      <c r="AA237" s="12"/>
      <c r="AB237" s="12"/>
      <c r="AC237" s="12"/>
      <c r="AD237" s="12"/>
      <c r="AE237" s="12"/>
      <c r="AR237" s="202" t="s">
        <v>89</v>
      </c>
      <c r="AT237" s="203" t="s">
        <v>80</v>
      </c>
      <c r="AU237" s="203" t="s">
        <v>89</v>
      </c>
      <c r="AY237" s="202" t="s">
        <v>135</v>
      </c>
      <c r="BK237" s="204">
        <f>SUM(BK238:BK240)</f>
        <v>0</v>
      </c>
    </row>
    <row r="238" s="2" customFormat="1" ht="24.15" customHeight="1">
      <c r="A238" s="41"/>
      <c r="B238" s="42"/>
      <c r="C238" s="207" t="s">
        <v>311</v>
      </c>
      <c r="D238" s="207" t="s">
        <v>137</v>
      </c>
      <c r="E238" s="208" t="s">
        <v>1023</v>
      </c>
      <c r="F238" s="209" t="s">
        <v>1024</v>
      </c>
      <c r="G238" s="210" t="s">
        <v>174</v>
      </c>
      <c r="H238" s="211">
        <v>8.1229999999999993</v>
      </c>
      <c r="I238" s="212"/>
      <c r="J238" s="213">
        <f>ROUND(I238*H238,2)</f>
        <v>0</v>
      </c>
      <c r="K238" s="209" t="s">
        <v>141</v>
      </c>
      <c r="L238" s="47"/>
      <c r="M238" s="214" t="s">
        <v>32</v>
      </c>
      <c r="N238" s="215" t="s">
        <v>52</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142</v>
      </c>
      <c r="AT238" s="218" t="s">
        <v>137</v>
      </c>
      <c r="AU238" s="218" t="s">
        <v>21</v>
      </c>
      <c r="AY238" s="19" t="s">
        <v>135</v>
      </c>
      <c r="BE238" s="219">
        <f>IF(N238="základní",J238,0)</f>
        <v>0</v>
      </c>
      <c r="BF238" s="219">
        <f>IF(N238="snížená",J238,0)</f>
        <v>0</v>
      </c>
      <c r="BG238" s="219">
        <f>IF(N238="zákl. přenesená",J238,0)</f>
        <v>0</v>
      </c>
      <c r="BH238" s="219">
        <f>IF(N238="sníž. přenesená",J238,0)</f>
        <v>0</v>
      </c>
      <c r="BI238" s="219">
        <f>IF(N238="nulová",J238,0)</f>
        <v>0</v>
      </c>
      <c r="BJ238" s="19" t="s">
        <v>89</v>
      </c>
      <c r="BK238" s="219">
        <f>ROUND(I238*H238,2)</f>
        <v>0</v>
      </c>
      <c r="BL238" s="19" t="s">
        <v>142</v>
      </c>
      <c r="BM238" s="218" t="s">
        <v>1347</v>
      </c>
    </row>
    <row r="239" s="2" customFormat="1">
      <c r="A239" s="41"/>
      <c r="B239" s="42"/>
      <c r="C239" s="43"/>
      <c r="D239" s="220" t="s">
        <v>144</v>
      </c>
      <c r="E239" s="43"/>
      <c r="F239" s="221" t="s">
        <v>1026</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19" t="s">
        <v>144</v>
      </c>
      <c r="AU239" s="19" t="s">
        <v>21</v>
      </c>
    </row>
    <row r="240" s="2" customFormat="1">
      <c r="A240" s="41"/>
      <c r="B240" s="42"/>
      <c r="C240" s="43"/>
      <c r="D240" s="225" t="s">
        <v>150</v>
      </c>
      <c r="E240" s="43"/>
      <c r="F240" s="226" t="s">
        <v>1027</v>
      </c>
      <c r="G240" s="43"/>
      <c r="H240" s="43"/>
      <c r="I240" s="222"/>
      <c r="J240" s="43"/>
      <c r="K240" s="43"/>
      <c r="L240" s="47"/>
      <c r="M240" s="270"/>
      <c r="N240" s="271"/>
      <c r="O240" s="272"/>
      <c r="P240" s="272"/>
      <c r="Q240" s="272"/>
      <c r="R240" s="272"/>
      <c r="S240" s="272"/>
      <c r="T240" s="273"/>
      <c r="U240" s="41"/>
      <c r="V240" s="41"/>
      <c r="W240" s="41"/>
      <c r="X240" s="41"/>
      <c r="Y240" s="41"/>
      <c r="Z240" s="41"/>
      <c r="AA240" s="41"/>
      <c r="AB240" s="41"/>
      <c r="AC240" s="41"/>
      <c r="AD240" s="41"/>
      <c r="AE240" s="41"/>
      <c r="AT240" s="19" t="s">
        <v>150</v>
      </c>
      <c r="AU240" s="19" t="s">
        <v>21</v>
      </c>
    </row>
    <row r="241" s="2" customFormat="1" ht="6.96" customHeight="1">
      <c r="A241" s="41"/>
      <c r="B241" s="62"/>
      <c r="C241" s="63"/>
      <c r="D241" s="63"/>
      <c r="E241" s="63"/>
      <c r="F241" s="63"/>
      <c r="G241" s="63"/>
      <c r="H241" s="63"/>
      <c r="I241" s="63"/>
      <c r="J241" s="63"/>
      <c r="K241" s="63"/>
      <c r="L241" s="47"/>
      <c r="M241" s="41"/>
      <c r="O241" s="41"/>
      <c r="P241" s="41"/>
      <c r="Q241" s="41"/>
      <c r="R241" s="41"/>
      <c r="S241" s="41"/>
      <c r="T241" s="41"/>
      <c r="U241" s="41"/>
      <c r="V241" s="41"/>
      <c r="W241" s="41"/>
      <c r="X241" s="41"/>
      <c r="Y241" s="41"/>
      <c r="Z241" s="41"/>
      <c r="AA241" s="41"/>
      <c r="AB241" s="41"/>
      <c r="AC241" s="41"/>
      <c r="AD241" s="41"/>
      <c r="AE241" s="41"/>
    </row>
  </sheetData>
  <sheetProtection sheet="1" autoFilter="0" formatColumns="0" formatRows="0" objects="1" scenarios="1" spinCount="100000" saltValue="LYXkwaFxASNrg1yqyIFYGRm+Dj/902elh/uUP08n+1hI19NOEvQtLv2Ke2ybxBnukDHy1LrJniCZUUG469WBFA==" hashValue="XeDMvQi5j6p5McqMN+Zi9oA/F6ydxGs8MdsOI+w7S0frOuA0JApoQEu3VHeMPt3q7Z5TJQFKsD7pz7mwZMlpuA==" algorithmName="SHA-512" password="CC35"/>
  <autoFilter ref="C83:K240"/>
  <mergeCells count="9">
    <mergeCell ref="E7:H7"/>
    <mergeCell ref="E9:H9"/>
    <mergeCell ref="E18:H18"/>
    <mergeCell ref="E27:H27"/>
    <mergeCell ref="E48:H48"/>
    <mergeCell ref="E50:H50"/>
    <mergeCell ref="E74:H74"/>
    <mergeCell ref="E76:H76"/>
    <mergeCell ref="L2:V2"/>
  </mergeCells>
  <hyperlinks>
    <hyperlink ref="F88" r:id="rId1" display="https://podminky.urs.cz/item/CS_URS_2021_01/113107163"/>
    <hyperlink ref="F94" r:id="rId2" display="https://podminky.urs.cz/item/CS_URS_2021_01/113107183"/>
    <hyperlink ref="F100" r:id="rId3" display="https://podminky.urs.cz/item/CS_URS_2021_01/113107343"/>
    <hyperlink ref="F106" r:id="rId4" display="https://podminky.urs.cz/item/CS_URS_2021_01/113154123"/>
    <hyperlink ref="F112" r:id="rId5" display="https://podminky.urs.cz/item/CS_URS_2021_01/131351104"/>
    <hyperlink ref="F118" r:id="rId6" display="https://podminky.urs.cz/item/CS_URS_2021_01/162751137"/>
    <hyperlink ref="F121" r:id="rId7" display="https://podminky.urs.cz/item/CS_URS_2021_01/162751139"/>
    <hyperlink ref="F126" r:id="rId8" display="https://podminky.urs.cz/item/CS_URS_2021_01/171201231"/>
    <hyperlink ref="F131" r:id="rId9" display="https://podminky.urs.cz/item/CS_URS_2021_01/171251201"/>
    <hyperlink ref="F135" r:id="rId10" display="https://podminky.urs.cz/item/CS_URS_2021_01/962021112"/>
    <hyperlink ref="F141" r:id="rId11" display="https://podminky.urs.cz/item/CS_URS_2021_01/963051111"/>
    <hyperlink ref="F147" r:id="rId12" display="https://podminky.urs.cz/item/CS_URS_2021_01/963051111"/>
    <hyperlink ref="F153" r:id="rId13" display="https://podminky.urs.cz/item/CS_URS_2021_01/966075141"/>
    <hyperlink ref="F158" r:id="rId14" display="https://podminky.urs.cz/item/CS_URS_2021_01/967043111"/>
    <hyperlink ref="F164" r:id="rId15" display="https://podminky.urs.cz/item/CS_URS_2021_01/997013861"/>
    <hyperlink ref="F169" r:id="rId16" display="https://podminky.urs.cz/item/CS_URS_2021_01/997013862"/>
    <hyperlink ref="F175" r:id="rId17" display="https://podminky.urs.cz/item/CS_URS_2021_01/997013871"/>
    <hyperlink ref="F181" r:id="rId18" display="https://podminky.urs.cz/item/CS_URS_2021_01/997013873"/>
    <hyperlink ref="F186" r:id="rId19" display="https://podminky.urs.cz/item/CS_URS_2021_01/997211521"/>
    <hyperlink ref="F193" r:id="rId20" display="https://podminky.urs.cz/item/CS_URS_2021_01/997211529"/>
    <hyperlink ref="F198" r:id="rId21" display="https://podminky.urs.cz/item/CS_URS_2021_01/997211612"/>
    <hyperlink ref="F202" r:id="rId22" display="https://podminky.urs.cz/item/CS_URS_2021_01/997221551"/>
    <hyperlink ref="F215" r:id="rId23" display="https://podminky.urs.cz/item/CS_URS_2021_01/997221559"/>
    <hyperlink ref="F220" r:id="rId24" display="https://podminky.urs.cz/item/CS_URS_2021_01/997221611"/>
    <hyperlink ref="F225" r:id="rId25" display="https://podminky.urs.cz/item/CS_URS_2021_01/997221873"/>
    <hyperlink ref="F231" r:id="rId26" display="https://podminky.urs.cz/item/CS_URS_2021_01/997221875"/>
    <hyperlink ref="F239" r:id="rId27" display="https://podminky.urs.cz/item/CS_URS_2021_01/9982121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31"/>
      <c r="C3" s="132"/>
      <c r="D3" s="132"/>
      <c r="E3" s="132"/>
      <c r="F3" s="132"/>
      <c r="G3" s="132"/>
      <c r="H3" s="132"/>
      <c r="I3" s="132"/>
      <c r="J3" s="132"/>
      <c r="K3" s="132"/>
      <c r="L3" s="22"/>
      <c r="AT3" s="19" t="s">
        <v>21</v>
      </c>
    </row>
    <row r="4" s="1" customFormat="1" ht="24.96" customHeight="1">
      <c r="B4" s="22"/>
      <c r="D4" s="133" t="s">
        <v>100</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Rekonstrukce mostu ev.č. 19844-4 Chodský Újezd</v>
      </c>
      <c r="F7" s="135"/>
      <c r="G7" s="135"/>
      <c r="H7" s="135"/>
      <c r="L7" s="22"/>
    </row>
    <row r="8" s="2" customFormat="1" ht="12" customHeight="1">
      <c r="A8" s="41"/>
      <c r="B8" s="47"/>
      <c r="C8" s="41"/>
      <c r="D8" s="135" t="s">
        <v>101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1348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32</v>
      </c>
      <c r="K11" s="41"/>
      <c r="L11" s="137"/>
      <c r="S11" s="41"/>
      <c r="T11" s="41"/>
      <c r="U11" s="41"/>
      <c r="V11" s="41"/>
      <c r="W11" s="41"/>
      <c r="X11" s="41"/>
      <c r="Y11" s="41"/>
      <c r="Z11" s="41"/>
      <c r="AA11" s="41"/>
      <c r="AB11" s="41"/>
      <c r="AC11" s="41"/>
      <c r="AD11" s="41"/>
      <c r="AE11" s="41"/>
    </row>
    <row r="12" s="2" customFormat="1" ht="12" customHeight="1">
      <c r="A12" s="41"/>
      <c r="B12" s="47"/>
      <c r="C12" s="41"/>
      <c r="D12" s="135" t="s">
        <v>22</v>
      </c>
      <c r="E12" s="41"/>
      <c r="F12" s="139" t="s">
        <v>23</v>
      </c>
      <c r="G12" s="41"/>
      <c r="H12" s="41"/>
      <c r="I12" s="135" t="s">
        <v>24</v>
      </c>
      <c r="J12" s="140" t="str">
        <f>'Rekapitulace stavby'!AN8</f>
        <v>23. 8. 2021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30</v>
      </c>
      <c r="E14" s="41"/>
      <c r="F14" s="41"/>
      <c r="G14" s="41"/>
      <c r="H14" s="41"/>
      <c r="I14" s="135" t="s">
        <v>31</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33</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34</v>
      </c>
      <c r="E17" s="41"/>
      <c r="F17" s="41"/>
      <c r="G17" s="41"/>
      <c r="H17" s="41"/>
      <c r="I17" s="135" t="s">
        <v>31</v>
      </c>
      <c r="J17" s="35"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9"/>
      <c r="G18" s="139"/>
      <c r="H18" s="139"/>
      <c r="I18" s="135" t="s">
        <v>33</v>
      </c>
      <c r="J18" s="35"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36</v>
      </c>
      <c r="E20" s="41"/>
      <c r="F20" s="41"/>
      <c r="G20" s="41"/>
      <c r="H20" s="41"/>
      <c r="I20" s="135" t="s">
        <v>31</v>
      </c>
      <c r="J20" s="139" t="s">
        <v>37</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38</v>
      </c>
      <c r="F21" s="41"/>
      <c r="G21" s="41"/>
      <c r="H21" s="41"/>
      <c r="I21" s="135" t="s">
        <v>33</v>
      </c>
      <c r="J21" s="139" t="s">
        <v>39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41</v>
      </c>
      <c r="E23" s="41"/>
      <c r="F23" s="41"/>
      <c r="G23" s="41"/>
      <c r="H23" s="41"/>
      <c r="I23" s="135" t="s">
        <v>31</v>
      </c>
      <c r="J23" s="139" t="s">
        <v>42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43</v>
      </c>
      <c r="F24" s="41"/>
      <c r="G24" s="41"/>
      <c r="H24" s="41"/>
      <c r="I24" s="135" t="s">
        <v>33</v>
      </c>
      <c r="J24" s="139" t="s">
        <v>44</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45</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32</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47</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49</v>
      </c>
      <c r="G32" s="41"/>
      <c r="H32" s="41"/>
      <c r="I32" s="148" t="s">
        <v>48</v>
      </c>
      <c r="J32" s="148" t="s">
        <v>50</v>
      </c>
      <c r="K32" s="41"/>
      <c r="L32" s="137"/>
      <c r="S32" s="41"/>
      <c r="T32" s="41"/>
      <c r="U32" s="41"/>
      <c r="V32" s="41"/>
      <c r="W32" s="41"/>
      <c r="X32" s="41"/>
      <c r="Y32" s="41"/>
      <c r="Z32" s="41"/>
      <c r="AA32" s="41"/>
      <c r="AB32" s="41"/>
      <c r="AC32" s="41"/>
      <c r="AD32" s="41"/>
      <c r="AE32" s="41"/>
    </row>
    <row r="33" s="2" customFormat="1" ht="14.4" customHeight="1">
      <c r="A33" s="41"/>
      <c r="B33" s="47"/>
      <c r="C33" s="41"/>
      <c r="D33" s="149" t="s">
        <v>51</v>
      </c>
      <c r="E33" s="135" t="s">
        <v>52</v>
      </c>
      <c r="F33" s="150">
        <f>ROUND((SUM(BE84:BE126)),  2)</f>
        <v>0</v>
      </c>
      <c r="G33" s="41"/>
      <c r="H33" s="41"/>
      <c r="I33" s="151">
        <v>0.20999999999999999</v>
      </c>
      <c r="J33" s="150">
        <f>ROUND(((SUM(BE84:BE126))*I33),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53</v>
      </c>
      <c r="F34" s="150">
        <f>ROUND((SUM(BF84:BF126)),  2)</f>
        <v>0</v>
      </c>
      <c r="G34" s="41"/>
      <c r="H34" s="41"/>
      <c r="I34" s="151">
        <v>0.14999999999999999</v>
      </c>
      <c r="J34" s="150">
        <f>ROUND(((SUM(BF84:BF126))*I34),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54</v>
      </c>
      <c r="F35" s="150">
        <f>ROUND((SUM(BG84:BG126)),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55</v>
      </c>
      <c r="F36" s="150">
        <f>ROUND((SUM(BH84:BH126)),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56</v>
      </c>
      <c r="F37" s="150">
        <f>ROUND((SUM(BI84:BI126)),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57</v>
      </c>
      <c r="E39" s="154"/>
      <c r="F39" s="154"/>
      <c r="G39" s="155" t="s">
        <v>58</v>
      </c>
      <c r="H39" s="156" t="s">
        <v>59</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5" t="s">
        <v>103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Rekonstrukce mostu ev.č. 19844-4 Chodský Újezd</v>
      </c>
      <c r="F48" s="34"/>
      <c r="G48" s="34"/>
      <c r="H48" s="34"/>
      <c r="I48" s="43"/>
      <c r="J48" s="43"/>
      <c r="K48" s="43"/>
      <c r="L48" s="137"/>
      <c r="S48" s="41"/>
      <c r="T48" s="41"/>
      <c r="U48" s="41"/>
      <c r="V48" s="41"/>
      <c r="W48" s="41"/>
      <c r="X48" s="41"/>
      <c r="Y48" s="41"/>
      <c r="Z48" s="41"/>
      <c r="AA48" s="41"/>
      <c r="AB48" s="41"/>
      <c r="AC48" s="41"/>
      <c r="AD48" s="41"/>
      <c r="AE48" s="41"/>
    </row>
    <row r="49" s="2" customFormat="1" ht="12" customHeight="1">
      <c r="A49" s="41"/>
      <c r="B49" s="42"/>
      <c r="C49" s="34" t="s">
        <v>101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SKD6505 - VON</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 xml:space="preserve"> </v>
      </c>
      <c r="G52" s="43"/>
      <c r="H52" s="43"/>
      <c r="I52" s="34" t="s">
        <v>24</v>
      </c>
      <c r="J52" s="75" t="str">
        <f>IF(J12="","",J12)</f>
        <v>23. 8. 2021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4" t="s">
        <v>30</v>
      </c>
      <c r="D54" s="43"/>
      <c r="E54" s="43"/>
      <c r="F54" s="29" t="str">
        <f>E15</f>
        <v xml:space="preserve"> </v>
      </c>
      <c r="G54" s="43"/>
      <c r="H54" s="43"/>
      <c r="I54" s="34" t="s">
        <v>36</v>
      </c>
      <c r="J54" s="39" t="str">
        <f>E21</f>
        <v>Projekční kancelář iNg.Škubalová</v>
      </c>
      <c r="K54" s="43"/>
      <c r="L54" s="137"/>
      <c r="S54" s="41"/>
      <c r="T54" s="41"/>
      <c r="U54" s="41"/>
      <c r="V54" s="41"/>
      <c r="W54" s="41"/>
      <c r="X54" s="41"/>
      <c r="Y54" s="41"/>
      <c r="Z54" s="41"/>
      <c r="AA54" s="41"/>
      <c r="AB54" s="41"/>
      <c r="AC54" s="41"/>
      <c r="AD54" s="41"/>
      <c r="AE54" s="41"/>
    </row>
    <row r="55" s="2" customFormat="1" ht="15.15" customHeight="1">
      <c r="A55" s="41"/>
      <c r="B55" s="42"/>
      <c r="C55" s="34" t="s">
        <v>34</v>
      </c>
      <c r="D55" s="43"/>
      <c r="E55" s="43"/>
      <c r="F55" s="29" t="str">
        <f>IF(E18="","",E18)</f>
        <v>Vyplň údaj</v>
      </c>
      <c r="G55" s="43"/>
      <c r="H55" s="43"/>
      <c r="I55" s="34" t="s">
        <v>41</v>
      </c>
      <c r="J55" s="39" t="str">
        <f>E24</f>
        <v>Straka</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104</v>
      </c>
      <c r="D57" s="165"/>
      <c r="E57" s="165"/>
      <c r="F57" s="165"/>
      <c r="G57" s="165"/>
      <c r="H57" s="165"/>
      <c r="I57" s="165"/>
      <c r="J57" s="166" t="s">
        <v>105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79</v>
      </c>
      <c r="D59" s="43"/>
      <c r="E59" s="43"/>
      <c r="F59" s="43"/>
      <c r="G59" s="43"/>
      <c r="H59" s="43"/>
      <c r="I59" s="43"/>
      <c r="J59" s="105">
        <f>J84</f>
        <v>0</v>
      </c>
      <c r="K59" s="43"/>
      <c r="L59" s="137"/>
      <c r="S59" s="41"/>
      <c r="T59" s="41"/>
      <c r="U59" s="41"/>
      <c r="V59" s="41"/>
      <c r="W59" s="41"/>
      <c r="X59" s="41"/>
      <c r="Y59" s="41"/>
      <c r="Z59" s="41"/>
      <c r="AA59" s="41"/>
      <c r="AB59" s="41"/>
      <c r="AC59" s="41"/>
      <c r="AD59" s="41"/>
      <c r="AE59" s="41"/>
      <c r="AU59" s="19" t="s">
        <v>106</v>
      </c>
    </row>
    <row r="60" s="9" customFormat="1" ht="24.96" customHeight="1">
      <c r="A60" s="9"/>
      <c r="B60" s="168"/>
      <c r="C60" s="169"/>
      <c r="D60" s="170" t="s">
        <v>1349</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1350</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1351</v>
      </c>
      <c r="E62" s="177"/>
      <c r="F62" s="177"/>
      <c r="G62" s="177"/>
      <c r="H62" s="177"/>
      <c r="I62" s="177"/>
      <c r="J62" s="178">
        <f>J107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1352</v>
      </c>
      <c r="E63" s="177"/>
      <c r="F63" s="177"/>
      <c r="G63" s="177"/>
      <c r="H63" s="177"/>
      <c r="I63" s="177"/>
      <c r="J63" s="178">
        <f>J114</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1353</v>
      </c>
      <c r="E64" s="177"/>
      <c r="F64" s="177"/>
      <c r="G64" s="177"/>
      <c r="H64" s="177"/>
      <c r="I64" s="177"/>
      <c r="J64" s="178">
        <f>J123</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5" t="s">
        <v>120</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Rekonstrukce mostu ev.č. 19844-4 Chodský Újezd</v>
      </c>
      <c r="F74" s="34"/>
      <c r="G74" s="34"/>
      <c r="H74" s="34"/>
      <c r="I74" s="43"/>
      <c r="J74" s="43"/>
      <c r="K74" s="43"/>
      <c r="L74" s="137"/>
      <c r="S74" s="41"/>
      <c r="T74" s="41"/>
      <c r="U74" s="41"/>
      <c r="V74" s="41"/>
      <c r="W74" s="41"/>
      <c r="X74" s="41"/>
      <c r="Y74" s="41"/>
      <c r="Z74" s="41"/>
      <c r="AA74" s="41"/>
      <c r="AB74" s="41"/>
      <c r="AC74" s="41"/>
      <c r="AD74" s="41"/>
      <c r="AE74" s="41"/>
    </row>
    <row r="75" s="2" customFormat="1" ht="12" customHeight="1">
      <c r="A75" s="41"/>
      <c r="B75" s="42"/>
      <c r="C75" s="34" t="s">
        <v>101</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SKD6505 - VON</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 xml:space="preserve"> </v>
      </c>
      <c r="G78" s="43"/>
      <c r="H78" s="43"/>
      <c r="I78" s="34" t="s">
        <v>24</v>
      </c>
      <c r="J78" s="75" t="str">
        <f>IF(J12="","",J12)</f>
        <v>23. 8. 2021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4" t="s">
        <v>30</v>
      </c>
      <c r="D80" s="43"/>
      <c r="E80" s="43"/>
      <c r="F80" s="29" t="str">
        <f>E15</f>
        <v xml:space="preserve"> </v>
      </c>
      <c r="G80" s="43"/>
      <c r="H80" s="43"/>
      <c r="I80" s="34" t="s">
        <v>36</v>
      </c>
      <c r="J80" s="39" t="str">
        <f>E21</f>
        <v>Projekční kancelář iNg.Škubalová</v>
      </c>
      <c r="K80" s="43"/>
      <c r="L80" s="137"/>
      <c r="S80" s="41"/>
      <c r="T80" s="41"/>
      <c r="U80" s="41"/>
      <c r="V80" s="41"/>
      <c r="W80" s="41"/>
      <c r="X80" s="41"/>
      <c r="Y80" s="41"/>
      <c r="Z80" s="41"/>
      <c r="AA80" s="41"/>
      <c r="AB80" s="41"/>
      <c r="AC80" s="41"/>
      <c r="AD80" s="41"/>
      <c r="AE80" s="41"/>
    </row>
    <row r="81" s="2" customFormat="1" ht="15.15" customHeight="1">
      <c r="A81" s="41"/>
      <c r="B81" s="42"/>
      <c r="C81" s="34" t="s">
        <v>34</v>
      </c>
      <c r="D81" s="43"/>
      <c r="E81" s="43"/>
      <c r="F81" s="29" t="str">
        <f>IF(E18="","",E18)</f>
        <v>Vyplň údaj</v>
      </c>
      <c r="G81" s="43"/>
      <c r="H81" s="43"/>
      <c r="I81" s="34" t="s">
        <v>41</v>
      </c>
      <c r="J81" s="39" t="str">
        <f>E24</f>
        <v>Straka</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121</v>
      </c>
      <c r="D83" s="183" t="s">
        <v>66</v>
      </c>
      <c r="E83" s="183" t="s">
        <v>62</v>
      </c>
      <c r="F83" s="183" t="s">
        <v>63</v>
      </c>
      <c r="G83" s="183" t="s">
        <v>122</v>
      </c>
      <c r="H83" s="183" t="s">
        <v>123</v>
      </c>
      <c r="I83" s="183" t="s">
        <v>124</v>
      </c>
      <c r="J83" s="183" t="s">
        <v>105</v>
      </c>
      <c r="K83" s="184" t="s">
        <v>125</v>
      </c>
      <c r="L83" s="185"/>
      <c r="M83" s="95" t="s">
        <v>32</v>
      </c>
      <c r="N83" s="96" t="s">
        <v>51</v>
      </c>
      <c r="O83" s="96" t="s">
        <v>126</v>
      </c>
      <c r="P83" s="96" t="s">
        <v>127</v>
      </c>
      <c r="Q83" s="96" t="s">
        <v>128</v>
      </c>
      <c r="R83" s="96" t="s">
        <v>129</v>
      </c>
      <c r="S83" s="96" t="s">
        <v>130</v>
      </c>
      <c r="T83" s="97" t="s">
        <v>131</v>
      </c>
      <c r="U83" s="180"/>
      <c r="V83" s="180"/>
      <c r="W83" s="180"/>
      <c r="X83" s="180"/>
      <c r="Y83" s="180"/>
      <c r="Z83" s="180"/>
      <c r="AA83" s="180"/>
      <c r="AB83" s="180"/>
      <c r="AC83" s="180"/>
      <c r="AD83" s="180"/>
      <c r="AE83" s="180"/>
    </row>
    <row r="84" s="2" customFormat="1" ht="22.8" customHeight="1">
      <c r="A84" s="41"/>
      <c r="B84" s="42"/>
      <c r="C84" s="102" t="s">
        <v>132</v>
      </c>
      <c r="D84" s="43"/>
      <c r="E84" s="43"/>
      <c r="F84" s="43"/>
      <c r="G84" s="43"/>
      <c r="H84" s="43"/>
      <c r="I84" s="43"/>
      <c r="J84" s="186">
        <f>BK84</f>
        <v>0</v>
      </c>
      <c r="K84" s="43"/>
      <c r="L84" s="47"/>
      <c r="M84" s="98"/>
      <c r="N84" s="187"/>
      <c r="O84" s="99"/>
      <c r="P84" s="188">
        <f>P85</f>
        <v>0</v>
      </c>
      <c r="Q84" s="99"/>
      <c r="R84" s="188">
        <f>R85</f>
        <v>0</v>
      </c>
      <c r="S84" s="99"/>
      <c r="T84" s="189">
        <f>T85</f>
        <v>0</v>
      </c>
      <c r="U84" s="41"/>
      <c r="V84" s="41"/>
      <c r="W84" s="41"/>
      <c r="X84" s="41"/>
      <c r="Y84" s="41"/>
      <c r="Z84" s="41"/>
      <c r="AA84" s="41"/>
      <c r="AB84" s="41"/>
      <c r="AC84" s="41"/>
      <c r="AD84" s="41"/>
      <c r="AE84" s="41"/>
      <c r="AT84" s="19" t="s">
        <v>80</v>
      </c>
      <c r="AU84" s="19" t="s">
        <v>106</v>
      </c>
      <c r="BK84" s="190">
        <f>BK85</f>
        <v>0</v>
      </c>
    </row>
    <row r="85" s="12" customFormat="1" ht="25.92" customHeight="1">
      <c r="A85" s="12"/>
      <c r="B85" s="191"/>
      <c r="C85" s="192"/>
      <c r="D85" s="193" t="s">
        <v>80</v>
      </c>
      <c r="E85" s="194" t="s">
        <v>1354</v>
      </c>
      <c r="F85" s="194" t="s">
        <v>1355</v>
      </c>
      <c r="G85" s="192"/>
      <c r="H85" s="192"/>
      <c r="I85" s="195"/>
      <c r="J85" s="196">
        <f>BK85</f>
        <v>0</v>
      </c>
      <c r="K85" s="192"/>
      <c r="L85" s="197"/>
      <c r="M85" s="198"/>
      <c r="N85" s="199"/>
      <c r="O85" s="199"/>
      <c r="P85" s="200">
        <f>P86+P107+P114+P123</f>
        <v>0</v>
      </c>
      <c r="Q85" s="199"/>
      <c r="R85" s="200">
        <f>R86+R107+R114+R123</f>
        <v>0</v>
      </c>
      <c r="S85" s="199"/>
      <c r="T85" s="201">
        <f>T86+T107+T114+T123</f>
        <v>0</v>
      </c>
      <c r="U85" s="12"/>
      <c r="V85" s="12"/>
      <c r="W85" s="12"/>
      <c r="X85" s="12"/>
      <c r="Y85" s="12"/>
      <c r="Z85" s="12"/>
      <c r="AA85" s="12"/>
      <c r="AB85" s="12"/>
      <c r="AC85" s="12"/>
      <c r="AD85" s="12"/>
      <c r="AE85" s="12"/>
      <c r="AR85" s="202" t="s">
        <v>170</v>
      </c>
      <c r="AT85" s="203" t="s">
        <v>80</v>
      </c>
      <c r="AU85" s="203" t="s">
        <v>81</v>
      </c>
      <c r="AY85" s="202" t="s">
        <v>135</v>
      </c>
      <c r="BK85" s="204">
        <f>BK86+BK107+BK114+BK123</f>
        <v>0</v>
      </c>
    </row>
    <row r="86" s="12" customFormat="1" ht="22.8" customHeight="1">
      <c r="A86" s="12"/>
      <c r="B86" s="191"/>
      <c r="C86" s="192"/>
      <c r="D86" s="193" t="s">
        <v>80</v>
      </c>
      <c r="E86" s="205" t="s">
        <v>1356</v>
      </c>
      <c r="F86" s="205" t="s">
        <v>1357</v>
      </c>
      <c r="G86" s="192"/>
      <c r="H86" s="192"/>
      <c r="I86" s="195"/>
      <c r="J86" s="206">
        <f>BK86</f>
        <v>0</v>
      </c>
      <c r="K86" s="192"/>
      <c r="L86" s="197"/>
      <c r="M86" s="198"/>
      <c r="N86" s="199"/>
      <c r="O86" s="199"/>
      <c r="P86" s="200">
        <f>SUM(P87:P106)</f>
        <v>0</v>
      </c>
      <c r="Q86" s="199"/>
      <c r="R86" s="200">
        <f>SUM(R87:R106)</f>
        <v>0</v>
      </c>
      <c r="S86" s="199"/>
      <c r="T86" s="201">
        <f>SUM(T87:T106)</f>
        <v>0</v>
      </c>
      <c r="U86" s="12"/>
      <c r="V86" s="12"/>
      <c r="W86" s="12"/>
      <c r="X86" s="12"/>
      <c r="Y86" s="12"/>
      <c r="Z86" s="12"/>
      <c r="AA86" s="12"/>
      <c r="AB86" s="12"/>
      <c r="AC86" s="12"/>
      <c r="AD86" s="12"/>
      <c r="AE86" s="12"/>
      <c r="AR86" s="202" t="s">
        <v>170</v>
      </c>
      <c r="AT86" s="203" t="s">
        <v>80</v>
      </c>
      <c r="AU86" s="203" t="s">
        <v>89</v>
      </c>
      <c r="AY86" s="202" t="s">
        <v>135</v>
      </c>
      <c r="BK86" s="204">
        <f>SUM(BK87:BK106)</f>
        <v>0</v>
      </c>
    </row>
    <row r="87" s="2" customFormat="1" ht="16.5" customHeight="1">
      <c r="A87" s="41"/>
      <c r="B87" s="42"/>
      <c r="C87" s="207" t="s">
        <v>89</v>
      </c>
      <c r="D87" s="207" t="s">
        <v>137</v>
      </c>
      <c r="E87" s="208" t="s">
        <v>1358</v>
      </c>
      <c r="F87" s="209" t="s">
        <v>1359</v>
      </c>
      <c r="G87" s="210" t="s">
        <v>1360</v>
      </c>
      <c r="H87" s="211">
        <v>1</v>
      </c>
      <c r="I87" s="212"/>
      <c r="J87" s="213">
        <f>ROUND(I87*H87,2)</f>
        <v>0</v>
      </c>
      <c r="K87" s="209" t="s">
        <v>32</v>
      </c>
      <c r="L87" s="47"/>
      <c r="M87" s="214" t="s">
        <v>32</v>
      </c>
      <c r="N87" s="215" t="s">
        <v>52</v>
      </c>
      <c r="O87" s="87"/>
      <c r="P87" s="216">
        <f>O87*H87</f>
        <v>0</v>
      </c>
      <c r="Q87" s="216">
        <v>0</v>
      </c>
      <c r="R87" s="216">
        <f>Q87*H87</f>
        <v>0</v>
      </c>
      <c r="S87" s="216">
        <v>0</v>
      </c>
      <c r="T87" s="217">
        <f>S87*H87</f>
        <v>0</v>
      </c>
      <c r="U87" s="41"/>
      <c r="V87" s="41"/>
      <c r="W87" s="41"/>
      <c r="X87" s="41"/>
      <c r="Y87" s="41"/>
      <c r="Z87" s="41"/>
      <c r="AA87" s="41"/>
      <c r="AB87" s="41"/>
      <c r="AC87" s="41"/>
      <c r="AD87" s="41"/>
      <c r="AE87" s="41"/>
      <c r="AR87" s="218" t="s">
        <v>1361</v>
      </c>
      <c r="AT87" s="218" t="s">
        <v>137</v>
      </c>
      <c r="AU87" s="218" t="s">
        <v>21</v>
      </c>
      <c r="AY87" s="19" t="s">
        <v>135</v>
      </c>
      <c r="BE87" s="219">
        <f>IF(N87="základní",J87,0)</f>
        <v>0</v>
      </c>
      <c r="BF87" s="219">
        <f>IF(N87="snížená",J87,0)</f>
        <v>0</v>
      </c>
      <c r="BG87" s="219">
        <f>IF(N87="zákl. přenesená",J87,0)</f>
        <v>0</v>
      </c>
      <c r="BH87" s="219">
        <f>IF(N87="sníž. přenesená",J87,0)</f>
        <v>0</v>
      </c>
      <c r="BI87" s="219">
        <f>IF(N87="nulová",J87,0)</f>
        <v>0</v>
      </c>
      <c r="BJ87" s="19" t="s">
        <v>89</v>
      </c>
      <c r="BK87" s="219">
        <f>ROUND(I87*H87,2)</f>
        <v>0</v>
      </c>
      <c r="BL87" s="19" t="s">
        <v>1361</v>
      </c>
      <c r="BM87" s="218" t="s">
        <v>1362</v>
      </c>
    </row>
    <row r="88" s="2" customFormat="1">
      <c r="A88" s="41"/>
      <c r="B88" s="42"/>
      <c r="C88" s="43"/>
      <c r="D88" s="225" t="s">
        <v>150</v>
      </c>
      <c r="E88" s="43"/>
      <c r="F88" s="226" t="s">
        <v>1363</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19" t="s">
        <v>150</v>
      </c>
      <c r="AU88" s="19" t="s">
        <v>21</v>
      </c>
    </row>
    <row r="89" s="2" customFormat="1" ht="16.5" customHeight="1">
      <c r="A89" s="41"/>
      <c r="B89" s="42"/>
      <c r="C89" s="207" t="s">
        <v>21</v>
      </c>
      <c r="D89" s="207" t="s">
        <v>137</v>
      </c>
      <c r="E89" s="208" t="s">
        <v>1364</v>
      </c>
      <c r="F89" s="209" t="s">
        <v>1365</v>
      </c>
      <c r="G89" s="210" t="s">
        <v>1360</v>
      </c>
      <c r="H89" s="211">
        <v>1</v>
      </c>
      <c r="I89" s="212"/>
      <c r="J89" s="213">
        <f>ROUND(I89*H89,2)</f>
        <v>0</v>
      </c>
      <c r="K89" s="209" t="s">
        <v>141</v>
      </c>
      <c r="L89" s="47"/>
      <c r="M89" s="214" t="s">
        <v>32</v>
      </c>
      <c r="N89" s="215" t="s">
        <v>52</v>
      </c>
      <c r="O89" s="87"/>
      <c r="P89" s="216">
        <f>O89*H89</f>
        <v>0</v>
      </c>
      <c r="Q89" s="216">
        <v>0</v>
      </c>
      <c r="R89" s="216">
        <f>Q89*H89</f>
        <v>0</v>
      </c>
      <c r="S89" s="216">
        <v>0</v>
      </c>
      <c r="T89" s="217">
        <f>S89*H89</f>
        <v>0</v>
      </c>
      <c r="U89" s="41"/>
      <c r="V89" s="41"/>
      <c r="W89" s="41"/>
      <c r="X89" s="41"/>
      <c r="Y89" s="41"/>
      <c r="Z89" s="41"/>
      <c r="AA89" s="41"/>
      <c r="AB89" s="41"/>
      <c r="AC89" s="41"/>
      <c r="AD89" s="41"/>
      <c r="AE89" s="41"/>
      <c r="AR89" s="218" t="s">
        <v>1361</v>
      </c>
      <c r="AT89" s="218" t="s">
        <v>137</v>
      </c>
      <c r="AU89" s="218" t="s">
        <v>21</v>
      </c>
      <c r="AY89" s="19" t="s">
        <v>135</v>
      </c>
      <c r="BE89" s="219">
        <f>IF(N89="základní",J89,0)</f>
        <v>0</v>
      </c>
      <c r="BF89" s="219">
        <f>IF(N89="snížená",J89,0)</f>
        <v>0</v>
      </c>
      <c r="BG89" s="219">
        <f>IF(N89="zákl. přenesená",J89,0)</f>
        <v>0</v>
      </c>
      <c r="BH89" s="219">
        <f>IF(N89="sníž. přenesená",J89,0)</f>
        <v>0</v>
      </c>
      <c r="BI89" s="219">
        <f>IF(N89="nulová",J89,0)</f>
        <v>0</v>
      </c>
      <c r="BJ89" s="19" t="s">
        <v>89</v>
      </c>
      <c r="BK89" s="219">
        <f>ROUND(I89*H89,2)</f>
        <v>0</v>
      </c>
      <c r="BL89" s="19" t="s">
        <v>1361</v>
      </c>
      <c r="BM89" s="218" t="s">
        <v>1366</v>
      </c>
    </row>
    <row r="90" s="2" customFormat="1">
      <c r="A90" s="41"/>
      <c r="B90" s="42"/>
      <c r="C90" s="43"/>
      <c r="D90" s="220" t="s">
        <v>144</v>
      </c>
      <c r="E90" s="43"/>
      <c r="F90" s="221" t="s">
        <v>1367</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19" t="s">
        <v>144</v>
      </c>
      <c r="AU90" s="19" t="s">
        <v>21</v>
      </c>
    </row>
    <row r="91" s="2" customFormat="1">
      <c r="A91" s="41"/>
      <c r="B91" s="42"/>
      <c r="C91" s="43"/>
      <c r="D91" s="225" t="s">
        <v>150</v>
      </c>
      <c r="E91" s="43"/>
      <c r="F91" s="226" t="s">
        <v>1363</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19" t="s">
        <v>150</v>
      </c>
      <c r="AU91" s="19" t="s">
        <v>21</v>
      </c>
    </row>
    <row r="92" s="2" customFormat="1" ht="16.5" customHeight="1">
      <c r="A92" s="41"/>
      <c r="B92" s="42"/>
      <c r="C92" s="207" t="s">
        <v>156</v>
      </c>
      <c r="D92" s="207" t="s">
        <v>137</v>
      </c>
      <c r="E92" s="208" t="s">
        <v>1368</v>
      </c>
      <c r="F92" s="209" t="s">
        <v>1369</v>
      </c>
      <c r="G92" s="210" t="s">
        <v>1360</v>
      </c>
      <c r="H92" s="211">
        <v>1</v>
      </c>
      <c r="I92" s="212"/>
      <c r="J92" s="213">
        <f>ROUND(I92*H92,2)</f>
        <v>0</v>
      </c>
      <c r="K92" s="209" t="s">
        <v>141</v>
      </c>
      <c r="L92" s="47"/>
      <c r="M92" s="214" t="s">
        <v>32</v>
      </c>
      <c r="N92" s="215" t="s">
        <v>52</v>
      </c>
      <c r="O92" s="87"/>
      <c r="P92" s="216">
        <f>O92*H92</f>
        <v>0</v>
      </c>
      <c r="Q92" s="216">
        <v>0</v>
      </c>
      <c r="R92" s="216">
        <f>Q92*H92</f>
        <v>0</v>
      </c>
      <c r="S92" s="216">
        <v>0</v>
      </c>
      <c r="T92" s="217">
        <f>S92*H92</f>
        <v>0</v>
      </c>
      <c r="U92" s="41"/>
      <c r="V92" s="41"/>
      <c r="W92" s="41"/>
      <c r="X92" s="41"/>
      <c r="Y92" s="41"/>
      <c r="Z92" s="41"/>
      <c r="AA92" s="41"/>
      <c r="AB92" s="41"/>
      <c r="AC92" s="41"/>
      <c r="AD92" s="41"/>
      <c r="AE92" s="41"/>
      <c r="AR92" s="218" t="s">
        <v>1361</v>
      </c>
      <c r="AT92" s="218" t="s">
        <v>137</v>
      </c>
      <c r="AU92" s="218" t="s">
        <v>21</v>
      </c>
      <c r="AY92" s="19" t="s">
        <v>135</v>
      </c>
      <c r="BE92" s="219">
        <f>IF(N92="základní",J92,0)</f>
        <v>0</v>
      </c>
      <c r="BF92" s="219">
        <f>IF(N92="snížená",J92,0)</f>
        <v>0</v>
      </c>
      <c r="BG92" s="219">
        <f>IF(N92="zákl. přenesená",J92,0)</f>
        <v>0</v>
      </c>
      <c r="BH92" s="219">
        <f>IF(N92="sníž. přenesená",J92,0)</f>
        <v>0</v>
      </c>
      <c r="BI92" s="219">
        <f>IF(N92="nulová",J92,0)</f>
        <v>0</v>
      </c>
      <c r="BJ92" s="19" t="s">
        <v>89</v>
      </c>
      <c r="BK92" s="219">
        <f>ROUND(I92*H92,2)</f>
        <v>0</v>
      </c>
      <c r="BL92" s="19" t="s">
        <v>1361</v>
      </c>
      <c r="BM92" s="218" t="s">
        <v>1370</v>
      </c>
    </row>
    <row r="93" s="2" customFormat="1">
      <c r="A93" s="41"/>
      <c r="B93" s="42"/>
      <c r="C93" s="43"/>
      <c r="D93" s="220" t="s">
        <v>144</v>
      </c>
      <c r="E93" s="43"/>
      <c r="F93" s="221" t="s">
        <v>1371</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19" t="s">
        <v>144</v>
      </c>
      <c r="AU93" s="19" t="s">
        <v>21</v>
      </c>
    </row>
    <row r="94" s="2" customFormat="1">
      <c r="A94" s="41"/>
      <c r="B94" s="42"/>
      <c r="C94" s="43"/>
      <c r="D94" s="225" t="s">
        <v>150</v>
      </c>
      <c r="E94" s="43"/>
      <c r="F94" s="226" t="s">
        <v>1363</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19" t="s">
        <v>150</v>
      </c>
      <c r="AU94" s="19" t="s">
        <v>21</v>
      </c>
    </row>
    <row r="95" s="2" customFormat="1" ht="16.5" customHeight="1">
      <c r="A95" s="41"/>
      <c r="B95" s="42"/>
      <c r="C95" s="207" t="s">
        <v>142</v>
      </c>
      <c r="D95" s="207" t="s">
        <v>137</v>
      </c>
      <c r="E95" s="208" t="s">
        <v>1372</v>
      </c>
      <c r="F95" s="209" t="s">
        <v>1373</v>
      </c>
      <c r="G95" s="210" t="s">
        <v>1360</v>
      </c>
      <c r="H95" s="211">
        <v>1</v>
      </c>
      <c r="I95" s="212"/>
      <c r="J95" s="213">
        <f>ROUND(I95*H95,2)</f>
        <v>0</v>
      </c>
      <c r="K95" s="209" t="s">
        <v>32</v>
      </c>
      <c r="L95" s="47"/>
      <c r="M95" s="214" t="s">
        <v>32</v>
      </c>
      <c r="N95" s="215" t="s">
        <v>52</v>
      </c>
      <c r="O95" s="87"/>
      <c r="P95" s="216">
        <f>O95*H95</f>
        <v>0</v>
      </c>
      <c r="Q95" s="216">
        <v>0</v>
      </c>
      <c r="R95" s="216">
        <f>Q95*H95</f>
        <v>0</v>
      </c>
      <c r="S95" s="216">
        <v>0</v>
      </c>
      <c r="T95" s="217">
        <f>S95*H95</f>
        <v>0</v>
      </c>
      <c r="U95" s="41"/>
      <c r="V95" s="41"/>
      <c r="W95" s="41"/>
      <c r="X95" s="41"/>
      <c r="Y95" s="41"/>
      <c r="Z95" s="41"/>
      <c r="AA95" s="41"/>
      <c r="AB95" s="41"/>
      <c r="AC95" s="41"/>
      <c r="AD95" s="41"/>
      <c r="AE95" s="41"/>
      <c r="AR95" s="218" t="s">
        <v>1361</v>
      </c>
      <c r="AT95" s="218" t="s">
        <v>137</v>
      </c>
      <c r="AU95" s="218" t="s">
        <v>21</v>
      </c>
      <c r="AY95" s="19" t="s">
        <v>135</v>
      </c>
      <c r="BE95" s="219">
        <f>IF(N95="základní",J95,0)</f>
        <v>0</v>
      </c>
      <c r="BF95" s="219">
        <f>IF(N95="snížená",J95,0)</f>
        <v>0</v>
      </c>
      <c r="BG95" s="219">
        <f>IF(N95="zákl. přenesená",J95,0)</f>
        <v>0</v>
      </c>
      <c r="BH95" s="219">
        <f>IF(N95="sníž. přenesená",J95,0)</f>
        <v>0</v>
      </c>
      <c r="BI95" s="219">
        <f>IF(N95="nulová",J95,0)</f>
        <v>0</v>
      </c>
      <c r="BJ95" s="19" t="s">
        <v>89</v>
      </c>
      <c r="BK95" s="219">
        <f>ROUND(I95*H95,2)</f>
        <v>0</v>
      </c>
      <c r="BL95" s="19" t="s">
        <v>1361</v>
      </c>
      <c r="BM95" s="218" t="s">
        <v>1374</v>
      </c>
    </row>
    <row r="96" s="2" customFormat="1">
      <c r="A96" s="41"/>
      <c r="B96" s="42"/>
      <c r="C96" s="43"/>
      <c r="D96" s="225" t="s">
        <v>150</v>
      </c>
      <c r="E96" s="43"/>
      <c r="F96" s="226" t="s">
        <v>1363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19" t="s">
        <v>150</v>
      </c>
      <c r="AU96" s="19" t="s">
        <v>21</v>
      </c>
    </row>
    <row r="97" s="2" customFormat="1" ht="16.5" customHeight="1">
      <c r="A97" s="41"/>
      <c r="B97" s="42"/>
      <c r="C97" s="207" t="s">
        <v>170</v>
      </c>
      <c r="D97" s="207" t="s">
        <v>137</v>
      </c>
      <c r="E97" s="208" t="s">
        <v>1375</v>
      </c>
      <c r="F97" s="209" t="s">
        <v>1376</v>
      </c>
      <c r="G97" s="210" t="s">
        <v>1360</v>
      </c>
      <c r="H97" s="211">
        <v>1</v>
      </c>
      <c r="I97" s="212"/>
      <c r="J97" s="213">
        <f>ROUND(I97*H97,2)</f>
        <v>0</v>
      </c>
      <c r="K97" s="209" t="s">
        <v>141</v>
      </c>
      <c r="L97" s="47"/>
      <c r="M97" s="214" t="s">
        <v>32</v>
      </c>
      <c r="N97" s="215" t="s">
        <v>52</v>
      </c>
      <c r="O97" s="87"/>
      <c r="P97" s="216">
        <f>O97*H97</f>
        <v>0</v>
      </c>
      <c r="Q97" s="216">
        <v>0</v>
      </c>
      <c r="R97" s="216">
        <f>Q97*H97</f>
        <v>0</v>
      </c>
      <c r="S97" s="216">
        <v>0</v>
      </c>
      <c r="T97" s="217">
        <f>S97*H97</f>
        <v>0</v>
      </c>
      <c r="U97" s="41"/>
      <c r="V97" s="41"/>
      <c r="W97" s="41"/>
      <c r="X97" s="41"/>
      <c r="Y97" s="41"/>
      <c r="Z97" s="41"/>
      <c r="AA97" s="41"/>
      <c r="AB97" s="41"/>
      <c r="AC97" s="41"/>
      <c r="AD97" s="41"/>
      <c r="AE97" s="41"/>
      <c r="AR97" s="218" t="s">
        <v>1361</v>
      </c>
      <c r="AT97" s="218" t="s">
        <v>137</v>
      </c>
      <c r="AU97" s="218" t="s">
        <v>21</v>
      </c>
      <c r="AY97" s="19" t="s">
        <v>135</v>
      </c>
      <c r="BE97" s="219">
        <f>IF(N97="základní",J97,0)</f>
        <v>0</v>
      </c>
      <c r="BF97" s="219">
        <f>IF(N97="snížená",J97,0)</f>
        <v>0</v>
      </c>
      <c r="BG97" s="219">
        <f>IF(N97="zákl. přenesená",J97,0)</f>
        <v>0</v>
      </c>
      <c r="BH97" s="219">
        <f>IF(N97="sníž. přenesená",J97,0)</f>
        <v>0</v>
      </c>
      <c r="BI97" s="219">
        <f>IF(N97="nulová",J97,0)</f>
        <v>0</v>
      </c>
      <c r="BJ97" s="19" t="s">
        <v>89</v>
      </c>
      <c r="BK97" s="219">
        <f>ROUND(I97*H97,2)</f>
        <v>0</v>
      </c>
      <c r="BL97" s="19" t="s">
        <v>1361</v>
      </c>
      <c r="BM97" s="218" t="s">
        <v>1377</v>
      </c>
    </row>
    <row r="98" s="2" customFormat="1">
      <c r="A98" s="41"/>
      <c r="B98" s="42"/>
      <c r="C98" s="43"/>
      <c r="D98" s="220" t="s">
        <v>144</v>
      </c>
      <c r="E98" s="43"/>
      <c r="F98" s="221" t="s">
        <v>1378</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19" t="s">
        <v>144</v>
      </c>
      <c r="AU98" s="19" t="s">
        <v>21</v>
      </c>
    </row>
    <row r="99" s="2" customFormat="1">
      <c r="A99" s="41"/>
      <c r="B99" s="42"/>
      <c r="C99" s="43"/>
      <c r="D99" s="225" t="s">
        <v>150</v>
      </c>
      <c r="E99" s="43"/>
      <c r="F99" s="226" t="s">
        <v>1363</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19" t="s">
        <v>150</v>
      </c>
      <c r="AU99" s="19" t="s">
        <v>21</v>
      </c>
    </row>
    <row r="100" s="2" customFormat="1" ht="16.5" customHeight="1">
      <c r="A100" s="41"/>
      <c r="B100" s="42"/>
      <c r="C100" s="207" t="s">
        <v>178</v>
      </c>
      <c r="D100" s="207" t="s">
        <v>137</v>
      </c>
      <c r="E100" s="208" t="s">
        <v>1379</v>
      </c>
      <c r="F100" s="209" t="s">
        <v>1380</v>
      </c>
      <c r="G100" s="210" t="s">
        <v>1360</v>
      </c>
      <c r="H100" s="211">
        <v>1</v>
      </c>
      <c r="I100" s="212"/>
      <c r="J100" s="213">
        <f>ROUND(I100*H100,2)</f>
        <v>0</v>
      </c>
      <c r="K100" s="209" t="s">
        <v>141</v>
      </c>
      <c r="L100" s="47"/>
      <c r="M100" s="214" t="s">
        <v>32</v>
      </c>
      <c r="N100" s="215" t="s">
        <v>52</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1361</v>
      </c>
      <c r="AT100" s="218" t="s">
        <v>137</v>
      </c>
      <c r="AU100" s="218" t="s">
        <v>21</v>
      </c>
      <c r="AY100" s="19" t="s">
        <v>135</v>
      </c>
      <c r="BE100" s="219">
        <f>IF(N100="základní",J100,0)</f>
        <v>0</v>
      </c>
      <c r="BF100" s="219">
        <f>IF(N100="snížená",J100,0)</f>
        <v>0</v>
      </c>
      <c r="BG100" s="219">
        <f>IF(N100="zákl. přenesená",J100,0)</f>
        <v>0</v>
      </c>
      <c r="BH100" s="219">
        <f>IF(N100="sníž. přenesená",J100,0)</f>
        <v>0</v>
      </c>
      <c r="BI100" s="219">
        <f>IF(N100="nulová",J100,0)</f>
        <v>0</v>
      </c>
      <c r="BJ100" s="19" t="s">
        <v>89</v>
      </c>
      <c r="BK100" s="219">
        <f>ROUND(I100*H100,2)</f>
        <v>0</v>
      </c>
      <c r="BL100" s="19" t="s">
        <v>1361</v>
      </c>
      <c r="BM100" s="218" t="s">
        <v>1381</v>
      </c>
    </row>
    <row r="101" s="2" customFormat="1">
      <c r="A101" s="41"/>
      <c r="B101" s="42"/>
      <c r="C101" s="43"/>
      <c r="D101" s="220" t="s">
        <v>144</v>
      </c>
      <c r="E101" s="43"/>
      <c r="F101" s="221" t="s">
        <v>1382</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19" t="s">
        <v>144</v>
      </c>
      <c r="AU101" s="19" t="s">
        <v>21</v>
      </c>
    </row>
    <row r="102" s="2" customFormat="1">
      <c r="A102" s="41"/>
      <c r="B102" s="42"/>
      <c r="C102" s="43"/>
      <c r="D102" s="225" t="s">
        <v>150</v>
      </c>
      <c r="E102" s="43"/>
      <c r="F102" s="226" t="s">
        <v>1363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19" t="s">
        <v>150</v>
      </c>
      <c r="AU102" s="19" t="s">
        <v>21</v>
      </c>
    </row>
    <row r="103" s="2" customFormat="1" ht="16.5" customHeight="1">
      <c r="A103" s="41"/>
      <c r="B103" s="42"/>
      <c r="C103" s="207" t="s">
        <v>184</v>
      </c>
      <c r="D103" s="207" t="s">
        <v>137</v>
      </c>
      <c r="E103" s="208" t="s">
        <v>1383</v>
      </c>
      <c r="F103" s="209" t="s">
        <v>1384</v>
      </c>
      <c r="G103" s="210" t="s">
        <v>1360</v>
      </c>
      <c r="H103" s="211">
        <v>1</v>
      </c>
      <c r="I103" s="212"/>
      <c r="J103" s="213">
        <f>ROUND(I103*H103,2)</f>
        <v>0</v>
      </c>
      <c r="K103" s="209" t="s">
        <v>32</v>
      </c>
      <c r="L103" s="47"/>
      <c r="M103" s="214" t="s">
        <v>32</v>
      </c>
      <c r="N103" s="215" t="s">
        <v>52</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1361</v>
      </c>
      <c r="AT103" s="218" t="s">
        <v>137</v>
      </c>
      <c r="AU103" s="218" t="s">
        <v>21</v>
      </c>
      <c r="AY103" s="19" t="s">
        <v>135</v>
      </c>
      <c r="BE103" s="219">
        <f>IF(N103="základní",J103,0)</f>
        <v>0</v>
      </c>
      <c r="BF103" s="219">
        <f>IF(N103="snížená",J103,0)</f>
        <v>0</v>
      </c>
      <c r="BG103" s="219">
        <f>IF(N103="zákl. přenesená",J103,0)</f>
        <v>0</v>
      </c>
      <c r="BH103" s="219">
        <f>IF(N103="sníž. přenesená",J103,0)</f>
        <v>0</v>
      </c>
      <c r="BI103" s="219">
        <f>IF(N103="nulová",J103,0)</f>
        <v>0</v>
      </c>
      <c r="BJ103" s="19" t="s">
        <v>89</v>
      </c>
      <c r="BK103" s="219">
        <f>ROUND(I103*H103,2)</f>
        <v>0</v>
      </c>
      <c r="BL103" s="19" t="s">
        <v>1361</v>
      </c>
      <c r="BM103" s="218" t="s">
        <v>1385</v>
      </c>
    </row>
    <row r="104" s="2" customFormat="1">
      <c r="A104" s="41"/>
      <c r="B104" s="42"/>
      <c r="C104" s="43"/>
      <c r="D104" s="225" t="s">
        <v>150</v>
      </c>
      <c r="E104" s="43"/>
      <c r="F104" s="226" t="s">
        <v>1363</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19" t="s">
        <v>150</v>
      </c>
      <c r="AU104" s="19" t="s">
        <v>21</v>
      </c>
    </row>
    <row r="105" s="2" customFormat="1" ht="16.5" customHeight="1">
      <c r="A105" s="41"/>
      <c r="B105" s="42"/>
      <c r="C105" s="207" t="s">
        <v>175</v>
      </c>
      <c r="D105" s="207" t="s">
        <v>137</v>
      </c>
      <c r="E105" s="208" t="s">
        <v>1386</v>
      </c>
      <c r="F105" s="209" t="s">
        <v>1387</v>
      </c>
      <c r="G105" s="210" t="s">
        <v>1360</v>
      </c>
      <c r="H105" s="211">
        <v>1</v>
      </c>
      <c r="I105" s="212"/>
      <c r="J105" s="213">
        <f>ROUND(I105*H105,2)</f>
        <v>0</v>
      </c>
      <c r="K105" s="209" t="s">
        <v>32</v>
      </c>
      <c r="L105" s="47"/>
      <c r="M105" s="214" t="s">
        <v>32</v>
      </c>
      <c r="N105" s="215" t="s">
        <v>52</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1361</v>
      </c>
      <c r="AT105" s="218" t="s">
        <v>137</v>
      </c>
      <c r="AU105" s="218" t="s">
        <v>21</v>
      </c>
      <c r="AY105" s="19" t="s">
        <v>135</v>
      </c>
      <c r="BE105" s="219">
        <f>IF(N105="základní",J105,0)</f>
        <v>0</v>
      </c>
      <c r="BF105" s="219">
        <f>IF(N105="snížená",J105,0)</f>
        <v>0</v>
      </c>
      <c r="BG105" s="219">
        <f>IF(N105="zákl. přenesená",J105,0)</f>
        <v>0</v>
      </c>
      <c r="BH105" s="219">
        <f>IF(N105="sníž. přenesená",J105,0)</f>
        <v>0</v>
      </c>
      <c r="BI105" s="219">
        <f>IF(N105="nulová",J105,0)</f>
        <v>0</v>
      </c>
      <c r="BJ105" s="19" t="s">
        <v>89</v>
      </c>
      <c r="BK105" s="219">
        <f>ROUND(I105*H105,2)</f>
        <v>0</v>
      </c>
      <c r="BL105" s="19" t="s">
        <v>1361</v>
      </c>
      <c r="BM105" s="218" t="s">
        <v>1388</v>
      </c>
    </row>
    <row r="106" s="2" customFormat="1">
      <c r="A106" s="41"/>
      <c r="B106" s="42"/>
      <c r="C106" s="43"/>
      <c r="D106" s="225" t="s">
        <v>150</v>
      </c>
      <c r="E106" s="43"/>
      <c r="F106" s="226" t="s">
        <v>1363</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19" t="s">
        <v>150</v>
      </c>
      <c r="AU106" s="19" t="s">
        <v>21</v>
      </c>
    </row>
    <row r="107" s="12" customFormat="1" ht="22.8" customHeight="1">
      <c r="A107" s="12"/>
      <c r="B107" s="191"/>
      <c r="C107" s="192"/>
      <c r="D107" s="193" t="s">
        <v>80</v>
      </c>
      <c r="E107" s="205" t="s">
        <v>1389</v>
      </c>
      <c r="F107" s="205" t="s">
        <v>1390</v>
      </c>
      <c r="G107" s="192"/>
      <c r="H107" s="192"/>
      <c r="I107" s="195"/>
      <c r="J107" s="206">
        <f>BK107</f>
        <v>0</v>
      </c>
      <c r="K107" s="192"/>
      <c r="L107" s="197"/>
      <c r="M107" s="198"/>
      <c r="N107" s="199"/>
      <c r="O107" s="199"/>
      <c r="P107" s="200">
        <f>SUM(P108:P113)</f>
        <v>0</v>
      </c>
      <c r="Q107" s="199"/>
      <c r="R107" s="200">
        <f>SUM(R108:R113)</f>
        <v>0</v>
      </c>
      <c r="S107" s="199"/>
      <c r="T107" s="201">
        <f>SUM(T108:T113)</f>
        <v>0</v>
      </c>
      <c r="U107" s="12"/>
      <c r="V107" s="12"/>
      <c r="W107" s="12"/>
      <c r="X107" s="12"/>
      <c r="Y107" s="12"/>
      <c r="Z107" s="12"/>
      <c r="AA107" s="12"/>
      <c r="AB107" s="12"/>
      <c r="AC107" s="12"/>
      <c r="AD107" s="12"/>
      <c r="AE107" s="12"/>
      <c r="AR107" s="202" t="s">
        <v>170</v>
      </c>
      <c r="AT107" s="203" t="s">
        <v>80</v>
      </c>
      <c r="AU107" s="203" t="s">
        <v>89</v>
      </c>
      <c r="AY107" s="202" t="s">
        <v>135</v>
      </c>
      <c r="BK107" s="204">
        <f>SUM(BK108:BK113)</f>
        <v>0</v>
      </c>
    </row>
    <row r="108" s="2" customFormat="1" ht="24.15" customHeight="1">
      <c r="A108" s="41"/>
      <c r="B108" s="42"/>
      <c r="C108" s="207" t="s">
        <v>197</v>
      </c>
      <c r="D108" s="207" t="s">
        <v>137</v>
      </c>
      <c r="E108" s="208" t="s">
        <v>1391</v>
      </c>
      <c r="F108" s="209" t="s">
        <v>1392</v>
      </c>
      <c r="G108" s="210" t="s">
        <v>1360</v>
      </c>
      <c r="H108" s="211">
        <v>1</v>
      </c>
      <c r="I108" s="212"/>
      <c r="J108" s="213">
        <f>ROUND(I108*H108,2)</f>
        <v>0</v>
      </c>
      <c r="K108" s="209" t="s">
        <v>141</v>
      </c>
      <c r="L108" s="47"/>
      <c r="M108" s="214" t="s">
        <v>32</v>
      </c>
      <c r="N108" s="215" t="s">
        <v>52</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1361</v>
      </c>
      <c r="AT108" s="218" t="s">
        <v>137</v>
      </c>
      <c r="AU108" s="218" t="s">
        <v>21</v>
      </c>
      <c r="AY108" s="19" t="s">
        <v>135</v>
      </c>
      <c r="BE108" s="219">
        <f>IF(N108="základní",J108,0)</f>
        <v>0</v>
      </c>
      <c r="BF108" s="219">
        <f>IF(N108="snížená",J108,0)</f>
        <v>0</v>
      </c>
      <c r="BG108" s="219">
        <f>IF(N108="zákl. přenesená",J108,0)</f>
        <v>0</v>
      </c>
      <c r="BH108" s="219">
        <f>IF(N108="sníž. přenesená",J108,0)</f>
        <v>0</v>
      </c>
      <c r="BI108" s="219">
        <f>IF(N108="nulová",J108,0)</f>
        <v>0</v>
      </c>
      <c r="BJ108" s="19" t="s">
        <v>89</v>
      </c>
      <c r="BK108" s="219">
        <f>ROUND(I108*H108,2)</f>
        <v>0</v>
      </c>
      <c r="BL108" s="19" t="s">
        <v>1361</v>
      </c>
      <c r="BM108" s="218" t="s">
        <v>1393</v>
      </c>
    </row>
    <row r="109" s="2" customFormat="1">
      <c r="A109" s="41"/>
      <c r="B109" s="42"/>
      <c r="C109" s="43"/>
      <c r="D109" s="220" t="s">
        <v>144</v>
      </c>
      <c r="E109" s="43"/>
      <c r="F109" s="221" t="s">
        <v>1394</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19" t="s">
        <v>144</v>
      </c>
      <c r="AU109" s="19" t="s">
        <v>21</v>
      </c>
    </row>
    <row r="110" s="2" customFormat="1">
      <c r="A110" s="41"/>
      <c r="B110" s="42"/>
      <c r="C110" s="43"/>
      <c r="D110" s="225" t="s">
        <v>150</v>
      </c>
      <c r="E110" s="43"/>
      <c r="F110" s="226" t="s">
        <v>1395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19" t="s">
        <v>150</v>
      </c>
      <c r="AU110" s="19" t="s">
        <v>21</v>
      </c>
    </row>
    <row r="111" s="2" customFormat="1" ht="16.5" customHeight="1">
      <c r="A111" s="41"/>
      <c r="B111" s="42"/>
      <c r="C111" s="207" t="s">
        <v>204</v>
      </c>
      <c r="D111" s="207" t="s">
        <v>137</v>
      </c>
      <c r="E111" s="208" t="s">
        <v>1396</v>
      </c>
      <c r="F111" s="209" t="s">
        <v>1397</v>
      </c>
      <c r="G111" s="210" t="s">
        <v>1360</v>
      </c>
      <c r="H111" s="211">
        <v>2</v>
      </c>
      <c r="I111" s="212"/>
      <c r="J111" s="213">
        <f>ROUND(I111*H111,2)</f>
        <v>0</v>
      </c>
      <c r="K111" s="209" t="s">
        <v>141</v>
      </c>
      <c r="L111" s="47"/>
      <c r="M111" s="214" t="s">
        <v>32</v>
      </c>
      <c r="N111" s="215" t="s">
        <v>52</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1361</v>
      </c>
      <c r="AT111" s="218" t="s">
        <v>137</v>
      </c>
      <c r="AU111" s="218" t="s">
        <v>21</v>
      </c>
      <c r="AY111" s="19" t="s">
        <v>135</v>
      </c>
      <c r="BE111" s="219">
        <f>IF(N111="základní",J111,0)</f>
        <v>0</v>
      </c>
      <c r="BF111" s="219">
        <f>IF(N111="snížená",J111,0)</f>
        <v>0</v>
      </c>
      <c r="BG111" s="219">
        <f>IF(N111="zákl. přenesená",J111,0)</f>
        <v>0</v>
      </c>
      <c r="BH111" s="219">
        <f>IF(N111="sníž. přenesená",J111,0)</f>
        <v>0</v>
      </c>
      <c r="BI111" s="219">
        <f>IF(N111="nulová",J111,0)</f>
        <v>0</v>
      </c>
      <c r="BJ111" s="19" t="s">
        <v>89</v>
      </c>
      <c r="BK111" s="219">
        <f>ROUND(I111*H111,2)</f>
        <v>0</v>
      </c>
      <c r="BL111" s="19" t="s">
        <v>1361</v>
      </c>
      <c r="BM111" s="218" t="s">
        <v>1398</v>
      </c>
    </row>
    <row r="112" s="2" customFormat="1">
      <c r="A112" s="41"/>
      <c r="B112" s="42"/>
      <c r="C112" s="43"/>
      <c r="D112" s="220" t="s">
        <v>144</v>
      </c>
      <c r="E112" s="43"/>
      <c r="F112" s="221" t="s">
        <v>1399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19" t="s">
        <v>144</v>
      </c>
      <c r="AU112" s="19" t="s">
        <v>21</v>
      </c>
    </row>
    <row r="113" s="2" customFormat="1">
      <c r="A113" s="41"/>
      <c r="B113" s="42"/>
      <c r="C113" s="43"/>
      <c r="D113" s="225" t="s">
        <v>150</v>
      </c>
      <c r="E113" s="43"/>
      <c r="F113" s="226" t="s">
        <v>1400</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19" t="s">
        <v>150</v>
      </c>
      <c r="AU113" s="19" t="s">
        <v>21</v>
      </c>
    </row>
    <row r="114" s="12" customFormat="1" ht="22.8" customHeight="1">
      <c r="A114" s="12"/>
      <c r="B114" s="191"/>
      <c r="C114" s="192"/>
      <c r="D114" s="193" t="s">
        <v>80</v>
      </c>
      <c r="E114" s="205" t="s">
        <v>1401</v>
      </c>
      <c r="F114" s="205" t="s">
        <v>1402</v>
      </c>
      <c r="G114" s="192"/>
      <c r="H114" s="192"/>
      <c r="I114" s="195"/>
      <c r="J114" s="206">
        <f>BK114</f>
        <v>0</v>
      </c>
      <c r="K114" s="192"/>
      <c r="L114" s="197"/>
      <c r="M114" s="198"/>
      <c r="N114" s="199"/>
      <c r="O114" s="199"/>
      <c r="P114" s="200">
        <f>SUM(P115:P122)</f>
        <v>0</v>
      </c>
      <c r="Q114" s="199"/>
      <c r="R114" s="200">
        <f>SUM(R115:R122)</f>
        <v>0</v>
      </c>
      <c r="S114" s="199"/>
      <c r="T114" s="201">
        <f>SUM(T115:T122)</f>
        <v>0</v>
      </c>
      <c r="U114" s="12"/>
      <c r="V114" s="12"/>
      <c r="W114" s="12"/>
      <c r="X114" s="12"/>
      <c r="Y114" s="12"/>
      <c r="Z114" s="12"/>
      <c r="AA114" s="12"/>
      <c r="AB114" s="12"/>
      <c r="AC114" s="12"/>
      <c r="AD114" s="12"/>
      <c r="AE114" s="12"/>
      <c r="AR114" s="202" t="s">
        <v>170</v>
      </c>
      <c r="AT114" s="203" t="s">
        <v>80</v>
      </c>
      <c r="AU114" s="203" t="s">
        <v>89</v>
      </c>
      <c r="AY114" s="202" t="s">
        <v>135</v>
      </c>
      <c r="BK114" s="204">
        <f>SUM(BK115:BK122)</f>
        <v>0</v>
      </c>
    </row>
    <row r="115" s="2" customFormat="1" ht="16.5" customHeight="1">
      <c r="A115" s="41"/>
      <c r="B115" s="42"/>
      <c r="C115" s="207" t="s">
        <v>212</v>
      </c>
      <c r="D115" s="207" t="s">
        <v>137</v>
      </c>
      <c r="E115" s="208" t="s">
        <v>1403</v>
      </c>
      <c r="F115" s="209" t="s">
        <v>1404</v>
      </c>
      <c r="G115" s="210" t="s">
        <v>1360</v>
      </c>
      <c r="H115" s="211">
        <v>1</v>
      </c>
      <c r="I115" s="212"/>
      <c r="J115" s="213">
        <f>ROUND(I115*H115,2)</f>
        <v>0</v>
      </c>
      <c r="K115" s="209" t="s">
        <v>32</v>
      </c>
      <c r="L115" s="47"/>
      <c r="M115" s="214" t="s">
        <v>32</v>
      </c>
      <c r="N115" s="215" t="s">
        <v>52</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1361</v>
      </c>
      <c r="AT115" s="218" t="s">
        <v>137</v>
      </c>
      <c r="AU115" s="218" t="s">
        <v>21</v>
      </c>
      <c r="AY115" s="19" t="s">
        <v>135</v>
      </c>
      <c r="BE115" s="219">
        <f>IF(N115="základní",J115,0)</f>
        <v>0</v>
      </c>
      <c r="BF115" s="219">
        <f>IF(N115="snížená",J115,0)</f>
        <v>0</v>
      </c>
      <c r="BG115" s="219">
        <f>IF(N115="zákl. přenesená",J115,0)</f>
        <v>0</v>
      </c>
      <c r="BH115" s="219">
        <f>IF(N115="sníž. přenesená",J115,0)</f>
        <v>0</v>
      </c>
      <c r="BI115" s="219">
        <f>IF(N115="nulová",J115,0)</f>
        <v>0</v>
      </c>
      <c r="BJ115" s="19" t="s">
        <v>89</v>
      </c>
      <c r="BK115" s="219">
        <f>ROUND(I115*H115,2)</f>
        <v>0</v>
      </c>
      <c r="BL115" s="19" t="s">
        <v>1361</v>
      </c>
      <c r="BM115" s="218" t="s">
        <v>1405</v>
      </c>
    </row>
    <row r="116" s="2" customFormat="1">
      <c r="A116" s="41"/>
      <c r="B116" s="42"/>
      <c r="C116" s="43"/>
      <c r="D116" s="225" t="s">
        <v>150</v>
      </c>
      <c r="E116" s="43"/>
      <c r="F116" s="226" t="s">
        <v>1406</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19" t="s">
        <v>150</v>
      </c>
      <c r="AU116" s="19" t="s">
        <v>21</v>
      </c>
    </row>
    <row r="117" s="2" customFormat="1" ht="16.5" customHeight="1">
      <c r="A117" s="41"/>
      <c r="B117" s="42"/>
      <c r="C117" s="207" t="s">
        <v>219</v>
      </c>
      <c r="D117" s="207" t="s">
        <v>137</v>
      </c>
      <c r="E117" s="208" t="s">
        <v>1407</v>
      </c>
      <c r="F117" s="209" t="s">
        <v>1408</v>
      </c>
      <c r="G117" s="210" t="s">
        <v>1360</v>
      </c>
      <c r="H117" s="211">
        <v>1</v>
      </c>
      <c r="I117" s="212"/>
      <c r="J117" s="213">
        <f>ROUND(I117*H117,2)</f>
        <v>0</v>
      </c>
      <c r="K117" s="209" t="s">
        <v>141</v>
      </c>
      <c r="L117" s="47"/>
      <c r="M117" s="214" t="s">
        <v>32</v>
      </c>
      <c r="N117" s="215" t="s">
        <v>52</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1361</v>
      </c>
      <c r="AT117" s="218" t="s">
        <v>137</v>
      </c>
      <c r="AU117" s="218" t="s">
        <v>21</v>
      </c>
      <c r="AY117" s="19" t="s">
        <v>135</v>
      </c>
      <c r="BE117" s="219">
        <f>IF(N117="základní",J117,0)</f>
        <v>0</v>
      </c>
      <c r="BF117" s="219">
        <f>IF(N117="snížená",J117,0)</f>
        <v>0</v>
      </c>
      <c r="BG117" s="219">
        <f>IF(N117="zákl. přenesená",J117,0)</f>
        <v>0</v>
      </c>
      <c r="BH117" s="219">
        <f>IF(N117="sníž. přenesená",J117,0)</f>
        <v>0</v>
      </c>
      <c r="BI117" s="219">
        <f>IF(N117="nulová",J117,0)</f>
        <v>0</v>
      </c>
      <c r="BJ117" s="19" t="s">
        <v>89</v>
      </c>
      <c r="BK117" s="219">
        <f>ROUND(I117*H117,2)</f>
        <v>0</v>
      </c>
      <c r="BL117" s="19" t="s">
        <v>1361</v>
      </c>
      <c r="BM117" s="218" t="s">
        <v>1409</v>
      </c>
    </row>
    <row r="118" s="2" customFormat="1">
      <c r="A118" s="41"/>
      <c r="B118" s="42"/>
      <c r="C118" s="43"/>
      <c r="D118" s="220" t="s">
        <v>144</v>
      </c>
      <c r="E118" s="43"/>
      <c r="F118" s="221" t="s">
        <v>1410</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19" t="s">
        <v>144</v>
      </c>
      <c r="AU118" s="19" t="s">
        <v>21</v>
      </c>
    </row>
    <row r="119" s="2" customFormat="1">
      <c r="A119" s="41"/>
      <c r="B119" s="42"/>
      <c r="C119" s="43"/>
      <c r="D119" s="225" t="s">
        <v>150</v>
      </c>
      <c r="E119" s="43"/>
      <c r="F119" s="226" t="s">
        <v>1406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19" t="s">
        <v>150</v>
      </c>
      <c r="AU119" s="19" t="s">
        <v>21</v>
      </c>
    </row>
    <row r="120" s="2" customFormat="1" ht="16.5" customHeight="1">
      <c r="A120" s="41"/>
      <c r="B120" s="42"/>
      <c r="C120" s="207" t="s">
        <v>224</v>
      </c>
      <c r="D120" s="207" t="s">
        <v>137</v>
      </c>
      <c r="E120" s="208" t="s">
        <v>1411</v>
      </c>
      <c r="F120" s="209" t="s">
        <v>1412</v>
      </c>
      <c r="G120" s="210" t="s">
        <v>1360</v>
      </c>
      <c r="H120" s="211">
        <v>1</v>
      </c>
      <c r="I120" s="212"/>
      <c r="J120" s="213">
        <f>ROUND(I120*H120,2)</f>
        <v>0</v>
      </c>
      <c r="K120" s="209" t="s">
        <v>141</v>
      </c>
      <c r="L120" s="47"/>
      <c r="M120" s="214" t="s">
        <v>32</v>
      </c>
      <c r="N120" s="215" t="s">
        <v>52</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1361</v>
      </c>
      <c r="AT120" s="218" t="s">
        <v>137</v>
      </c>
      <c r="AU120" s="218" t="s">
        <v>21</v>
      </c>
      <c r="AY120" s="19" t="s">
        <v>135</v>
      </c>
      <c r="BE120" s="219">
        <f>IF(N120="základní",J120,0)</f>
        <v>0</v>
      </c>
      <c r="BF120" s="219">
        <f>IF(N120="snížená",J120,0)</f>
        <v>0</v>
      </c>
      <c r="BG120" s="219">
        <f>IF(N120="zákl. přenesená",J120,0)</f>
        <v>0</v>
      </c>
      <c r="BH120" s="219">
        <f>IF(N120="sníž. přenesená",J120,0)</f>
        <v>0</v>
      </c>
      <c r="BI120" s="219">
        <f>IF(N120="nulová",J120,0)</f>
        <v>0</v>
      </c>
      <c r="BJ120" s="19" t="s">
        <v>89</v>
      </c>
      <c r="BK120" s="219">
        <f>ROUND(I120*H120,2)</f>
        <v>0</v>
      </c>
      <c r="BL120" s="19" t="s">
        <v>1361</v>
      </c>
      <c r="BM120" s="218" t="s">
        <v>1413</v>
      </c>
    </row>
    <row r="121" s="2" customFormat="1">
      <c r="A121" s="41"/>
      <c r="B121" s="42"/>
      <c r="C121" s="43"/>
      <c r="D121" s="220" t="s">
        <v>144</v>
      </c>
      <c r="E121" s="43"/>
      <c r="F121" s="221" t="s">
        <v>1414</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19" t="s">
        <v>144</v>
      </c>
      <c r="AU121" s="19" t="s">
        <v>21</v>
      </c>
    </row>
    <row r="122" s="2" customFormat="1">
      <c r="A122" s="41"/>
      <c r="B122" s="42"/>
      <c r="C122" s="43"/>
      <c r="D122" s="225" t="s">
        <v>150</v>
      </c>
      <c r="E122" s="43"/>
      <c r="F122" s="226" t="s">
        <v>1406</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19" t="s">
        <v>150</v>
      </c>
      <c r="AU122" s="19" t="s">
        <v>21</v>
      </c>
    </row>
    <row r="123" s="12" customFormat="1" ht="22.8" customHeight="1">
      <c r="A123" s="12"/>
      <c r="B123" s="191"/>
      <c r="C123" s="192"/>
      <c r="D123" s="193" t="s">
        <v>80</v>
      </c>
      <c r="E123" s="205" t="s">
        <v>1415</v>
      </c>
      <c r="F123" s="205" t="s">
        <v>1416</v>
      </c>
      <c r="G123" s="192"/>
      <c r="H123" s="192"/>
      <c r="I123" s="195"/>
      <c r="J123" s="206">
        <f>BK123</f>
        <v>0</v>
      </c>
      <c r="K123" s="192"/>
      <c r="L123" s="197"/>
      <c r="M123" s="198"/>
      <c r="N123" s="199"/>
      <c r="O123" s="199"/>
      <c r="P123" s="200">
        <f>SUM(P124:P126)</f>
        <v>0</v>
      </c>
      <c r="Q123" s="199"/>
      <c r="R123" s="200">
        <f>SUM(R124:R126)</f>
        <v>0</v>
      </c>
      <c r="S123" s="199"/>
      <c r="T123" s="201">
        <f>SUM(T124:T126)</f>
        <v>0</v>
      </c>
      <c r="U123" s="12"/>
      <c r="V123" s="12"/>
      <c r="W123" s="12"/>
      <c r="X123" s="12"/>
      <c r="Y123" s="12"/>
      <c r="Z123" s="12"/>
      <c r="AA123" s="12"/>
      <c r="AB123" s="12"/>
      <c r="AC123" s="12"/>
      <c r="AD123" s="12"/>
      <c r="AE123" s="12"/>
      <c r="AR123" s="202" t="s">
        <v>170</v>
      </c>
      <c r="AT123" s="203" t="s">
        <v>80</v>
      </c>
      <c r="AU123" s="203" t="s">
        <v>89</v>
      </c>
      <c r="AY123" s="202" t="s">
        <v>135</v>
      </c>
      <c r="BK123" s="204">
        <f>SUM(BK124:BK126)</f>
        <v>0</v>
      </c>
    </row>
    <row r="124" s="2" customFormat="1" ht="16.5" customHeight="1">
      <c r="A124" s="41"/>
      <c r="B124" s="42"/>
      <c r="C124" s="207" t="s">
        <v>229</v>
      </c>
      <c r="D124" s="207" t="s">
        <v>137</v>
      </c>
      <c r="E124" s="208" t="s">
        <v>1417</v>
      </c>
      <c r="F124" s="209" t="s">
        <v>1418</v>
      </c>
      <c r="G124" s="210" t="s">
        <v>1360</v>
      </c>
      <c r="H124" s="211">
        <v>1</v>
      </c>
      <c r="I124" s="212"/>
      <c r="J124" s="213">
        <f>ROUND(I124*H124,2)</f>
        <v>0</v>
      </c>
      <c r="K124" s="209" t="s">
        <v>141</v>
      </c>
      <c r="L124" s="47"/>
      <c r="M124" s="214" t="s">
        <v>32</v>
      </c>
      <c r="N124" s="215" t="s">
        <v>52</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1361</v>
      </c>
      <c r="AT124" s="218" t="s">
        <v>137</v>
      </c>
      <c r="AU124" s="218" t="s">
        <v>21</v>
      </c>
      <c r="AY124" s="19" t="s">
        <v>135</v>
      </c>
      <c r="BE124" s="219">
        <f>IF(N124="základní",J124,0)</f>
        <v>0</v>
      </c>
      <c r="BF124" s="219">
        <f>IF(N124="snížená",J124,0)</f>
        <v>0</v>
      </c>
      <c r="BG124" s="219">
        <f>IF(N124="zákl. přenesená",J124,0)</f>
        <v>0</v>
      </c>
      <c r="BH124" s="219">
        <f>IF(N124="sníž. přenesená",J124,0)</f>
        <v>0</v>
      </c>
      <c r="BI124" s="219">
        <f>IF(N124="nulová",J124,0)</f>
        <v>0</v>
      </c>
      <c r="BJ124" s="19" t="s">
        <v>89</v>
      </c>
      <c r="BK124" s="219">
        <f>ROUND(I124*H124,2)</f>
        <v>0</v>
      </c>
      <c r="BL124" s="19" t="s">
        <v>1361</v>
      </c>
      <c r="BM124" s="218" t="s">
        <v>1419</v>
      </c>
    </row>
    <row r="125" s="2" customFormat="1">
      <c r="A125" s="41"/>
      <c r="B125" s="42"/>
      <c r="C125" s="43"/>
      <c r="D125" s="220" t="s">
        <v>144</v>
      </c>
      <c r="E125" s="43"/>
      <c r="F125" s="221" t="s">
        <v>1420</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19" t="s">
        <v>144</v>
      </c>
      <c r="AU125" s="19" t="s">
        <v>21</v>
      </c>
    </row>
    <row r="126" s="2" customFormat="1">
      <c r="A126" s="41"/>
      <c r="B126" s="42"/>
      <c r="C126" s="43"/>
      <c r="D126" s="225" t="s">
        <v>150</v>
      </c>
      <c r="E126" s="43"/>
      <c r="F126" s="226" t="s">
        <v>1421</v>
      </c>
      <c r="G126" s="43"/>
      <c r="H126" s="43"/>
      <c r="I126" s="222"/>
      <c r="J126" s="43"/>
      <c r="K126" s="43"/>
      <c r="L126" s="47"/>
      <c r="M126" s="270"/>
      <c r="N126" s="271"/>
      <c r="O126" s="272"/>
      <c r="P126" s="272"/>
      <c r="Q126" s="272"/>
      <c r="R126" s="272"/>
      <c r="S126" s="272"/>
      <c r="T126" s="273"/>
      <c r="U126" s="41"/>
      <c r="V126" s="41"/>
      <c r="W126" s="41"/>
      <c r="X126" s="41"/>
      <c r="Y126" s="41"/>
      <c r="Z126" s="41"/>
      <c r="AA126" s="41"/>
      <c r="AB126" s="41"/>
      <c r="AC126" s="41"/>
      <c r="AD126" s="41"/>
      <c r="AE126" s="41"/>
      <c r="AT126" s="19" t="s">
        <v>150</v>
      </c>
      <c r="AU126" s="19" t="s">
        <v>21</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pMzZVKri38RmwLxUoyiZztKxnPbxQVgpRFm49FtXm/TYEVx81RuwEN1QbudlRyYYMSZunS1gLO6BF41Q4zShvQ==" hashValue="Xy1uAd39MGKRxExBriQBuWpsl72GGWbciGsnhUdVaq3qvOayCYDWrZLW0ZZbewHkHSH4uZ0mZX0RxWNRhhkO3A==" algorithmName="SHA-512" password="CC35"/>
  <autoFilter ref="C83:K126"/>
  <mergeCells count="9">
    <mergeCell ref="E7:H7"/>
    <mergeCell ref="E9:H9"/>
    <mergeCell ref="E18:H18"/>
    <mergeCell ref="E27:H27"/>
    <mergeCell ref="E48:H48"/>
    <mergeCell ref="E50:H50"/>
    <mergeCell ref="E74:H74"/>
    <mergeCell ref="E76:H76"/>
    <mergeCell ref="L2:V2"/>
  </mergeCells>
  <hyperlinks>
    <hyperlink ref="F90" r:id="rId1" display="https://podminky.urs.cz/item/CS_URS_2021_01/012103000"/>
    <hyperlink ref="F93" r:id="rId2" display="https://podminky.urs.cz/item/CS_URS_2021_01/012203000"/>
    <hyperlink ref="F98" r:id="rId3" display="https://podminky.urs.cz/item/CS_URS_2021_01/012303000"/>
    <hyperlink ref="F101" r:id="rId4" display="https://podminky.urs.cz/item/CS_URS_2021_01/013254000"/>
    <hyperlink ref="F109" r:id="rId5" display="https://podminky.urs.cz/item/CS_URS_2021_01/030001000"/>
    <hyperlink ref="F112" r:id="rId6" display="https://podminky.urs.cz/item/CS_URS_2021_01/034503000"/>
    <hyperlink ref="F118" r:id="rId7" display="https://podminky.urs.cz/item/CS_URS_2021_01/043203001"/>
    <hyperlink ref="F121" r:id="rId8" display="https://podminky.urs.cz/item/CS_URS_2021_01/043203004"/>
    <hyperlink ref="F125" r:id="rId9" display="https://podminky.urs.cz/item/CS_URS_2021_01/07210301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5" customWidth="1"/>
    <col min="2" max="2" width="1.667969" style="285" customWidth="1"/>
    <col min="3" max="4" width="5" style="285" customWidth="1"/>
    <col min="5" max="5" width="11.66016" style="285" customWidth="1"/>
    <col min="6" max="6" width="9.160156" style="285" customWidth="1"/>
    <col min="7" max="7" width="5" style="285" customWidth="1"/>
    <col min="8" max="8" width="77.83203" style="285" customWidth="1"/>
    <col min="9" max="10" width="20" style="285" customWidth="1"/>
    <col min="11" max="11" width="1.667969" style="285" customWidth="1"/>
  </cols>
  <sheetData>
    <row r="1" s="1" customFormat="1" ht="37.5" customHeight="1"/>
    <row r="2" s="1" customFormat="1" ht="7.5" customHeight="1">
      <c r="B2" s="286"/>
      <c r="C2" s="287"/>
      <c r="D2" s="287"/>
      <c r="E2" s="287"/>
      <c r="F2" s="287"/>
      <c r="G2" s="287"/>
      <c r="H2" s="287"/>
      <c r="I2" s="287"/>
      <c r="J2" s="287"/>
      <c r="K2" s="288"/>
    </row>
    <row r="3" s="17" customFormat="1" ht="45" customHeight="1">
      <c r="B3" s="289"/>
      <c r="C3" s="290" t="s">
        <v>1422</v>
      </c>
      <c r="D3" s="290"/>
      <c r="E3" s="290"/>
      <c r="F3" s="290"/>
      <c r="G3" s="290"/>
      <c r="H3" s="290"/>
      <c r="I3" s="290"/>
      <c r="J3" s="290"/>
      <c r="K3" s="291"/>
    </row>
    <row r="4" s="1" customFormat="1" ht="25.5" customHeight="1">
      <c r="B4" s="292"/>
      <c r="C4" s="293" t="s">
        <v>1423</v>
      </c>
      <c r="D4" s="293"/>
      <c r="E4" s="293"/>
      <c r="F4" s="293"/>
      <c r="G4" s="293"/>
      <c r="H4" s="293"/>
      <c r="I4" s="293"/>
      <c r="J4" s="293"/>
      <c r="K4" s="294"/>
    </row>
    <row r="5" s="1" customFormat="1" ht="5.25" customHeight="1">
      <c r="B5" s="292"/>
      <c r="C5" s="295"/>
      <c r="D5" s="295"/>
      <c r="E5" s="295"/>
      <c r="F5" s="295"/>
      <c r="G5" s="295"/>
      <c r="H5" s="295"/>
      <c r="I5" s="295"/>
      <c r="J5" s="295"/>
      <c r="K5" s="294"/>
    </row>
    <row r="6" s="1" customFormat="1" ht="15" customHeight="1">
      <c r="B6" s="292"/>
      <c r="C6" s="296" t="s">
        <v>1424</v>
      </c>
      <c r="D6" s="296"/>
      <c r="E6" s="296"/>
      <c r="F6" s="296"/>
      <c r="G6" s="296"/>
      <c r="H6" s="296"/>
      <c r="I6" s="296"/>
      <c r="J6" s="296"/>
      <c r="K6" s="294"/>
    </row>
    <row r="7" s="1" customFormat="1" ht="15" customHeight="1">
      <c r="B7" s="297"/>
      <c r="C7" s="296" t="s">
        <v>1425</v>
      </c>
      <c r="D7" s="296"/>
      <c r="E7" s="296"/>
      <c r="F7" s="296"/>
      <c r="G7" s="296"/>
      <c r="H7" s="296"/>
      <c r="I7" s="296"/>
      <c r="J7" s="296"/>
      <c r="K7" s="294"/>
    </row>
    <row r="8" s="1" customFormat="1" ht="12.75" customHeight="1">
      <c r="B8" s="297"/>
      <c r="C8" s="296"/>
      <c r="D8" s="296"/>
      <c r="E8" s="296"/>
      <c r="F8" s="296"/>
      <c r="G8" s="296"/>
      <c r="H8" s="296"/>
      <c r="I8" s="296"/>
      <c r="J8" s="296"/>
      <c r="K8" s="294"/>
    </row>
    <row r="9" s="1" customFormat="1" ht="15" customHeight="1">
      <c r="B9" s="297"/>
      <c r="C9" s="296" t="s">
        <v>1426</v>
      </c>
      <c r="D9" s="296"/>
      <c r="E9" s="296"/>
      <c r="F9" s="296"/>
      <c r="G9" s="296"/>
      <c r="H9" s="296"/>
      <c r="I9" s="296"/>
      <c r="J9" s="296"/>
      <c r="K9" s="294"/>
    </row>
    <row r="10" s="1" customFormat="1" ht="15" customHeight="1">
      <c r="B10" s="297"/>
      <c r="C10" s="296"/>
      <c r="D10" s="296" t="s">
        <v>1427</v>
      </c>
      <c r="E10" s="296"/>
      <c r="F10" s="296"/>
      <c r="G10" s="296"/>
      <c r="H10" s="296"/>
      <c r="I10" s="296"/>
      <c r="J10" s="296"/>
      <c r="K10" s="294"/>
    </row>
    <row r="11" s="1" customFormat="1" ht="15" customHeight="1">
      <c r="B11" s="297"/>
      <c r="C11" s="298"/>
      <c r="D11" s="296" t="s">
        <v>1428</v>
      </c>
      <c r="E11" s="296"/>
      <c r="F11" s="296"/>
      <c r="G11" s="296"/>
      <c r="H11" s="296"/>
      <c r="I11" s="296"/>
      <c r="J11" s="296"/>
      <c r="K11" s="294"/>
    </row>
    <row r="12" s="1" customFormat="1" ht="15" customHeight="1">
      <c r="B12" s="297"/>
      <c r="C12" s="298"/>
      <c r="D12" s="296"/>
      <c r="E12" s="296"/>
      <c r="F12" s="296"/>
      <c r="G12" s="296"/>
      <c r="H12" s="296"/>
      <c r="I12" s="296"/>
      <c r="J12" s="296"/>
      <c r="K12" s="294"/>
    </row>
    <row r="13" s="1" customFormat="1" ht="15" customHeight="1">
      <c r="B13" s="297"/>
      <c r="C13" s="298"/>
      <c r="D13" s="299" t="s">
        <v>1429</v>
      </c>
      <c r="E13" s="296"/>
      <c r="F13" s="296"/>
      <c r="G13" s="296"/>
      <c r="H13" s="296"/>
      <c r="I13" s="296"/>
      <c r="J13" s="296"/>
      <c r="K13" s="294"/>
    </row>
    <row r="14" s="1" customFormat="1" ht="12.75" customHeight="1">
      <c r="B14" s="297"/>
      <c r="C14" s="298"/>
      <c r="D14" s="298"/>
      <c r="E14" s="298"/>
      <c r="F14" s="298"/>
      <c r="G14" s="298"/>
      <c r="H14" s="298"/>
      <c r="I14" s="298"/>
      <c r="J14" s="298"/>
      <c r="K14" s="294"/>
    </row>
    <row r="15" s="1" customFormat="1" ht="15" customHeight="1">
      <c r="B15" s="297"/>
      <c r="C15" s="298"/>
      <c r="D15" s="296" t="s">
        <v>1430</v>
      </c>
      <c r="E15" s="296"/>
      <c r="F15" s="296"/>
      <c r="G15" s="296"/>
      <c r="H15" s="296"/>
      <c r="I15" s="296"/>
      <c r="J15" s="296"/>
      <c r="K15" s="294"/>
    </row>
    <row r="16" s="1" customFormat="1" ht="15" customHeight="1">
      <c r="B16" s="297"/>
      <c r="C16" s="298"/>
      <c r="D16" s="296" t="s">
        <v>1431</v>
      </c>
      <c r="E16" s="296"/>
      <c r="F16" s="296"/>
      <c r="G16" s="296"/>
      <c r="H16" s="296"/>
      <c r="I16" s="296"/>
      <c r="J16" s="296"/>
      <c r="K16" s="294"/>
    </row>
    <row r="17" s="1" customFormat="1" ht="15" customHeight="1">
      <c r="B17" s="297"/>
      <c r="C17" s="298"/>
      <c r="D17" s="296" t="s">
        <v>1432</v>
      </c>
      <c r="E17" s="296"/>
      <c r="F17" s="296"/>
      <c r="G17" s="296"/>
      <c r="H17" s="296"/>
      <c r="I17" s="296"/>
      <c r="J17" s="296"/>
      <c r="K17" s="294"/>
    </row>
    <row r="18" s="1" customFormat="1" ht="15" customHeight="1">
      <c r="B18" s="297"/>
      <c r="C18" s="298"/>
      <c r="D18" s="298"/>
      <c r="E18" s="300" t="s">
        <v>88</v>
      </c>
      <c r="F18" s="296" t="s">
        <v>1433</v>
      </c>
      <c r="G18" s="296"/>
      <c r="H18" s="296"/>
      <c r="I18" s="296"/>
      <c r="J18" s="296"/>
      <c r="K18" s="294"/>
    </row>
    <row r="19" s="1" customFormat="1" ht="15" customHeight="1">
      <c r="B19" s="297"/>
      <c r="C19" s="298"/>
      <c r="D19" s="298"/>
      <c r="E19" s="300" t="s">
        <v>1434</v>
      </c>
      <c r="F19" s="296" t="s">
        <v>1435</v>
      </c>
      <c r="G19" s="296"/>
      <c r="H19" s="296"/>
      <c r="I19" s="296"/>
      <c r="J19" s="296"/>
      <c r="K19" s="294"/>
    </row>
    <row r="20" s="1" customFormat="1" ht="15" customHeight="1">
      <c r="B20" s="297"/>
      <c r="C20" s="298"/>
      <c r="D20" s="298"/>
      <c r="E20" s="300" t="s">
        <v>1436</v>
      </c>
      <c r="F20" s="296" t="s">
        <v>1437</v>
      </c>
      <c r="G20" s="296"/>
      <c r="H20" s="296"/>
      <c r="I20" s="296"/>
      <c r="J20" s="296"/>
      <c r="K20" s="294"/>
    </row>
    <row r="21" s="1" customFormat="1" ht="15" customHeight="1">
      <c r="B21" s="297"/>
      <c r="C21" s="298"/>
      <c r="D21" s="298"/>
      <c r="E21" s="300" t="s">
        <v>98</v>
      </c>
      <c r="F21" s="296" t="s">
        <v>1438</v>
      </c>
      <c r="G21" s="296"/>
      <c r="H21" s="296"/>
      <c r="I21" s="296"/>
      <c r="J21" s="296"/>
      <c r="K21" s="294"/>
    </row>
    <row r="22" s="1" customFormat="1" ht="15" customHeight="1">
      <c r="B22" s="297"/>
      <c r="C22" s="298"/>
      <c r="D22" s="298"/>
      <c r="E22" s="300" t="s">
        <v>1439</v>
      </c>
      <c r="F22" s="296" t="s">
        <v>1440</v>
      </c>
      <c r="G22" s="296"/>
      <c r="H22" s="296"/>
      <c r="I22" s="296"/>
      <c r="J22" s="296"/>
      <c r="K22" s="294"/>
    </row>
    <row r="23" s="1" customFormat="1" ht="15" customHeight="1">
      <c r="B23" s="297"/>
      <c r="C23" s="298"/>
      <c r="D23" s="298"/>
      <c r="E23" s="300" t="s">
        <v>1441</v>
      </c>
      <c r="F23" s="296" t="s">
        <v>1442</v>
      </c>
      <c r="G23" s="296"/>
      <c r="H23" s="296"/>
      <c r="I23" s="296"/>
      <c r="J23" s="296"/>
      <c r="K23" s="294"/>
    </row>
    <row r="24" s="1" customFormat="1" ht="12.75" customHeight="1">
      <c r="B24" s="297"/>
      <c r="C24" s="298"/>
      <c r="D24" s="298"/>
      <c r="E24" s="298"/>
      <c r="F24" s="298"/>
      <c r="G24" s="298"/>
      <c r="H24" s="298"/>
      <c r="I24" s="298"/>
      <c r="J24" s="298"/>
      <c r="K24" s="294"/>
    </row>
    <row r="25" s="1" customFormat="1" ht="15" customHeight="1">
      <c r="B25" s="297"/>
      <c r="C25" s="296" t="s">
        <v>1443</v>
      </c>
      <c r="D25" s="296"/>
      <c r="E25" s="296"/>
      <c r="F25" s="296"/>
      <c r="G25" s="296"/>
      <c r="H25" s="296"/>
      <c r="I25" s="296"/>
      <c r="J25" s="296"/>
      <c r="K25" s="294"/>
    </row>
    <row r="26" s="1" customFormat="1" ht="15" customHeight="1">
      <c r="B26" s="297"/>
      <c r="C26" s="296" t="s">
        <v>1444</v>
      </c>
      <c r="D26" s="296"/>
      <c r="E26" s="296"/>
      <c r="F26" s="296"/>
      <c r="G26" s="296"/>
      <c r="H26" s="296"/>
      <c r="I26" s="296"/>
      <c r="J26" s="296"/>
      <c r="K26" s="294"/>
    </row>
    <row r="27" s="1" customFormat="1" ht="15" customHeight="1">
      <c r="B27" s="297"/>
      <c r="C27" s="296"/>
      <c r="D27" s="296" t="s">
        <v>1445</v>
      </c>
      <c r="E27" s="296"/>
      <c r="F27" s="296"/>
      <c r="G27" s="296"/>
      <c r="H27" s="296"/>
      <c r="I27" s="296"/>
      <c r="J27" s="296"/>
      <c r="K27" s="294"/>
    </row>
    <row r="28" s="1" customFormat="1" ht="15" customHeight="1">
      <c r="B28" s="297"/>
      <c r="C28" s="298"/>
      <c r="D28" s="296" t="s">
        <v>1446</v>
      </c>
      <c r="E28" s="296"/>
      <c r="F28" s="296"/>
      <c r="G28" s="296"/>
      <c r="H28" s="296"/>
      <c r="I28" s="296"/>
      <c r="J28" s="296"/>
      <c r="K28" s="294"/>
    </row>
    <row r="29" s="1" customFormat="1" ht="12.75" customHeight="1">
      <c r="B29" s="297"/>
      <c r="C29" s="298"/>
      <c r="D29" s="298"/>
      <c r="E29" s="298"/>
      <c r="F29" s="298"/>
      <c r="G29" s="298"/>
      <c r="H29" s="298"/>
      <c r="I29" s="298"/>
      <c r="J29" s="298"/>
      <c r="K29" s="294"/>
    </row>
    <row r="30" s="1" customFormat="1" ht="15" customHeight="1">
      <c r="B30" s="297"/>
      <c r="C30" s="298"/>
      <c r="D30" s="296" t="s">
        <v>1447</v>
      </c>
      <c r="E30" s="296"/>
      <c r="F30" s="296"/>
      <c r="G30" s="296"/>
      <c r="H30" s="296"/>
      <c r="I30" s="296"/>
      <c r="J30" s="296"/>
      <c r="K30" s="294"/>
    </row>
    <row r="31" s="1" customFormat="1" ht="15" customHeight="1">
      <c r="B31" s="297"/>
      <c r="C31" s="298"/>
      <c r="D31" s="296" t="s">
        <v>1448</v>
      </c>
      <c r="E31" s="296"/>
      <c r="F31" s="296"/>
      <c r="G31" s="296"/>
      <c r="H31" s="296"/>
      <c r="I31" s="296"/>
      <c r="J31" s="296"/>
      <c r="K31" s="294"/>
    </row>
    <row r="32" s="1" customFormat="1" ht="12.75" customHeight="1">
      <c r="B32" s="297"/>
      <c r="C32" s="298"/>
      <c r="D32" s="298"/>
      <c r="E32" s="298"/>
      <c r="F32" s="298"/>
      <c r="G32" s="298"/>
      <c r="H32" s="298"/>
      <c r="I32" s="298"/>
      <c r="J32" s="298"/>
      <c r="K32" s="294"/>
    </row>
    <row r="33" s="1" customFormat="1" ht="15" customHeight="1">
      <c r="B33" s="297"/>
      <c r="C33" s="298"/>
      <c r="D33" s="296" t="s">
        <v>1449</v>
      </c>
      <c r="E33" s="296"/>
      <c r="F33" s="296"/>
      <c r="G33" s="296"/>
      <c r="H33" s="296"/>
      <c r="I33" s="296"/>
      <c r="J33" s="296"/>
      <c r="K33" s="294"/>
    </row>
    <row r="34" s="1" customFormat="1" ht="15" customHeight="1">
      <c r="B34" s="297"/>
      <c r="C34" s="298"/>
      <c r="D34" s="296" t="s">
        <v>1450</v>
      </c>
      <c r="E34" s="296"/>
      <c r="F34" s="296"/>
      <c r="G34" s="296"/>
      <c r="H34" s="296"/>
      <c r="I34" s="296"/>
      <c r="J34" s="296"/>
      <c r="K34" s="294"/>
    </row>
    <row r="35" s="1" customFormat="1" ht="15" customHeight="1">
      <c r="B35" s="297"/>
      <c r="C35" s="298"/>
      <c r="D35" s="296" t="s">
        <v>1451</v>
      </c>
      <c r="E35" s="296"/>
      <c r="F35" s="296"/>
      <c r="G35" s="296"/>
      <c r="H35" s="296"/>
      <c r="I35" s="296"/>
      <c r="J35" s="296"/>
      <c r="K35" s="294"/>
    </row>
    <row r="36" s="1" customFormat="1" ht="15" customHeight="1">
      <c r="B36" s="297"/>
      <c r="C36" s="298"/>
      <c r="D36" s="296"/>
      <c r="E36" s="299" t="s">
        <v>121</v>
      </c>
      <c r="F36" s="296"/>
      <c r="G36" s="296" t="s">
        <v>1452</v>
      </c>
      <c r="H36" s="296"/>
      <c r="I36" s="296"/>
      <c r="J36" s="296"/>
      <c r="K36" s="294"/>
    </row>
    <row r="37" s="1" customFormat="1" ht="30.75" customHeight="1">
      <c r="B37" s="297"/>
      <c r="C37" s="298"/>
      <c r="D37" s="296"/>
      <c r="E37" s="299" t="s">
        <v>1453</v>
      </c>
      <c r="F37" s="296"/>
      <c r="G37" s="296" t="s">
        <v>1454</v>
      </c>
      <c r="H37" s="296"/>
      <c r="I37" s="296"/>
      <c r="J37" s="296"/>
      <c r="K37" s="294"/>
    </row>
    <row r="38" s="1" customFormat="1" ht="15" customHeight="1">
      <c r="B38" s="297"/>
      <c r="C38" s="298"/>
      <c r="D38" s="296"/>
      <c r="E38" s="299" t="s">
        <v>62</v>
      </c>
      <c r="F38" s="296"/>
      <c r="G38" s="296" t="s">
        <v>1455</v>
      </c>
      <c r="H38" s="296"/>
      <c r="I38" s="296"/>
      <c r="J38" s="296"/>
      <c r="K38" s="294"/>
    </row>
    <row r="39" s="1" customFormat="1" ht="15" customHeight="1">
      <c r="B39" s="297"/>
      <c r="C39" s="298"/>
      <c r="D39" s="296"/>
      <c r="E39" s="299" t="s">
        <v>63</v>
      </c>
      <c r="F39" s="296"/>
      <c r="G39" s="296" t="s">
        <v>1456</v>
      </c>
      <c r="H39" s="296"/>
      <c r="I39" s="296"/>
      <c r="J39" s="296"/>
      <c r="K39" s="294"/>
    </row>
    <row r="40" s="1" customFormat="1" ht="15" customHeight="1">
      <c r="B40" s="297"/>
      <c r="C40" s="298"/>
      <c r="D40" s="296"/>
      <c r="E40" s="299" t="s">
        <v>122</v>
      </c>
      <c r="F40" s="296"/>
      <c r="G40" s="296" t="s">
        <v>1457</v>
      </c>
      <c r="H40" s="296"/>
      <c r="I40" s="296"/>
      <c r="J40" s="296"/>
      <c r="K40" s="294"/>
    </row>
    <row r="41" s="1" customFormat="1" ht="15" customHeight="1">
      <c r="B41" s="297"/>
      <c r="C41" s="298"/>
      <c r="D41" s="296"/>
      <c r="E41" s="299" t="s">
        <v>123</v>
      </c>
      <c r="F41" s="296"/>
      <c r="G41" s="296" t="s">
        <v>1458</v>
      </c>
      <c r="H41" s="296"/>
      <c r="I41" s="296"/>
      <c r="J41" s="296"/>
      <c r="K41" s="294"/>
    </row>
    <row r="42" s="1" customFormat="1" ht="15" customHeight="1">
      <c r="B42" s="297"/>
      <c r="C42" s="298"/>
      <c r="D42" s="296"/>
      <c r="E42" s="299" t="s">
        <v>1459</v>
      </c>
      <c r="F42" s="296"/>
      <c r="G42" s="296" t="s">
        <v>1460</v>
      </c>
      <c r="H42" s="296"/>
      <c r="I42" s="296"/>
      <c r="J42" s="296"/>
      <c r="K42" s="294"/>
    </row>
    <row r="43" s="1" customFormat="1" ht="15" customHeight="1">
      <c r="B43" s="297"/>
      <c r="C43" s="298"/>
      <c r="D43" s="296"/>
      <c r="E43" s="299"/>
      <c r="F43" s="296"/>
      <c r="G43" s="296" t="s">
        <v>1461</v>
      </c>
      <c r="H43" s="296"/>
      <c r="I43" s="296"/>
      <c r="J43" s="296"/>
      <c r="K43" s="294"/>
    </row>
    <row r="44" s="1" customFormat="1" ht="15" customHeight="1">
      <c r="B44" s="297"/>
      <c r="C44" s="298"/>
      <c r="D44" s="296"/>
      <c r="E44" s="299" t="s">
        <v>1462</v>
      </c>
      <c r="F44" s="296"/>
      <c r="G44" s="296" t="s">
        <v>1463</v>
      </c>
      <c r="H44" s="296"/>
      <c r="I44" s="296"/>
      <c r="J44" s="296"/>
      <c r="K44" s="294"/>
    </row>
    <row r="45" s="1" customFormat="1" ht="15" customHeight="1">
      <c r="B45" s="297"/>
      <c r="C45" s="298"/>
      <c r="D45" s="296"/>
      <c r="E45" s="299" t="s">
        <v>125</v>
      </c>
      <c r="F45" s="296"/>
      <c r="G45" s="296" t="s">
        <v>1464</v>
      </c>
      <c r="H45" s="296"/>
      <c r="I45" s="296"/>
      <c r="J45" s="296"/>
      <c r="K45" s="294"/>
    </row>
    <row r="46" s="1" customFormat="1" ht="12.75" customHeight="1">
      <c r="B46" s="297"/>
      <c r="C46" s="298"/>
      <c r="D46" s="296"/>
      <c r="E46" s="296"/>
      <c r="F46" s="296"/>
      <c r="G46" s="296"/>
      <c r="H46" s="296"/>
      <c r="I46" s="296"/>
      <c r="J46" s="296"/>
      <c r="K46" s="294"/>
    </row>
    <row r="47" s="1" customFormat="1" ht="15" customHeight="1">
      <c r="B47" s="297"/>
      <c r="C47" s="298"/>
      <c r="D47" s="296" t="s">
        <v>1465</v>
      </c>
      <c r="E47" s="296"/>
      <c r="F47" s="296"/>
      <c r="G47" s="296"/>
      <c r="H47" s="296"/>
      <c r="I47" s="296"/>
      <c r="J47" s="296"/>
      <c r="K47" s="294"/>
    </row>
    <row r="48" s="1" customFormat="1" ht="15" customHeight="1">
      <c r="B48" s="297"/>
      <c r="C48" s="298"/>
      <c r="D48" s="298"/>
      <c r="E48" s="296" t="s">
        <v>1466</v>
      </c>
      <c r="F48" s="296"/>
      <c r="G48" s="296"/>
      <c r="H48" s="296"/>
      <c r="I48" s="296"/>
      <c r="J48" s="296"/>
      <c r="K48" s="294"/>
    </row>
    <row r="49" s="1" customFormat="1" ht="15" customHeight="1">
      <c r="B49" s="297"/>
      <c r="C49" s="298"/>
      <c r="D49" s="298"/>
      <c r="E49" s="296" t="s">
        <v>1467</v>
      </c>
      <c r="F49" s="296"/>
      <c r="G49" s="296"/>
      <c r="H49" s="296"/>
      <c r="I49" s="296"/>
      <c r="J49" s="296"/>
      <c r="K49" s="294"/>
    </row>
    <row r="50" s="1" customFormat="1" ht="15" customHeight="1">
      <c r="B50" s="297"/>
      <c r="C50" s="298"/>
      <c r="D50" s="298"/>
      <c r="E50" s="296" t="s">
        <v>1468</v>
      </c>
      <c r="F50" s="296"/>
      <c r="G50" s="296"/>
      <c r="H50" s="296"/>
      <c r="I50" s="296"/>
      <c r="J50" s="296"/>
      <c r="K50" s="294"/>
    </row>
    <row r="51" s="1" customFormat="1" ht="15" customHeight="1">
      <c r="B51" s="297"/>
      <c r="C51" s="298"/>
      <c r="D51" s="296" t="s">
        <v>1469</v>
      </c>
      <c r="E51" s="296"/>
      <c r="F51" s="296"/>
      <c r="G51" s="296"/>
      <c r="H51" s="296"/>
      <c r="I51" s="296"/>
      <c r="J51" s="296"/>
      <c r="K51" s="294"/>
    </row>
    <row r="52" s="1" customFormat="1" ht="25.5" customHeight="1">
      <c r="B52" s="292"/>
      <c r="C52" s="293" t="s">
        <v>1470</v>
      </c>
      <c r="D52" s="293"/>
      <c r="E52" s="293"/>
      <c r="F52" s="293"/>
      <c r="G52" s="293"/>
      <c r="H52" s="293"/>
      <c r="I52" s="293"/>
      <c r="J52" s="293"/>
      <c r="K52" s="294"/>
    </row>
    <row r="53" s="1" customFormat="1" ht="5.25" customHeight="1">
      <c r="B53" s="292"/>
      <c r="C53" s="295"/>
      <c r="D53" s="295"/>
      <c r="E53" s="295"/>
      <c r="F53" s="295"/>
      <c r="G53" s="295"/>
      <c r="H53" s="295"/>
      <c r="I53" s="295"/>
      <c r="J53" s="295"/>
      <c r="K53" s="294"/>
    </row>
    <row r="54" s="1" customFormat="1" ht="15" customHeight="1">
      <c r="B54" s="292"/>
      <c r="C54" s="296" t="s">
        <v>1471</v>
      </c>
      <c r="D54" s="296"/>
      <c r="E54" s="296"/>
      <c r="F54" s="296"/>
      <c r="G54" s="296"/>
      <c r="H54" s="296"/>
      <c r="I54" s="296"/>
      <c r="J54" s="296"/>
      <c r="K54" s="294"/>
    </row>
    <row r="55" s="1" customFormat="1" ht="15" customHeight="1">
      <c r="B55" s="292"/>
      <c r="C55" s="296" t="s">
        <v>1472</v>
      </c>
      <c r="D55" s="296"/>
      <c r="E55" s="296"/>
      <c r="F55" s="296"/>
      <c r="G55" s="296"/>
      <c r="H55" s="296"/>
      <c r="I55" s="296"/>
      <c r="J55" s="296"/>
      <c r="K55" s="294"/>
    </row>
    <row r="56" s="1" customFormat="1" ht="12.75" customHeight="1">
      <c r="B56" s="292"/>
      <c r="C56" s="296"/>
      <c r="D56" s="296"/>
      <c r="E56" s="296"/>
      <c r="F56" s="296"/>
      <c r="G56" s="296"/>
      <c r="H56" s="296"/>
      <c r="I56" s="296"/>
      <c r="J56" s="296"/>
      <c r="K56" s="294"/>
    </row>
    <row r="57" s="1" customFormat="1" ht="15" customHeight="1">
      <c r="B57" s="292"/>
      <c r="C57" s="296" t="s">
        <v>1473</v>
      </c>
      <c r="D57" s="296"/>
      <c r="E57" s="296"/>
      <c r="F57" s="296"/>
      <c r="G57" s="296"/>
      <c r="H57" s="296"/>
      <c r="I57" s="296"/>
      <c r="J57" s="296"/>
      <c r="K57" s="294"/>
    </row>
    <row r="58" s="1" customFormat="1" ht="15" customHeight="1">
      <c r="B58" s="292"/>
      <c r="C58" s="298"/>
      <c r="D58" s="296" t="s">
        <v>1474</v>
      </c>
      <c r="E58" s="296"/>
      <c r="F58" s="296"/>
      <c r="G58" s="296"/>
      <c r="H58" s="296"/>
      <c r="I58" s="296"/>
      <c r="J58" s="296"/>
      <c r="K58" s="294"/>
    </row>
    <row r="59" s="1" customFormat="1" ht="15" customHeight="1">
      <c r="B59" s="292"/>
      <c r="C59" s="298"/>
      <c r="D59" s="296" t="s">
        <v>1475</v>
      </c>
      <c r="E59" s="296"/>
      <c r="F59" s="296"/>
      <c r="G59" s="296"/>
      <c r="H59" s="296"/>
      <c r="I59" s="296"/>
      <c r="J59" s="296"/>
      <c r="K59" s="294"/>
    </row>
    <row r="60" s="1" customFormat="1" ht="15" customHeight="1">
      <c r="B60" s="292"/>
      <c r="C60" s="298"/>
      <c r="D60" s="296" t="s">
        <v>1476</v>
      </c>
      <c r="E60" s="296"/>
      <c r="F60" s="296"/>
      <c r="G60" s="296"/>
      <c r="H60" s="296"/>
      <c r="I60" s="296"/>
      <c r="J60" s="296"/>
      <c r="K60" s="294"/>
    </row>
    <row r="61" s="1" customFormat="1" ht="15" customHeight="1">
      <c r="B61" s="292"/>
      <c r="C61" s="298"/>
      <c r="D61" s="296" t="s">
        <v>1477</v>
      </c>
      <c r="E61" s="296"/>
      <c r="F61" s="296"/>
      <c r="G61" s="296"/>
      <c r="H61" s="296"/>
      <c r="I61" s="296"/>
      <c r="J61" s="296"/>
      <c r="K61" s="294"/>
    </row>
    <row r="62" s="1" customFormat="1" ht="15" customHeight="1">
      <c r="B62" s="292"/>
      <c r="C62" s="298"/>
      <c r="D62" s="301" t="s">
        <v>1478</v>
      </c>
      <c r="E62" s="301"/>
      <c r="F62" s="301"/>
      <c r="G62" s="301"/>
      <c r="H62" s="301"/>
      <c r="I62" s="301"/>
      <c r="J62" s="301"/>
      <c r="K62" s="294"/>
    </row>
    <row r="63" s="1" customFormat="1" ht="15" customHeight="1">
      <c r="B63" s="292"/>
      <c r="C63" s="298"/>
      <c r="D63" s="296" t="s">
        <v>1479</v>
      </c>
      <c r="E63" s="296"/>
      <c r="F63" s="296"/>
      <c r="G63" s="296"/>
      <c r="H63" s="296"/>
      <c r="I63" s="296"/>
      <c r="J63" s="296"/>
      <c r="K63" s="294"/>
    </row>
    <row r="64" s="1" customFormat="1" ht="12.75" customHeight="1">
      <c r="B64" s="292"/>
      <c r="C64" s="298"/>
      <c r="D64" s="298"/>
      <c r="E64" s="302"/>
      <c r="F64" s="298"/>
      <c r="G64" s="298"/>
      <c r="H64" s="298"/>
      <c r="I64" s="298"/>
      <c r="J64" s="298"/>
      <c r="K64" s="294"/>
    </row>
    <row r="65" s="1" customFormat="1" ht="15" customHeight="1">
      <c r="B65" s="292"/>
      <c r="C65" s="298"/>
      <c r="D65" s="296" t="s">
        <v>1480</v>
      </c>
      <c r="E65" s="296"/>
      <c r="F65" s="296"/>
      <c r="G65" s="296"/>
      <c r="H65" s="296"/>
      <c r="I65" s="296"/>
      <c r="J65" s="296"/>
      <c r="K65" s="294"/>
    </row>
    <row r="66" s="1" customFormat="1" ht="15" customHeight="1">
      <c r="B66" s="292"/>
      <c r="C66" s="298"/>
      <c r="D66" s="301" t="s">
        <v>1481</v>
      </c>
      <c r="E66" s="301"/>
      <c r="F66" s="301"/>
      <c r="G66" s="301"/>
      <c r="H66" s="301"/>
      <c r="I66" s="301"/>
      <c r="J66" s="301"/>
      <c r="K66" s="294"/>
    </row>
    <row r="67" s="1" customFormat="1" ht="15" customHeight="1">
      <c r="B67" s="292"/>
      <c r="C67" s="298"/>
      <c r="D67" s="296" t="s">
        <v>1482</v>
      </c>
      <c r="E67" s="296"/>
      <c r="F67" s="296"/>
      <c r="G67" s="296"/>
      <c r="H67" s="296"/>
      <c r="I67" s="296"/>
      <c r="J67" s="296"/>
      <c r="K67" s="294"/>
    </row>
    <row r="68" s="1" customFormat="1" ht="15" customHeight="1">
      <c r="B68" s="292"/>
      <c r="C68" s="298"/>
      <c r="D68" s="296" t="s">
        <v>1483</v>
      </c>
      <c r="E68" s="296"/>
      <c r="F68" s="296"/>
      <c r="G68" s="296"/>
      <c r="H68" s="296"/>
      <c r="I68" s="296"/>
      <c r="J68" s="296"/>
      <c r="K68" s="294"/>
    </row>
    <row r="69" s="1" customFormat="1" ht="15" customHeight="1">
      <c r="B69" s="292"/>
      <c r="C69" s="298"/>
      <c r="D69" s="296" t="s">
        <v>1484</v>
      </c>
      <c r="E69" s="296"/>
      <c r="F69" s="296"/>
      <c r="G69" s="296"/>
      <c r="H69" s="296"/>
      <c r="I69" s="296"/>
      <c r="J69" s="296"/>
      <c r="K69" s="294"/>
    </row>
    <row r="70" s="1" customFormat="1" ht="15" customHeight="1">
      <c r="B70" s="292"/>
      <c r="C70" s="298"/>
      <c r="D70" s="296" t="s">
        <v>1485</v>
      </c>
      <c r="E70" s="296"/>
      <c r="F70" s="296"/>
      <c r="G70" s="296"/>
      <c r="H70" s="296"/>
      <c r="I70" s="296"/>
      <c r="J70" s="296"/>
      <c r="K70" s="294"/>
    </row>
    <row r="71" s="1" customFormat="1" ht="12.75" customHeight="1">
      <c r="B71" s="303"/>
      <c r="C71" s="304"/>
      <c r="D71" s="304"/>
      <c r="E71" s="304"/>
      <c r="F71" s="304"/>
      <c r="G71" s="304"/>
      <c r="H71" s="304"/>
      <c r="I71" s="304"/>
      <c r="J71" s="304"/>
      <c r="K71" s="305"/>
    </row>
    <row r="72" s="1" customFormat="1" ht="18.75" customHeight="1">
      <c r="B72" s="306"/>
      <c r="C72" s="306"/>
      <c r="D72" s="306"/>
      <c r="E72" s="306"/>
      <c r="F72" s="306"/>
      <c r="G72" s="306"/>
      <c r="H72" s="306"/>
      <c r="I72" s="306"/>
      <c r="J72" s="306"/>
      <c r="K72" s="307"/>
    </row>
    <row r="73" s="1" customFormat="1" ht="18.75" customHeight="1">
      <c r="B73" s="307"/>
      <c r="C73" s="307"/>
      <c r="D73" s="307"/>
      <c r="E73" s="307"/>
      <c r="F73" s="307"/>
      <c r="G73" s="307"/>
      <c r="H73" s="307"/>
      <c r="I73" s="307"/>
      <c r="J73" s="307"/>
      <c r="K73" s="307"/>
    </row>
    <row r="74" s="1" customFormat="1" ht="7.5" customHeight="1">
      <c r="B74" s="308"/>
      <c r="C74" s="309"/>
      <c r="D74" s="309"/>
      <c r="E74" s="309"/>
      <c r="F74" s="309"/>
      <c r="G74" s="309"/>
      <c r="H74" s="309"/>
      <c r="I74" s="309"/>
      <c r="J74" s="309"/>
      <c r="K74" s="310"/>
    </row>
    <row r="75" s="1" customFormat="1" ht="45" customHeight="1">
      <c r="B75" s="311"/>
      <c r="C75" s="312" t="s">
        <v>1486</v>
      </c>
      <c r="D75" s="312"/>
      <c r="E75" s="312"/>
      <c r="F75" s="312"/>
      <c r="G75" s="312"/>
      <c r="H75" s="312"/>
      <c r="I75" s="312"/>
      <c r="J75" s="312"/>
      <c r="K75" s="313"/>
    </row>
    <row r="76" s="1" customFormat="1" ht="17.25" customHeight="1">
      <c r="B76" s="311"/>
      <c r="C76" s="314" t="s">
        <v>1487</v>
      </c>
      <c r="D76" s="314"/>
      <c r="E76" s="314"/>
      <c r="F76" s="314" t="s">
        <v>1488</v>
      </c>
      <c r="G76" s="315"/>
      <c r="H76" s="314" t="s">
        <v>63</v>
      </c>
      <c r="I76" s="314" t="s">
        <v>66</v>
      </c>
      <c r="J76" s="314" t="s">
        <v>1489</v>
      </c>
      <c r="K76" s="313"/>
    </row>
    <row r="77" s="1" customFormat="1" ht="17.25" customHeight="1">
      <c r="B77" s="311"/>
      <c r="C77" s="316" t="s">
        <v>1490</v>
      </c>
      <c r="D77" s="316"/>
      <c r="E77" s="316"/>
      <c r="F77" s="317" t="s">
        <v>1491</v>
      </c>
      <c r="G77" s="318"/>
      <c r="H77" s="316"/>
      <c r="I77" s="316"/>
      <c r="J77" s="316" t="s">
        <v>1492</v>
      </c>
      <c r="K77" s="313"/>
    </row>
    <row r="78" s="1" customFormat="1" ht="5.25" customHeight="1">
      <c r="B78" s="311"/>
      <c r="C78" s="319"/>
      <c r="D78" s="319"/>
      <c r="E78" s="319"/>
      <c r="F78" s="319"/>
      <c r="G78" s="320"/>
      <c r="H78" s="319"/>
      <c r="I78" s="319"/>
      <c r="J78" s="319"/>
      <c r="K78" s="313"/>
    </row>
    <row r="79" s="1" customFormat="1" ht="15" customHeight="1">
      <c r="B79" s="311"/>
      <c r="C79" s="299" t="s">
        <v>62</v>
      </c>
      <c r="D79" s="321"/>
      <c r="E79" s="321"/>
      <c r="F79" s="322" t="s">
        <v>1493</v>
      </c>
      <c r="G79" s="323"/>
      <c r="H79" s="299" t="s">
        <v>1494</v>
      </c>
      <c r="I79" s="299" t="s">
        <v>1495</v>
      </c>
      <c r="J79" s="299">
        <v>20</v>
      </c>
      <c r="K79" s="313"/>
    </row>
    <row r="80" s="1" customFormat="1" ht="15" customHeight="1">
      <c r="B80" s="311"/>
      <c r="C80" s="299" t="s">
        <v>1496</v>
      </c>
      <c r="D80" s="299"/>
      <c r="E80" s="299"/>
      <c r="F80" s="322" t="s">
        <v>1493</v>
      </c>
      <c r="G80" s="323"/>
      <c r="H80" s="299" t="s">
        <v>1497</v>
      </c>
      <c r="I80" s="299" t="s">
        <v>1495</v>
      </c>
      <c r="J80" s="299">
        <v>120</v>
      </c>
      <c r="K80" s="313"/>
    </row>
    <row r="81" s="1" customFormat="1" ht="15" customHeight="1">
      <c r="B81" s="324"/>
      <c r="C81" s="299" t="s">
        <v>1498</v>
      </c>
      <c r="D81" s="299"/>
      <c r="E81" s="299"/>
      <c r="F81" s="322" t="s">
        <v>1499</v>
      </c>
      <c r="G81" s="323"/>
      <c r="H81" s="299" t="s">
        <v>1500</v>
      </c>
      <c r="I81" s="299" t="s">
        <v>1495</v>
      </c>
      <c r="J81" s="299">
        <v>50</v>
      </c>
      <c r="K81" s="313"/>
    </row>
    <row r="82" s="1" customFormat="1" ht="15" customHeight="1">
      <c r="B82" s="324"/>
      <c r="C82" s="299" t="s">
        <v>1501</v>
      </c>
      <c r="D82" s="299"/>
      <c r="E82" s="299"/>
      <c r="F82" s="322" t="s">
        <v>1493</v>
      </c>
      <c r="G82" s="323"/>
      <c r="H82" s="299" t="s">
        <v>1502</v>
      </c>
      <c r="I82" s="299" t="s">
        <v>1503</v>
      </c>
      <c r="J82" s="299"/>
      <c r="K82" s="313"/>
    </row>
    <row r="83" s="1" customFormat="1" ht="15" customHeight="1">
      <c r="B83" s="324"/>
      <c r="C83" s="325" t="s">
        <v>1504</v>
      </c>
      <c r="D83" s="325"/>
      <c r="E83" s="325"/>
      <c r="F83" s="326" t="s">
        <v>1499</v>
      </c>
      <c r="G83" s="325"/>
      <c r="H83" s="325" t="s">
        <v>1505</v>
      </c>
      <c r="I83" s="325" t="s">
        <v>1495</v>
      </c>
      <c r="J83" s="325">
        <v>15</v>
      </c>
      <c r="K83" s="313"/>
    </row>
    <row r="84" s="1" customFormat="1" ht="15" customHeight="1">
      <c r="B84" s="324"/>
      <c r="C84" s="325" t="s">
        <v>1506</v>
      </c>
      <c r="D84" s="325"/>
      <c r="E84" s="325"/>
      <c r="F84" s="326" t="s">
        <v>1499</v>
      </c>
      <c r="G84" s="325"/>
      <c r="H84" s="325" t="s">
        <v>1507</v>
      </c>
      <c r="I84" s="325" t="s">
        <v>1495</v>
      </c>
      <c r="J84" s="325">
        <v>15</v>
      </c>
      <c r="K84" s="313"/>
    </row>
    <row r="85" s="1" customFormat="1" ht="15" customHeight="1">
      <c r="B85" s="324"/>
      <c r="C85" s="325" t="s">
        <v>1508</v>
      </c>
      <c r="D85" s="325"/>
      <c r="E85" s="325"/>
      <c r="F85" s="326" t="s">
        <v>1499</v>
      </c>
      <c r="G85" s="325"/>
      <c r="H85" s="325" t="s">
        <v>1509</v>
      </c>
      <c r="I85" s="325" t="s">
        <v>1495</v>
      </c>
      <c r="J85" s="325">
        <v>20</v>
      </c>
      <c r="K85" s="313"/>
    </row>
    <row r="86" s="1" customFormat="1" ht="15" customHeight="1">
      <c r="B86" s="324"/>
      <c r="C86" s="325" t="s">
        <v>1510</v>
      </c>
      <c r="D86" s="325"/>
      <c r="E86" s="325"/>
      <c r="F86" s="326" t="s">
        <v>1499</v>
      </c>
      <c r="G86" s="325"/>
      <c r="H86" s="325" t="s">
        <v>1511</v>
      </c>
      <c r="I86" s="325" t="s">
        <v>1495</v>
      </c>
      <c r="J86" s="325">
        <v>20</v>
      </c>
      <c r="K86" s="313"/>
    </row>
    <row r="87" s="1" customFormat="1" ht="15" customHeight="1">
      <c r="B87" s="324"/>
      <c r="C87" s="299" t="s">
        <v>1512</v>
      </c>
      <c r="D87" s="299"/>
      <c r="E87" s="299"/>
      <c r="F87" s="322" t="s">
        <v>1499</v>
      </c>
      <c r="G87" s="323"/>
      <c r="H87" s="299" t="s">
        <v>1513</v>
      </c>
      <c r="I87" s="299" t="s">
        <v>1495</v>
      </c>
      <c r="J87" s="299">
        <v>50</v>
      </c>
      <c r="K87" s="313"/>
    </row>
    <row r="88" s="1" customFormat="1" ht="15" customHeight="1">
      <c r="B88" s="324"/>
      <c r="C88" s="299" t="s">
        <v>1514</v>
      </c>
      <c r="D88" s="299"/>
      <c r="E88" s="299"/>
      <c r="F88" s="322" t="s">
        <v>1499</v>
      </c>
      <c r="G88" s="323"/>
      <c r="H88" s="299" t="s">
        <v>1515</v>
      </c>
      <c r="I88" s="299" t="s">
        <v>1495</v>
      </c>
      <c r="J88" s="299">
        <v>20</v>
      </c>
      <c r="K88" s="313"/>
    </row>
    <row r="89" s="1" customFormat="1" ht="15" customHeight="1">
      <c r="B89" s="324"/>
      <c r="C89" s="299" t="s">
        <v>1516</v>
      </c>
      <c r="D89" s="299"/>
      <c r="E89" s="299"/>
      <c r="F89" s="322" t="s">
        <v>1499</v>
      </c>
      <c r="G89" s="323"/>
      <c r="H89" s="299" t="s">
        <v>1517</v>
      </c>
      <c r="I89" s="299" t="s">
        <v>1495</v>
      </c>
      <c r="J89" s="299">
        <v>20</v>
      </c>
      <c r="K89" s="313"/>
    </row>
    <row r="90" s="1" customFormat="1" ht="15" customHeight="1">
      <c r="B90" s="324"/>
      <c r="C90" s="299" t="s">
        <v>1518</v>
      </c>
      <c r="D90" s="299"/>
      <c r="E90" s="299"/>
      <c r="F90" s="322" t="s">
        <v>1499</v>
      </c>
      <c r="G90" s="323"/>
      <c r="H90" s="299" t="s">
        <v>1519</v>
      </c>
      <c r="I90" s="299" t="s">
        <v>1495</v>
      </c>
      <c r="J90" s="299">
        <v>50</v>
      </c>
      <c r="K90" s="313"/>
    </row>
    <row r="91" s="1" customFormat="1" ht="15" customHeight="1">
      <c r="B91" s="324"/>
      <c r="C91" s="299" t="s">
        <v>1520</v>
      </c>
      <c r="D91" s="299"/>
      <c r="E91" s="299"/>
      <c r="F91" s="322" t="s">
        <v>1499</v>
      </c>
      <c r="G91" s="323"/>
      <c r="H91" s="299" t="s">
        <v>1520</v>
      </c>
      <c r="I91" s="299" t="s">
        <v>1495</v>
      </c>
      <c r="J91" s="299">
        <v>50</v>
      </c>
      <c r="K91" s="313"/>
    </row>
    <row r="92" s="1" customFormat="1" ht="15" customHeight="1">
      <c r="B92" s="324"/>
      <c r="C92" s="299" t="s">
        <v>1521</v>
      </c>
      <c r="D92" s="299"/>
      <c r="E92" s="299"/>
      <c r="F92" s="322" t="s">
        <v>1499</v>
      </c>
      <c r="G92" s="323"/>
      <c r="H92" s="299" t="s">
        <v>1522</v>
      </c>
      <c r="I92" s="299" t="s">
        <v>1495</v>
      </c>
      <c r="J92" s="299">
        <v>255</v>
      </c>
      <c r="K92" s="313"/>
    </row>
    <row r="93" s="1" customFormat="1" ht="15" customHeight="1">
      <c r="B93" s="324"/>
      <c r="C93" s="299" t="s">
        <v>1523</v>
      </c>
      <c r="D93" s="299"/>
      <c r="E93" s="299"/>
      <c r="F93" s="322" t="s">
        <v>1493</v>
      </c>
      <c r="G93" s="323"/>
      <c r="H93" s="299" t="s">
        <v>1524</v>
      </c>
      <c r="I93" s="299" t="s">
        <v>1525</v>
      </c>
      <c r="J93" s="299"/>
      <c r="K93" s="313"/>
    </row>
    <row r="94" s="1" customFormat="1" ht="15" customHeight="1">
      <c r="B94" s="324"/>
      <c r="C94" s="299" t="s">
        <v>1526</v>
      </c>
      <c r="D94" s="299"/>
      <c r="E94" s="299"/>
      <c r="F94" s="322" t="s">
        <v>1493</v>
      </c>
      <c r="G94" s="323"/>
      <c r="H94" s="299" t="s">
        <v>1527</v>
      </c>
      <c r="I94" s="299" t="s">
        <v>1528</v>
      </c>
      <c r="J94" s="299"/>
      <c r="K94" s="313"/>
    </row>
    <row r="95" s="1" customFormat="1" ht="15" customHeight="1">
      <c r="B95" s="324"/>
      <c r="C95" s="299" t="s">
        <v>1529</v>
      </c>
      <c r="D95" s="299"/>
      <c r="E95" s="299"/>
      <c r="F95" s="322" t="s">
        <v>1493</v>
      </c>
      <c r="G95" s="323"/>
      <c r="H95" s="299" t="s">
        <v>1529</v>
      </c>
      <c r="I95" s="299" t="s">
        <v>1528</v>
      </c>
      <c r="J95" s="299"/>
      <c r="K95" s="313"/>
    </row>
    <row r="96" s="1" customFormat="1" ht="15" customHeight="1">
      <c r="B96" s="324"/>
      <c r="C96" s="299" t="s">
        <v>47</v>
      </c>
      <c r="D96" s="299"/>
      <c r="E96" s="299"/>
      <c r="F96" s="322" t="s">
        <v>1493</v>
      </c>
      <c r="G96" s="323"/>
      <c r="H96" s="299" t="s">
        <v>1530</v>
      </c>
      <c r="I96" s="299" t="s">
        <v>1528</v>
      </c>
      <c r="J96" s="299"/>
      <c r="K96" s="313"/>
    </row>
    <row r="97" s="1" customFormat="1" ht="15" customHeight="1">
      <c r="B97" s="324"/>
      <c r="C97" s="299" t="s">
        <v>57</v>
      </c>
      <c r="D97" s="299"/>
      <c r="E97" s="299"/>
      <c r="F97" s="322" t="s">
        <v>1493</v>
      </c>
      <c r="G97" s="323"/>
      <c r="H97" s="299" t="s">
        <v>1531</v>
      </c>
      <c r="I97" s="299" t="s">
        <v>1528</v>
      </c>
      <c r="J97" s="299"/>
      <c r="K97" s="313"/>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7"/>
      <c r="C100" s="307"/>
      <c r="D100" s="307"/>
      <c r="E100" s="307"/>
      <c r="F100" s="307"/>
      <c r="G100" s="307"/>
      <c r="H100" s="307"/>
      <c r="I100" s="307"/>
      <c r="J100" s="307"/>
      <c r="K100" s="307"/>
    </row>
    <row r="101" s="1" customFormat="1" ht="7.5" customHeight="1">
      <c r="B101" s="308"/>
      <c r="C101" s="309"/>
      <c r="D101" s="309"/>
      <c r="E101" s="309"/>
      <c r="F101" s="309"/>
      <c r="G101" s="309"/>
      <c r="H101" s="309"/>
      <c r="I101" s="309"/>
      <c r="J101" s="309"/>
      <c r="K101" s="310"/>
    </row>
    <row r="102" s="1" customFormat="1" ht="45" customHeight="1">
      <c r="B102" s="311"/>
      <c r="C102" s="312" t="s">
        <v>1532</v>
      </c>
      <c r="D102" s="312"/>
      <c r="E102" s="312"/>
      <c r="F102" s="312"/>
      <c r="G102" s="312"/>
      <c r="H102" s="312"/>
      <c r="I102" s="312"/>
      <c r="J102" s="312"/>
      <c r="K102" s="313"/>
    </row>
    <row r="103" s="1" customFormat="1" ht="17.25" customHeight="1">
      <c r="B103" s="311"/>
      <c r="C103" s="314" t="s">
        <v>1487</v>
      </c>
      <c r="D103" s="314"/>
      <c r="E103" s="314"/>
      <c r="F103" s="314" t="s">
        <v>1488</v>
      </c>
      <c r="G103" s="315"/>
      <c r="H103" s="314" t="s">
        <v>63</v>
      </c>
      <c r="I103" s="314" t="s">
        <v>66</v>
      </c>
      <c r="J103" s="314" t="s">
        <v>1489</v>
      </c>
      <c r="K103" s="313"/>
    </row>
    <row r="104" s="1" customFormat="1" ht="17.25" customHeight="1">
      <c r="B104" s="311"/>
      <c r="C104" s="316" t="s">
        <v>1490</v>
      </c>
      <c r="D104" s="316"/>
      <c r="E104" s="316"/>
      <c r="F104" s="317" t="s">
        <v>1491</v>
      </c>
      <c r="G104" s="318"/>
      <c r="H104" s="316"/>
      <c r="I104" s="316"/>
      <c r="J104" s="316" t="s">
        <v>1492</v>
      </c>
      <c r="K104" s="313"/>
    </row>
    <row r="105" s="1" customFormat="1" ht="5.25" customHeight="1">
      <c r="B105" s="311"/>
      <c r="C105" s="314"/>
      <c r="D105" s="314"/>
      <c r="E105" s="314"/>
      <c r="F105" s="314"/>
      <c r="G105" s="332"/>
      <c r="H105" s="314"/>
      <c r="I105" s="314"/>
      <c r="J105" s="314"/>
      <c r="K105" s="313"/>
    </row>
    <row r="106" s="1" customFormat="1" ht="15" customHeight="1">
      <c r="B106" s="311"/>
      <c r="C106" s="299" t="s">
        <v>62</v>
      </c>
      <c r="D106" s="321"/>
      <c r="E106" s="321"/>
      <c r="F106" s="322" t="s">
        <v>1493</v>
      </c>
      <c r="G106" s="299"/>
      <c r="H106" s="299" t="s">
        <v>1533</v>
      </c>
      <c r="I106" s="299" t="s">
        <v>1495</v>
      </c>
      <c r="J106" s="299">
        <v>20</v>
      </c>
      <c r="K106" s="313"/>
    </row>
    <row r="107" s="1" customFormat="1" ht="15" customHeight="1">
      <c r="B107" s="311"/>
      <c r="C107" s="299" t="s">
        <v>1496</v>
      </c>
      <c r="D107" s="299"/>
      <c r="E107" s="299"/>
      <c r="F107" s="322" t="s">
        <v>1493</v>
      </c>
      <c r="G107" s="299"/>
      <c r="H107" s="299" t="s">
        <v>1533</v>
      </c>
      <c r="I107" s="299" t="s">
        <v>1495</v>
      </c>
      <c r="J107" s="299">
        <v>120</v>
      </c>
      <c r="K107" s="313"/>
    </row>
    <row r="108" s="1" customFormat="1" ht="15" customHeight="1">
      <c r="B108" s="324"/>
      <c r="C108" s="299" t="s">
        <v>1498</v>
      </c>
      <c r="D108" s="299"/>
      <c r="E108" s="299"/>
      <c r="F108" s="322" t="s">
        <v>1499</v>
      </c>
      <c r="G108" s="299"/>
      <c r="H108" s="299" t="s">
        <v>1533</v>
      </c>
      <c r="I108" s="299" t="s">
        <v>1495</v>
      </c>
      <c r="J108" s="299">
        <v>50</v>
      </c>
      <c r="K108" s="313"/>
    </row>
    <row r="109" s="1" customFormat="1" ht="15" customHeight="1">
      <c r="B109" s="324"/>
      <c r="C109" s="299" t="s">
        <v>1501</v>
      </c>
      <c r="D109" s="299"/>
      <c r="E109" s="299"/>
      <c r="F109" s="322" t="s">
        <v>1493</v>
      </c>
      <c r="G109" s="299"/>
      <c r="H109" s="299" t="s">
        <v>1533</v>
      </c>
      <c r="I109" s="299" t="s">
        <v>1503</v>
      </c>
      <c r="J109" s="299"/>
      <c r="K109" s="313"/>
    </row>
    <row r="110" s="1" customFormat="1" ht="15" customHeight="1">
      <c r="B110" s="324"/>
      <c r="C110" s="299" t="s">
        <v>1512</v>
      </c>
      <c r="D110" s="299"/>
      <c r="E110" s="299"/>
      <c r="F110" s="322" t="s">
        <v>1499</v>
      </c>
      <c r="G110" s="299"/>
      <c r="H110" s="299" t="s">
        <v>1533</v>
      </c>
      <c r="I110" s="299" t="s">
        <v>1495</v>
      </c>
      <c r="J110" s="299">
        <v>50</v>
      </c>
      <c r="K110" s="313"/>
    </row>
    <row r="111" s="1" customFormat="1" ht="15" customHeight="1">
      <c r="B111" s="324"/>
      <c r="C111" s="299" t="s">
        <v>1520</v>
      </c>
      <c r="D111" s="299"/>
      <c r="E111" s="299"/>
      <c r="F111" s="322" t="s">
        <v>1499</v>
      </c>
      <c r="G111" s="299"/>
      <c r="H111" s="299" t="s">
        <v>1533</v>
      </c>
      <c r="I111" s="299" t="s">
        <v>1495</v>
      </c>
      <c r="J111" s="299">
        <v>50</v>
      </c>
      <c r="K111" s="313"/>
    </row>
    <row r="112" s="1" customFormat="1" ht="15" customHeight="1">
      <c r="B112" s="324"/>
      <c r="C112" s="299" t="s">
        <v>1518</v>
      </c>
      <c r="D112" s="299"/>
      <c r="E112" s="299"/>
      <c r="F112" s="322" t="s">
        <v>1499</v>
      </c>
      <c r="G112" s="299"/>
      <c r="H112" s="299" t="s">
        <v>1533</v>
      </c>
      <c r="I112" s="299" t="s">
        <v>1495</v>
      </c>
      <c r="J112" s="299">
        <v>50</v>
      </c>
      <c r="K112" s="313"/>
    </row>
    <row r="113" s="1" customFormat="1" ht="15" customHeight="1">
      <c r="B113" s="324"/>
      <c r="C113" s="299" t="s">
        <v>62</v>
      </c>
      <c r="D113" s="299"/>
      <c r="E113" s="299"/>
      <c r="F113" s="322" t="s">
        <v>1493</v>
      </c>
      <c r="G113" s="299"/>
      <c r="H113" s="299" t="s">
        <v>1534</v>
      </c>
      <c r="I113" s="299" t="s">
        <v>1495</v>
      </c>
      <c r="J113" s="299">
        <v>20</v>
      </c>
      <c r="K113" s="313"/>
    </row>
    <row r="114" s="1" customFormat="1" ht="15" customHeight="1">
      <c r="B114" s="324"/>
      <c r="C114" s="299" t="s">
        <v>1535</v>
      </c>
      <c r="D114" s="299"/>
      <c r="E114" s="299"/>
      <c r="F114" s="322" t="s">
        <v>1493</v>
      </c>
      <c r="G114" s="299"/>
      <c r="H114" s="299" t="s">
        <v>1536</v>
      </c>
      <c r="I114" s="299" t="s">
        <v>1495</v>
      </c>
      <c r="J114" s="299">
        <v>120</v>
      </c>
      <c r="K114" s="313"/>
    </row>
    <row r="115" s="1" customFormat="1" ht="15" customHeight="1">
      <c r="B115" s="324"/>
      <c r="C115" s="299" t="s">
        <v>47</v>
      </c>
      <c r="D115" s="299"/>
      <c r="E115" s="299"/>
      <c r="F115" s="322" t="s">
        <v>1493</v>
      </c>
      <c r="G115" s="299"/>
      <c r="H115" s="299" t="s">
        <v>1537</v>
      </c>
      <c r="I115" s="299" t="s">
        <v>1528</v>
      </c>
      <c r="J115" s="299"/>
      <c r="K115" s="313"/>
    </row>
    <row r="116" s="1" customFormat="1" ht="15" customHeight="1">
      <c r="B116" s="324"/>
      <c r="C116" s="299" t="s">
        <v>57</v>
      </c>
      <c r="D116" s="299"/>
      <c r="E116" s="299"/>
      <c r="F116" s="322" t="s">
        <v>1493</v>
      </c>
      <c r="G116" s="299"/>
      <c r="H116" s="299" t="s">
        <v>1538</v>
      </c>
      <c r="I116" s="299" t="s">
        <v>1528</v>
      </c>
      <c r="J116" s="299"/>
      <c r="K116" s="313"/>
    </row>
    <row r="117" s="1" customFormat="1" ht="15" customHeight="1">
      <c r="B117" s="324"/>
      <c r="C117" s="299" t="s">
        <v>66</v>
      </c>
      <c r="D117" s="299"/>
      <c r="E117" s="299"/>
      <c r="F117" s="322" t="s">
        <v>1493</v>
      </c>
      <c r="G117" s="299"/>
      <c r="H117" s="299" t="s">
        <v>1539</v>
      </c>
      <c r="I117" s="299" t="s">
        <v>1540</v>
      </c>
      <c r="J117" s="299"/>
      <c r="K117" s="313"/>
    </row>
    <row r="118" s="1" customFormat="1" ht="15" customHeight="1">
      <c r="B118" s="327"/>
      <c r="C118" s="333"/>
      <c r="D118" s="333"/>
      <c r="E118" s="333"/>
      <c r="F118" s="333"/>
      <c r="G118" s="333"/>
      <c r="H118" s="333"/>
      <c r="I118" s="333"/>
      <c r="J118" s="333"/>
      <c r="K118" s="329"/>
    </row>
    <row r="119" s="1" customFormat="1" ht="18.75" customHeight="1">
      <c r="B119" s="334"/>
      <c r="C119" s="335"/>
      <c r="D119" s="335"/>
      <c r="E119" s="335"/>
      <c r="F119" s="336"/>
      <c r="G119" s="335"/>
      <c r="H119" s="335"/>
      <c r="I119" s="335"/>
      <c r="J119" s="335"/>
      <c r="K119" s="334"/>
    </row>
    <row r="120" s="1" customFormat="1" ht="18.75" customHeight="1">
      <c r="B120" s="307"/>
      <c r="C120" s="307"/>
      <c r="D120" s="307"/>
      <c r="E120" s="307"/>
      <c r="F120" s="307"/>
      <c r="G120" s="307"/>
      <c r="H120" s="307"/>
      <c r="I120" s="307"/>
      <c r="J120" s="307"/>
      <c r="K120" s="307"/>
    </row>
    <row r="121" s="1" customFormat="1" ht="7.5" customHeight="1">
      <c r="B121" s="337"/>
      <c r="C121" s="338"/>
      <c r="D121" s="338"/>
      <c r="E121" s="338"/>
      <c r="F121" s="338"/>
      <c r="G121" s="338"/>
      <c r="H121" s="338"/>
      <c r="I121" s="338"/>
      <c r="J121" s="338"/>
      <c r="K121" s="339"/>
    </row>
    <row r="122" s="1" customFormat="1" ht="45" customHeight="1">
      <c r="B122" s="340"/>
      <c r="C122" s="290" t="s">
        <v>1541</v>
      </c>
      <c r="D122" s="290"/>
      <c r="E122" s="290"/>
      <c r="F122" s="290"/>
      <c r="G122" s="290"/>
      <c r="H122" s="290"/>
      <c r="I122" s="290"/>
      <c r="J122" s="290"/>
      <c r="K122" s="341"/>
    </row>
    <row r="123" s="1" customFormat="1" ht="17.25" customHeight="1">
      <c r="B123" s="342"/>
      <c r="C123" s="314" t="s">
        <v>1487</v>
      </c>
      <c r="D123" s="314"/>
      <c r="E123" s="314"/>
      <c r="F123" s="314" t="s">
        <v>1488</v>
      </c>
      <c r="G123" s="315"/>
      <c r="H123" s="314" t="s">
        <v>63</v>
      </c>
      <c r="I123" s="314" t="s">
        <v>66</v>
      </c>
      <c r="J123" s="314" t="s">
        <v>1489</v>
      </c>
      <c r="K123" s="343"/>
    </row>
    <row r="124" s="1" customFormat="1" ht="17.25" customHeight="1">
      <c r="B124" s="342"/>
      <c r="C124" s="316" t="s">
        <v>1490</v>
      </c>
      <c r="D124" s="316"/>
      <c r="E124" s="316"/>
      <c r="F124" s="317" t="s">
        <v>1491</v>
      </c>
      <c r="G124" s="318"/>
      <c r="H124" s="316"/>
      <c r="I124" s="316"/>
      <c r="J124" s="316" t="s">
        <v>1492</v>
      </c>
      <c r="K124" s="343"/>
    </row>
    <row r="125" s="1" customFormat="1" ht="5.25" customHeight="1">
      <c r="B125" s="344"/>
      <c r="C125" s="319"/>
      <c r="D125" s="319"/>
      <c r="E125" s="319"/>
      <c r="F125" s="319"/>
      <c r="G125" s="345"/>
      <c r="H125" s="319"/>
      <c r="I125" s="319"/>
      <c r="J125" s="319"/>
      <c r="K125" s="346"/>
    </row>
    <row r="126" s="1" customFormat="1" ht="15" customHeight="1">
      <c r="B126" s="344"/>
      <c r="C126" s="299" t="s">
        <v>1496</v>
      </c>
      <c r="D126" s="321"/>
      <c r="E126" s="321"/>
      <c r="F126" s="322" t="s">
        <v>1493</v>
      </c>
      <c r="G126" s="299"/>
      <c r="H126" s="299" t="s">
        <v>1533</v>
      </c>
      <c r="I126" s="299" t="s">
        <v>1495</v>
      </c>
      <c r="J126" s="299">
        <v>120</v>
      </c>
      <c r="K126" s="347"/>
    </row>
    <row r="127" s="1" customFormat="1" ht="15" customHeight="1">
      <c r="B127" s="344"/>
      <c r="C127" s="299" t="s">
        <v>1542</v>
      </c>
      <c r="D127" s="299"/>
      <c r="E127" s="299"/>
      <c r="F127" s="322" t="s">
        <v>1493</v>
      </c>
      <c r="G127" s="299"/>
      <c r="H127" s="299" t="s">
        <v>1543</v>
      </c>
      <c r="I127" s="299" t="s">
        <v>1495</v>
      </c>
      <c r="J127" s="299" t="s">
        <v>1544</v>
      </c>
      <c r="K127" s="347"/>
    </row>
    <row r="128" s="1" customFormat="1" ht="15" customHeight="1">
      <c r="B128" s="344"/>
      <c r="C128" s="299" t="s">
        <v>1441</v>
      </c>
      <c r="D128" s="299"/>
      <c r="E128" s="299"/>
      <c r="F128" s="322" t="s">
        <v>1493</v>
      </c>
      <c r="G128" s="299"/>
      <c r="H128" s="299" t="s">
        <v>1545</v>
      </c>
      <c r="I128" s="299" t="s">
        <v>1495</v>
      </c>
      <c r="J128" s="299" t="s">
        <v>1544</v>
      </c>
      <c r="K128" s="347"/>
    </row>
    <row r="129" s="1" customFormat="1" ht="15" customHeight="1">
      <c r="B129" s="344"/>
      <c r="C129" s="299" t="s">
        <v>1504</v>
      </c>
      <c r="D129" s="299"/>
      <c r="E129" s="299"/>
      <c r="F129" s="322" t="s">
        <v>1499</v>
      </c>
      <c r="G129" s="299"/>
      <c r="H129" s="299" t="s">
        <v>1505</v>
      </c>
      <c r="I129" s="299" t="s">
        <v>1495</v>
      </c>
      <c r="J129" s="299">
        <v>15</v>
      </c>
      <c r="K129" s="347"/>
    </row>
    <row r="130" s="1" customFormat="1" ht="15" customHeight="1">
      <c r="B130" s="344"/>
      <c r="C130" s="325" t="s">
        <v>1506</v>
      </c>
      <c r="D130" s="325"/>
      <c r="E130" s="325"/>
      <c r="F130" s="326" t="s">
        <v>1499</v>
      </c>
      <c r="G130" s="325"/>
      <c r="H130" s="325" t="s">
        <v>1507</v>
      </c>
      <c r="I130" s="325" t="s">
        <v>1495</v>
      </c>
      <c r="J130" s="325">
        <v>15</v>
      </c>
      <c r="K130" s="347"/>
    </row>
    <row r="131" s="1" customFormat="1" ht="15" customHeight="1">
      <c r="B131" s="344"/>
      <c r="C131" s="325" t="s">
        <v>1508</v>
      </c>
      <c r="D131" s="325"/>
      <c r="E131" s="325"/>
      <c r="F131" s="326" t="s">
        <v>1499</v>
      </c>
      <c r="G131" s="325"/>
      <c r="H131" s="325" t="s">
        <v>1509</v>
      </c>
      <c r="I131" s="325" t="s">
        <v>1495</v>
      </c>
      <c r="J131" s="325">
        <v>20</v>
      </c>
      <c r="K131" s="347"/>
    </row>
    <row r="132" s="1" customFormat="1" ht="15" customHeight="1">
      <c r="B132" s="344"/>
      <c r="C132" s="325" t="s">
        <v>1510</v>
      </c>
      <c r="D132" s="325"/>
      <c r="E132" s="325"/>
      <c r="F132" s="326" t="s">
        <v>1499</v>
      </c>
      <c r="G132" s="325"/>
      <c r="H132" s="325" t="s">
        <v>1511</v>
      </c>
      <c r="I132" s="325" t="s">
        <v>1495</v>
      </c>
      <c r="J132" s="325">
        <v>20</v>
      </c>
      <c r="K132" s="347"/>
    </row>
    <row r="133" s="1" customFormat="1" ht="15" customHeight="1">
      <c r="B133" s="344"/>
      <c r="C133" s="299" t="s">
        <v>1498</v>
      </c>
      <c r="D133" s="299"/>
      <c r="E133" s="299"/>
      <c r="F133" s="322" t="s">
        <v>1499</v>
      </c>
      <c r="G133" s="299"/>
      <c r="H133" s="299" t="s">
        <v>1533</v>
      </c>
      <c r="I133" s="299" t="s">
        <v>1495</v>
      </c>
      <c r="J133" s="299">
        <v>50</v>
      </c>
      <c r="K133" s="347"/>
    </row>
    <row r="134" s="1" customFormat="1" ht="15" customHeight="1">
      <c r="B134" s="344"/>
      <c r="C134" s="299" t="s">
        <v>1512</v>
      </c>
      <c r="D134" s="299"/>
      <c r="E134" s="299"/>
      <c r="F134" s="322" t="s">
        <v>1499</v>
      </c>
      <c r="G134" s="299"/>
      <c r="H134" s="299" t="s">
        <v>1533</v>
      </c>
      <c r="I134" s="299" t="s">
        <v>1495</v>
      </c>
      <c r="J134" s="299">
        <v>50</v>
      </c>
      <c r="K134" s="347"/>
    </row>
    <row r="135" s="1" customFormat="1" ht="15" customHeight="1">
      <c r="B135" s="344"/>
      <c r="C135" s="299" t="s">
        <v>1518</v>
      </c>
      <c r="D135" s="299"/>
      <c r="E135" s="299"/>
      <c r="F135" s="322" t="s">
        <v>1499</v>
      </c>
      <c r="G135" s="299"/>
      <c r="H135" s="299" t="s">
        <v>1533</v>
      </c>
      <c r="I135" s="299" t="s">
        <v>1495</v>
      </c>
      <c r="J135" s="299">
        <v>50</v>
      </c>
      <c r="K135" s="347"/>
    </row>
    <row r="136" s="1" customFormat="1" ht="15" customHeight="1">
      <c r="B136" s="344"/>
      <c r="C136" s="299" t="s">
        <v>1520</v>
      </c>
      <c r="D136" s="299"/>
      <c r="E136" s="299"/>
      <c r="F136" s="322" t="s">
        <v>1499</v>
      </c>
      <c r="G136" s="299"/>
      <c r="H136" s="299" t="s">
        <v>1533</v>
      </c>
      <c r="I136" s="299" t="s">
        <v>1495</v>
      </c>
      <c r="J136" s="299">
        <v>50</v>
      </c>
      <c r="K136" s="347"/>
    </row>
    <row r="137" s="1" customFormat="1" ht="15" customHeight="1">
      <c r="B137" s="344"/>
      <c r="C137" s="299" t="s">
        <v>1521</v>
      </c>
      <c r="D137" s="299"/>
      <c r="E137" s="299"/>
      <c r="F137" s="322" t="s">
        <v>1499</v>
      </c>
      <c r="G137" s="299"/>
      <c r="H137" s="299" t="s">
        <v>1546</v>
      </c>
      <c r="I137" s="299" t="s">
        <v>1495</v>
      </c>
      <c r="J137" s="299">
        <v>255</v>
      </c>
      <c r="K137" s="347"/>
    </row>
    <row r="138" s="1" customFormat="1" ht="15" customHeight="1">
      <c r="B138" s="344"/>
      <c r="C138" s="299" t="s">
        <v>1523</v>
      </c>
      <c r="D138" s="299"/>
      <c r="E138" s="299"/>
      <c r="F138" s="322" t="s">
        <v>1493</v>
      </c>
      <c r="G138" s="299"/>
      <c r="H138" s="299" t="s">
        <v>1547</v>
      </c>
      <c r="I138" s="299" t="s">
        <v>1525</v>
      </c>
      <c r="J138" s="299"/>
      <c r="K138" s="347"/>
    </row>
    <row r="139" s="1" customFormat="1" ht="15" customHeight="1">
      <c r="B139" s="344"/>
      <c r="C139" s="299" t="s">
        <v>1526</v>
      </c>
      <c r="D139" s="299"/>
      <c r="E139" s="299"/>
      <c r="F139" s="322" t="s">
        <v>1493</v>
      </c>
      <c r="G139" s="299"/>
      <c r="H139" s="299" t="s">
        <v>1548</v>
      </c>
      <c r="I139" s="299" t="s">
        <v>1528</v>
      </c>
      <c r="J139" s="299"/>
      <c r="K139" s="347"/>
    </row>
    <row r="140" s="1" customFormat="1" ht="15" customHeight="1">
      <c r="B140" s="344"/>
      <c r="C140" s="299" t="s">
        <v>1529</v>
      </c>
      <c r="D140" s="299"/>
      <c r="E140" s="299"/>
      <c r="F140" s="322" t="s">
        <v>1493</v>
      </c>
      <c r="G140" s="299"/>
      <c r="H140" s="299" t="s">
        <v>1529</v>
      </c>
      <c r="I140" s="299" t="s">
        <v>1528</v>
      </c>
      <c r="J140" s="299"/>
      <c r="K140" s="347"/>
    </row>
    <row r="141" s="1" customFormat="1" ht="15" customHeight="1">
      <c r="B141" s="344"/>
      <c r="C141" s="299" t="s">
        <v>47</v>
      </c>
      <c r="D141" s="299"/>
      <c r="E141" s="299"/>
      <c r="F141" s="322" t="s">
        <v>1493</v>
      </c>
      <c r="G141" s="299"/>
      <c r="H141" s="299" t="s">
        <v>1549</v>
      </c>
      <c r="I141" s="299" t="s">
        <v>1528</v>
      </c>
      <c r="J141" s="299"/>
      <c r="K141" s="347"/>
    </row>
    <row r="142" s="1" customFormat="1" ht="15" customHeight="1">
      <c r="B142" s="344"/>
      <c r="C142" s="299" t="s">
        <v>1550</v>
      </c>
      <c r="D142" s="299"/>
      <c r="E142" s="299"/>
      <c r="F142" s="322" t="s">
        <v>1493</v>
      </c>
      <c r="G142" s="299"/>
      <c r="H142" s="299" t="s">
        <v>1551</v>
      </c>
      <c r="I142" s="299" t="s">
        <v>1528</v>
      </c>
      <c r="J142" s="299"/>
      <c r="K142" s="347"/>
    </row>
    <row r="143" s="1" customFormat="1" ht="15" customHeight="1">
      <c r="B143" s="348"/>
      <c r="C143" s="349"/>
      <c r="D143" s="349"/>
      <c r="E143" s="349"/>
      <c r="F143" s="349"/>
      <c r="G143" s="349"/>
      <c r="H143" s="349"/>
      <c r="I143" s="349"/>
      <c r="J143" s="349"/>
      <c r="K143" s="350"/>
    </row>
    <row r="144" s="1" customFormat="1" ht="18.75" customHeight="1">
      <c r="B144" s="335"/>
      <c r="C144" s="335"/>
      <c r="D144" s="335"/>
      <c r="E144" s="335"/>
      <c r="F144" s="336"/>
      <c r="G144" s="335"/>
      <c r="H144" s="335"/>
      <c r="I144" s="335"/>
      <c r="J144" s="335"/>
      <c r="K144" s="335"/>
    </row>
    <row r="145" s="1" customFormat="1" ht="18.75" customHeight="1">
      <c r="B145" s="307"/>
      <c r="C145" s="307"/>
      <c r="D145" s="307"/>
      <c r="E145" s="307"/>
      <c r="F145" s="307"/>
      <c r="G145" s="307"/>
      <c r="H145" s="307"/>
      <c r="I145" s="307"/>
      <c r="J145" s="307"/>
      <c r="K145" s="307"/>
    </row>
    <row r="146" s="1" customFormat="1" ht="7.5" customHeight="1">
      <c r="B146" s="308"/>
      <c r="C146" s="309"/>
      <c r="D146" s="309"/>
      <c r="E146" s="309"/>
      <c r="F146" s="309"/>
      <c r="G146" s="309"/>
      <c r="H146" s="309"/>
      <c r="I146" s="309"/>
      <c r="J146" s="309"/>
      <c r="K146" s="310"/>
    </row>
    <row r="147" s="1" customFormat="1" ht="45" customHeight="1">
      <c r="B147" s="311"/>
      <c r="C147" s="312" t="s">
        <v>1552</v>
      </c>
      <c r="D147" s="312"/>
      <c r="E147" s="312"/>
      <c r="F147" s="312"/>
      <c r="G147" s="312"/>
      <c r="H147" s="312"/>
      <c r="I147" s="312"/>
      <c r="J147" s="312"/>
      <c r="K147" s="313"/>
    </row>
    <row r="148" s="1" customFormat="1" ht="17.25" customHeight="1">
      <c r="B148" s="311"/>
      <c r="C148" s="314" t="s">
        <v>1487</v>
      </c>
      <c r="D148" s="314"/>
      <c r="E148" s="314"/>
      <c r="F148" s="314" t="s">
        <v>1488</v>
      </c>
      <c r="G148" s="315"/>
      <c r="H148" s="314" t="s">
        <v>63</v>
      </c>
      <c r="I148" s="314" t="s">
        <v>66</v>
      </c>
      <c r="J148" s="314" t="s">
        <v>1489</v>
      </c>
      <c r="K148" s="313"/>
    </row>
    <row r="149" s="1" customFormat="1" ht="17.25" customHeight="1">
      <c r="B149" s="311"/>
      <c r="C149" s="316" t="s">
        <v>1490</v>
      </c>
      <c r="D149" s="316"/>
      <c r="E149" s="316"/>
      <c r="F149" s="317" t="s">
        <v>1491</v>
      </c>
      <c r="G149" s="318"/>
      <c r="H149" s="316"/>
      <c r="I149" s="316"/>
      <c r="J149" s="316" t="s">
        <v>1492</v>
      </c>
      <c r="K149" s="313"/>
    </row>
    <row r="150" s="1" customFormat="1" ht="5.25" customHeight="1">
      <c r="B150" s="324"/>
      <c r="C150" s="319"/>
      <c r="D150" s="319"/>
      <c r="E150" s="319"/>
      <c r="F150" s="319"/>
      <c r="G150" s="320"/>
      <c r="H150" s="319"/>
      <c r="I150" s="319"/>
      <c r="J150" s="319"/>
      <c r="K150" s="347"/>
    </row>
    <row r="151" s="1" customFormat="1" ht="15" customHeight="1">
      <c r="B151" s="324"/>
      <c r="C151" s="351" t="s">
        <v>1496</v>
      </c>
      <c r="D151" s="299"/>
      <c r="E151" s="299"/>
      <c r="F151" s="352" t="s">
        <v>1493</v>
      </c>
      <c r="G151" s="299"/>
      <c r="H151" s="351" t="s">
        <v>1533</v>
      </c>
      <c r="I151" s="351" t="s">
        <v>1495</v>
      </c>
      <c r="J151" s="351">
        <v>120</v>
      </c>
      <c r="K151" s="347"/>
    </row>
    <row r="152" s="1" customFormat="1" ht="15" customHeight="1">
      <c r="B152" s="324"/>
      <c r="C152" s="351" t="s">
        <v>1542</v>
      </c>
      <c r="D152" s="299"/>
      <c r="E152" s="299"/>
      <c r="F152" s="352" t="s">
        <v>1493</v>
      </c>
      <c r="G152" s="299"/>
      <c r="H152" s="351" t="s">
        <v>1553</v>
      </c>
      <c r="I152" s="351" t="s">
        <v>1495</v>
      </c>
      <c r="J152" s="351" t="s">
        <v>1544</v>
      </c>
      <c r="K152" s="347"/>
    </row>
    <row r="153" s="1" customFormat="1" ht="15" customHeight="1">
      <c r="B153" s="324"/>
      <c r="C153" s="351" t="s">
        <v>1441</v>
      </c>
      <c r="D153" s="299"/>
      <c r="E153" s="299"/>
      <c r="F153" s="352" t="s">
        <v>1493</v>
      </c>
      <c r="G153" s="299"/>
      <c r="H153" s="351" t="s">
        <v>1554</v>
      </c>
      <c r="I153" s="351" t="s">
        <v>1495</v>
      </c>
      <c r="J153" s="351" t="s">
        <v>1544</v>
      </c>
      <c r="K153" s="347"/>
    </row>
    <row r="154" s="1" customFormat="1" ht="15" customHeight="1">
      <c r="B154" s="324"/>
      <c r="C154" s="351" t="s">
        <v>1498</v>
      </c>
      <c r="D154" s="299"/>
      <c r="E154" s="299"/>
      <c r="F154" s="352" t="s">
        <v>1499</v>
      </c>
      <c r="G154" s="299"/>
      <c r="H154" s="351" t="s">
        <v>1533</v>
      </c>
      <c r="I154" s="351" t="s">
        <v>1495</v>
      </c>
      <c r="J154" s="351">
        <v>50</v>
      </c>
      <c r="K154" s="347"/>
    </row>
    <row r="155" s="1" customFormat="1" ht="15" customHeight="1">
      <c r="B155" s="324"/>
      <c r="C155" s="351" t="s">
        <v>1501</v>
      </c>
      <c r="D155" s="299"/>
      <c r="E155" s="299"/>
      <c r="F155" s="352" t="s">
        <v>1493</v>
      </c>
      <c r="G155" s="299"/>
      <c r="H155" s="351" t="s">
        <v>1533</v>
      </c>
      <c r="I155" s="351" t="s">
        <v>1503</v>
      </c>
      <c r="J155" s="351"/>
      <c r="K155" s="347"/>
    </row>
    <row r="156" s="1" customFormat="1" ht="15" customHeight="1">
      <c r="B156" s="324"/>
      <c r="C156" s="351" t="s">
        <v>1512</v>
      </c>
      <c r="D156" s="299"/>
      <c r="E156" s="299"/>
      <c r="F156" s="352" t="s">
        <v>1499</v>
      </c>
      <c r="G156" s="299"/>
      <c r="H156" s="351" t="s">
        <v>1533</v>
      </c>
      <c r="I156" s="351" t="s">
        <v>1495</v>
      </c>
      <c r="J156" s="351">
        <v>50</v>
      </c>
      <c r="K156" s="347"/>
    </row>
    <row r="157" s="1" customFormat="1" ht="15" customHeight="1">
      <c r="B157" s="324"/>
      <c r="C157" s="351" t="s">
        <v>1520</v>
      </c>
      <c r="D157" s="299"/>
      <c r="E157" s="299"/>
      <c r="F157" s="352" t="s">
        <v>1499</v>
      </c>
      <c r="G157" s="299"/>
      <c r="H157" s="351" t="s">
        <v>1533</v>
      </c>
      <c r="I157" s="351" t="s">
        <v>1495</v>
      </c>
      <c r="J157" s="351">
        <v>50</v>
      </c>
      <c r="K157" s="347"/>
    </row>
    <row r="158" s="1" customFormat="1" ht="15" customHeight="1">
      <c r="B158" s="324"/>
      <c r="C158" s="351" t="s">
        <v>1518</v>
      </c>
      <c r="D158" s="299"/>
      <c r="E158" s="299"/>
      <c r="F158" s="352" t="s">
        <v>1499</v>
      </c>
      <c r="G158" s="299"/>
      <c r="H158" s="351" t="s">
        <v>1533</v>
      </c>
      <c r="I158" s="351" t="s">
        <v>1495</v>
      </c>
      <c r="J158" s="351">
        <v>50</v>
      </c>
      <c r="K158" s="347"/>
    </row>
    <row r="159" s="1" customFormat="1" ht="15" customHeight="1">
      <c r="B159" s="324"/>
      <c r="C159" s="351" t="s">
        <v>104</v>
      </c>
      <c r="D159" s="299"/>
      <c r="E159" s="299"/>
      <c r="F159" s="352" t="s">
        <v>1493</v>
      </c>
      <c r="G159" s="299"/>
      <c r="H159" s="351" t="s">
        <v>1555</v>
      </c>
      <c r="I159" s="351" t="s">
        <v>1495</v>
      </c>
      <c r="J159" s="351" t="s">
        <v>1556</v>
      </c>
      <c r="K159" s="347"/>
    </row>
    <row r="160" s="1" customFormat="1" ht="15" customHeight="1">
      <c r="B160" s="324"/>
      <c r="C160" s="351" t="s">
        <v>1557</v>
      </c>
      <c r="D160" s="299"/>
      <c r="E160" s="299"/>
      <c r="F160" s="352" t="s">
        <v>1493</v>
      </c>
      <c r="G160" s="299"/>
      <c r="H160" s="351" t="s">
        <v>1558</v>
      </c>
      <c r="I160" s="351" t="s">
        <v>1528</v>
      </c>
      <c r="J160" s="351"/>
      <c r="K160" s="347"/>
    </row>
    <row r="161" s="1" customFormat="1" ht="15" customHeight="1">
      <c r="B161" s="353"/>
      <c r="C161" s="333"/>
      <c r="D161" s="333"/>
      <c r="E161" s="333"/>
      <c r="F161" s="333"/>
      <c r="G161" s="333"/>
      <c r="H161" s="333"/>
      <c r="I161" s="333"/>
      <c r="J161" s="333"/>
      <c r="K161" s="354"/>
    </row>
    <row r="162" s="1" customFormat="1" ht="18.75" customHeight="1">
      <c r="B162" s="335"/>
      <c r="C162" s="345"/>
      <c r="D162" s="345"/>
      <c r="E162" s="345"/>
      <c r="F162" s="355"/>
      <c r="G162" s="345"/>
      <c r="H162" s="345"/>
      <c r="I162" s="345"/>
      <c r="J162" s="345"/>
      <c r="K162" s="335"/>
    </row>
    <row r="163" s="1" customFormat="1" ht="18.75" customHeight="1">
      <c r="B163" s="307"/>
      <c r="C163" s="307"/>
      <c r="D163" s="307"/>
      <c r="E163" s="307"/>
      <c r="F163" s="307"/>
      <c r="G163" s="307"/>
      <c r="H163" s="307"/>
      <c r="I163" s="307"/>
      <c r="J163" s="307"/>
      <c r="K163" s="307"/>
    </row>
    <row r="164" s="1" customFormat="1" ht="7.5" customHeight="1">
      <c r="B164" s="286"/>
      <c r="C164" s="287"/>
      <c r="D164" s="287"/>
      <c r="E164" s="287"/>
      <c r="F164" s="287"/>
      <c r="G164" s="287"/>
      <c r="H164" s="287"/>
      <c r="I164" s="287"/>
      <c r="J164" s="287"/>
      <c r="K164" s="288"/>
    </row>
    <row r="165" s="1" customFormat="1" ht="45" customHeight="1">
      <c r="B165" s="289"/>
      <c r="C165" s="290" t="s">
        <v>1559</v>
      </c>
      <c r="D165" s="290"/>
      <c r="E165" s="290"/>
      <c r="F165" s="290"/>
      <c r="G165" s="290"/>
      <c r="H165" s="290"/>
      <c r="I165" s="290"/>
      <c r="J165" s="290"/>
      <c r="K165" s="291"/>
    </row>
    <row r="166" s="1" customFormat="1" ht="17.25" customHeight="1">
      <c r="B166" s="289"/>
      <c r="C166" s="314" t="s">
        <v>1487</v>
      </c>
      <c r="D166" s="314"/>
      <c r="E166" s="314"/>
      <c r="F166" s="314" t="s">
        <v>1488</v>
      </c>
      <c r="G166" s="356"/>
      <c r="H166" s="357" t="s">
        <v>63</v>
      </c>
      <c r="I166" s="357" t="s">
        <v>66</v>
      </c>
      <c r="J166" s="314" t="s">
        <v>1489</v>
      </c>
      <c r="K166" s="291"/>
    </row>
    <row r="167" s="1" customFormat="1" ht="17.25" customHeight="1">
      <c r="B167" s="292"/>
      <c r="C167" s="316" t="s">
        <v>1490</v>
      </c>
      <c r="D167" s="316"/>
      <c r="E167" s="316"/>
      <c r="F167" s="317" t="s">
        <v>1491</v>
      </c>
      <c r="G167" s="358"/>
      <c r="H167" s="359"/>
      <c r="I167" s="359"/>
      <c r="J167" s="316" t="s">
        <v>1492</v>
      </c>
      <c r="K167" s="294"/>
    </row>
    <row r="168" s="1" customFormat="1" ht="5.25" customHeight="1">
      <c r="B168" s="324"/>
      <c r="C168" s="319"/>
      <c r="D168" s="319"/>
      <c r="E168" s="319"/>
      <c r="F168" s="319"/>
      <c r="G168" s="320"/>
      <c r="H168" s="319"/>
      <c r="I168" s="319"/>
      <c r="J168" s="319"/>
      <c r="K168" s="347"/>
    </row>
    <row r="169" s="1" customFormat="1" ht="15" customHeight="1">
      <c r="B169" s="324"/>
      <c r="C169" s="299" t="s">
        <v>1496</v>
      </c>
      <c r="D169" s="299"/>
      <c r="E169" s="299"/>
      <c r="F169" s="322" t="s">
        <v>1493</v>
      </c>
      <c r="G169" s="299"/>
      <c r="H169" s="299" t="s">
        <v>1533</v>
      </c>
      <c r="I169" s="299" t="s">
        <v>1495</v>
      </c>
      <c r="J169" s="299">
        <v>120</v>
      </c>
      <c r="K169" s="347"/>
    </row>
    <row r="170" s="1" customFormat="1" ht="15" customHeight="1">
      <c r="B170" s="324"/>
      <c r="C170" s="299" t="s">
        <v>1542</v>
      </c>
      <c r="D170" s="299"/>
      <c r="E170" s="299"/>
      <c r="F170" s="322" t="s">
        <v>1493</v>
      </c>
      <c r="G170" s="299"/>
      <c r="H170" s="299" t="s">
        <v>1543</v>
      </c>
      <c r="I170" s="299" t="s">
        <v>1495</v>
      </c>
      <c r="J170" s="299" t="s">
        <v>1544</v>
      </c>
      <c r="K170" s="347"/>
    </row>
    <row r="171" s="1" customFormat="1" ht="15" customHeight="1">
      <c r="B171" s="324"/>
      <c r="C171" s="299" t="s">
        <v>1441</v>
      </c>
      <c r="D171" s="299"/>
      <c r="E171" s="299"/>
      <c r="F171" s="322" t="s">
        <v>1493</v>
      </c>
      <c r="G171" s="299"/>
      <c r="H171" s="299" t="s">
        <v>1560</v>
      </c>
      <c r="I171" s="299" t="s">
        <v>1495</v>
      </c>
      <c r="J171" s="299" t="s">
        <v>1544</v>
      </c>
      <c r="K171" s="347"/>
    </row>
    <row r="172" s="1" customFormat="1" ht="15" customHeight="1">
      <c r="B172" s="324"/>
      <c r="C172" s="299" t="s">
        <v>1498</v>
      </c>
      <c r="D172" s="299"/>
      <c r="E172" s="299"/>
      <c r="F172" s="322" t="s">
        <v>1499</v>
      </c>
      <c r="G172" s="299"/>
      <c r="H172" s="299" t="s">
        <v>1560</v>
      </c>
      <c r="I172" s="299" t="s">
        <v>1495</v>
      </c>
      <c r="J172" s="299">
        <v>50</v>
      </c>
      <c r="K172" s="347"/>
    </row>
    <row r="173" s="1" customFormat="1" ht="15" customHeight="1">
      <c r="B173" s="324"/>
      <c r="C173" s="299" t="s">
        <v>1501</v>
      </c>
      <c r="D173" s="299"/>
      <c r="E173" s="299"/>
      <c r="F173" s="322" t="s">
        <v>1493</v>
      </c>
      <c r="G173" s="299"/>
      <c r="H173" s="299" t="s">
        <v>1560</v>
      </c>
      <c r="I173" s="299" t="s">
        <v>1503</v>
      </c>
      <c r="J173" s="299"/>
      <c r="K173" s="347"/>
    </row>
    <row r="174" s="1" customFormat="1" ht="15" customHeight="1">
      <c r="B174" s="324"/>
      <c r="C174" s="299" t="s">
        <v>1512</v>
      </c>
      <c r="D174" s="299"/>
      <c r="E174" s="299"/>
      <c r="F174" s="322" t="s">
        <v>1499</v>
      </c>
      <c r="G174" s="299"/>
      <c r="H174" s="299" t="s">
        <v>1560</v>
      </c>
      <c r="I174" s="299" t="s">
        <v>1495</v>
      </c>
      <c r="J174" s="299">
        <v>50</v>
      </c>
      <c r="K174" s="347"/>
    </row>
    <row r="175" s="1" customFormat="1" ht="15" customHeight="1">
      <c r="B175" s="324"/>
      <c r="C175" s="299" t="s">
        <v>1520</v>
      </c>
      <c r="D175" s="299"/>
      <c r="E175" s="299"/>
      <c r="F175" s="322" t="s">
        <v>1499</v>
      </c>
      <c r="G175" s="299"/>
      <c r="H175" s="299" t="s">
        <v>1560</v>
      </c>
      <c r="I175" s="299" t="s">
        <v>1495</v>
      </c>
      <c r="J175" s="299">
        <v>50</v>
      </c>
      <c r="K175" s="347"/>
    </row>
    <row r="176" s="1" customFormat="1" ht="15" customHeight="1">
      <c r="B176" s="324"/>
      <c r="C176" s="299" t="s">
        <v>1518</v>
      </c>
      <c r="D176" s="299"/>
      <c r="E176" s="299"/>
      <c r="F176" s="322" t="s">
        <v>1499</v>
      </c>
      <c r="G176" s="299"/>
      <c r="H176" s="299" t="s">
        <v>1560</v>
      </c>
      <c r="I176" s="299" t="s">
        <v>1495</v>
      </c>
      <c r="J176" s="299">
        <v>50</v>
      </c>
      <c r="K176" s="347"/>
    </row>
    <row r="177" s="1" customFormat="1" ht="15" customHeight="1">
      <c r="B177" s="324"/>
      <c r="C177" s="299" t="s">
        <v>121</v>
      </c>
      <c r="D177" s="299"/>
      <c r="E177" s="299"/>
      <c r="F177" s="322" t="s">
        <v>1493</v>
      </c>
      <c r="G177" s="299"/>
      <c r="H177" s="299" t="s">
        <v>1561</v>
      </c>
      <c r="I177" s="299" t="s">
        <v>1562</v>
      </c>
      <c r="J177" s="299"/>
      <c r="K177" s="347"/>
    </row>
    <row r="178" s="1" customFormat="1" ht="15" customHeight="1">
      <c r="B178" s="324"/>
      <c r="C178" s="299" t="s">
        <v>66</v>
      </c>
      <c r="D178" s="299"/>
      <c r="E178" s="299"/>
      <c r="F178" s="322" t="s">
        <v>1493</v>
      </c>
      <c r="G178" s="299"/>
      <c r="H178" s="299" t="s">
        <v>1563</v>
      </c>
      <c r="I178" s="299" t="s">
        <v>1564</v>
      </c>
      <c r="J178" s="299">
        <v>1</v>
      </c>
      <c r="K178" s="347"/>
    </row>
    <row r="179" s="1" customFormat="1" ht="15" customHeight="1">
      <c r="B179" s="324"/>
      <c r="C179" s="299" t="s">
        <v>62</v>
      </c>
      <c r="D179" s="299"/>
      <c r="E179" s="299"/>
      <c r="F179" s="322" t="s">
        <v>1493</v>
      </c>
      <c r="G179" s="299"/>
      <c r="H179" s="299" t="s">
        <v>1565</v>
      </c>
      <c r="I179" s="299" t="s">
        <v>1495</v>
      </c>
      <c r="J179" s="299">
        <v>20</v>
      </c>
      <c r="K179" s="347"/>
    </row>
    <row r="180" s="1" customFormat="1" ht="15" customHeight="1">
      <c r="B180" s="324"/>
      <c r="C180" s="299" t="s">
        <v>63</v>
      </c>
      <c r="D180" s="299"/>
      <c r="E180" s="299"/>
      <c r="F180" s="322" t="s">
        <v>1493</v>
      </c>
      <c r="G180" s="299"/>
      <c r="H180" s="299" t="s">
        <v>1566</v>
      </c>
      <c r="I180" s="299" t="s">
        <v>1495</v>
      </c>
      <c r="J180" s="299">
        <v>255</v>
      </c>
      <c r="K180" s="347"/>
    </row>
    <row r="181" s="1" customFormat="1" ht="15" customHeight="1">
      <c r="B181" s="324"/>
      <c r="C181" s="299" t="s">
        <v>122</v>
      </c>
      <c r="D181" s="299"/>
      <c r="E181" s="299"/>
      <c r="F181" s="322" t="s">
        <v>1493</v>
      </c>
      <c r="G181" s="299"/>
      <c r="H181" s="299" t="s">
        <v>1457</v>
      </c>
      <c r="I181" s="299" t="s">
        <v>1495</v>
      </c>
      <c r="J181" s="299">
        <v>10</v>
      </c>
      <c r="K181" s="347"/>
    </row>
    <row r="182" s="1" customFormat="1" ht="15" customHeight="1">
      <c r="B182" s="324"/>
      <c r="C182" s="299" t="s">
        <v>123</v>
      </c>
      <c r="D182" s="299"/>
      <c r="E182" s="299"/>
      <c r="F182" s="322" t="s">
        <v>1493</v>
      </c>
      <c r="G182" s="299"/>
      <c r="H182" s="299" t="s">
        <v>1567</v>
      </c>
      <c r="I182" s="299" t="s">
        <v>1528</v>
      </c>
      <c r="J182" s="299"/>
      <c r="K182" s="347"/>
    </row>
    <row r="183" s="1" customFormat="1" ht="15" customHeight="1">
      <c r="B183" s="324"/>
      <c r="C183" s="299" t="s">
        <v>1568</v>
      </c>
      <c r="D183" s="299"/>
      <c r="E183" s="299"/>
      <c r="F183" s="322" t="s">
        <v>1493</v>
      </c>
      <c r="G183" s="299"/>
      <c r="H183" s="299" t="s">
        <v>1569</v>
      </c>
      <c r="I183" s="299" t="s">
        <v>1528</v>
      </c>
      <c r="J183" s="299"/>
      <c r="K183" s="347"/>
    </row>
    <row r="184" s="1" customFormat="1" ht="15" customHeight="1">
      <c r="B184" s="324"/>
      <c r="C184" s="299" t="s">
        <v>1557</v>
      </c>
      <c r="D184" s="299"/>
      <c r="E184" s="299"/>
      <c r="F184" s="322" t="s">
        <v>1493</v>
      </c>
      <c r="G184" s="299"/>
      <c r="H184" s="299" t="s">
        <v>1570</v>
      </c>
      <c r="I184" s="299" t="s">
        <v>1528</v>
      </c>
      <c r="J184" s="299"/>
      <c r="K184" s="347"/>
    </row>
    <row r="185" s="1" customFormat="1" ht="15" customHeight="1">
      <c r="B185" s="324"/>
      <c r="C185" s="299" t="s">
        <v>125</v>
      </c>
      <c r="D185" s="299"/>
      <c r="E185" s="299"/>
      <c r="F185" s="322" t="s">
        <v>1499</v>
      </c>
      <c r="G185" s="299"/>
      <c r="H185" s="299" t="s">
        <v>1571</v>
      </c>
      <c r="I185" s="299" t="s">
        <v>1495</v>
      </c>
      <c r="J185" s="299">
        <v>50</v>
      </c>
      <c r="K185" s="347"/>
    </row>
    <row r="186" s="1" customFormat="1" ht="15" customHeight="1">
      <c r="B186" s="324"/>
      <c r="C186" s="299" t="s">
        <v>1572</v>
      </c>
      <c r="D186" s="299"/>
      <c r="E186" s="299"/>
      <c r="F186" s="322" t="s">
        <v>1499</v>
      </c>
      <c r="G186" s="299"/>
      <c r="H186" s="299" t="s">
        <v>1573</v>
      </c>
      <c r="I186" s="299" t="s">
        <v>1574</v>
      </c>
      <c r="J186" s="299"/>
      <c r="K186" s="347"/>
    </row>
    <row r="187" s="1" customFormat="1" ht="15" customHeight="1">
      <c r="B187" s="324"/>
      <c r="C187" s="299" t="s">
        <v>1575</v>
      </c>
      <c r="D187" s="299"/>
      <c r="E187" s="299"/>
      <c r="F187" s="322" t="s">
        <v>1499</v>
      </c>
      <c r="G187" s="299"/>
      <c r="H187" s="299" t="s">
        <v>1576</v>
      </c>
      <c r="I187" s="299" t="s">
        <v>1574</v>
      </c>
      <c r="J187" s="299"/>
      <c r="K187" s="347"/>
    </row>
    <row r="188" s="1" customFormat="1" ht="15" customHeight="1">
      <c r="B188" s="324"/>
      <c r="C188" s="299" t="s">
        <v>1577</v>
      </c>
      <c r="D188" s="299"/>
      <c r="E188" s="299"/>
      <c r="F188" s="322" t="s">
        <v>1499</v>
      </c>
      <c r="G188" s="299"/>
      <c r="H188" s="299" t="s">
        <v>1578</v>
      </c>
      <c r="I188" s="299" t="s">
        <v>1574</v>
      </c>
      <c r="J188" s="299"/>
      <c r="K188" s="347"/>
    </row>
    <row r="189" s="1" customFormat="1" ht="15" customHeight="1">
      <c r="B189" s="324"/>
      <c r="C189" s="360" t="s">
        <v>1579</v>
      </c>
      <c r="D189" s="299"/>
      <c r="E189" s="299"/>
      <c r="F189" s="322" t="s">
        <v>1499</v>
      </c>
      <c r="G189" s="299"/>
      <c r="H189" s="299" t="s">
        <v>1580</v>
      </c>
      <c r="I189" s="299" t="s">
        <v>1581</v>
      </c>
      <c r="J189" s="361" t="s">
        <v>1582</v>
      </c>
      <c r="K189" s="347"/>
    </row>
    <row r="190" s="1" customFormat="1" ht="15" customHeight="1">
      <c r="B190" s="324"/>
      <c r="C190" s="360" t="s">
        <v>51</v>
      </c>
      <c r="D190" s="299"/>
      <c r="E190" s="299"/>
      <c r="F190" s="322" t="s">
        <v>1493</v>
      </c>
      <c r="G190" s="299"/>
      <c r="H190" s="296" t="s">
        <v>1583</v>
      </c>
      <c r="I190" s="299" t="s">
        <v>1584</v>
      </c>
      <c r="J190" s="299"/>
      <c r="K190" s="347"/>
    </row>
    <row r="191" s="1" customFormat="1" ht="15" customHeight="1">
      <c r="B191" s="324"/>
      <c r="C191" s="360" t="s">
        <v>1585</v>
      </c>
      <c r="D191" s="299"/>
      <c r="E191" s="299"/>
      <c r="F191" s="322" t="s">
        <v>1493</v>
      </c>
      <c r="G191" s="299"/>
      <c r="H191" s="299" t="s">
        <v>1586</v>
      </c>
      <c r="I191" s="299" t="s">
        <v>1528</v>
      </c>
      <c r="J191" s="299"/>
      <c r="K191" s="347"/>
    </row>
    <row r="192" s="1" customFormat="1" ht="15" customHeight="1">
      <c r="B192" s="324"/>
      <c r="C192" s="360" t="s">
        <v>1587</v>
      </c>
      <c r="D192" s="299"/>
      <c r="E192" s="299"/>
      <c r="F192" s="322" t="s">
        <v>1493</v>
      </c>
      <c r="G192" s="299"/>
      <c r="H192" s="299" t="s">
        <v>1588</v>
      </c>
      <c r="I192" s="299" t="s">
        <v>1528</v>
      </c>
      <c r="J192" s="299"/>
      <c r="K192" s="347"/>
    </row>
    <row r="193" s="1" customFormat="1" ht="15" customHeight="1">
      <c r="B193" s="324"/>
      <c r="C193" s="360" t="s">
        <v>1589</v>
      </c>
      <c r="D193" s="299"/>
      <c r="E193" s="299"/>
      <c r="F193" s="322" t="s">
        <v>1499</v>
      </c>
      <c r="G193" s="299"/>
      <c r="H193" s="299" t="s">
        <v>1590</v>
      </c>
      <c r="I193" s="299" t="s">
        <v>1528</v>
      </c>
      <c r="J193" s="299"/>
      <c r="K193" s="347"/>
    </row>
    <row r="194" s="1" customFormat="1" ht="15" customHeight="1">
      <c r="B194" s="353"/>
      <c r="C194" s="362"/>
      <c r="D194" s="333"/>
      <c r="E194" s="333"/>
      <c r="F194" s="333"/>
      <c r="G194" s="333"/>
      <c r="H194" s="333"/>
      <c r="I194" s="333"/>
      <c r="J194" s="333"/>
      <c r="K194" s="354"/>
    </row>
    <row r="195" s="1" customFormat="1" ht="18.75" customHeight="1">
      <c r="B195" s="335"/>
      <c r="C195" s="345"/>
      <c r="D195" s="345"/>
      <c r="E195" s="345"/>
      <c r="F195" s="355"/>
      <c r="G195" s="345"/>
      <c r="H195" s="345"/>
      <c r="I195" s="345"/>
      <c r="J195" s="345"/>
      <c r="K195" s="335"/>
    </row>
    <row r="196" s="1" customFormat="1" ht="18.75" customHeight="1">
      <c r="B196" s="335"/>
      <c r="C196" s="345"/>
      <c r="D196" s="345"/>
      <c r="E196" s="345"/>
      <c r="F196" s="355"/>
      <c r="G196" s="345"/>
      <c r="H196" s="345"/>
      <c r="I196" s="345"/>
      <c r="J196" s="345"/>
      <c r="K196" s="335"/>
    </row>
    <row r="197" s="1" customFormat="1" ht="18.75" customHeight="1">
      <c r="B197" s="307"/>
      <c r="C197" s="307"/>
      <c r="D197" s="307"/>
      <c r="E197" s="307"/>
      <c r="F197" s="307"/>
      <c r="G197" s="307"/>
      <c r="H197" s="307"/>
      <c r="I197" s="307"/>
      <c r="J197" s="307"/>
      <c r="K197" s="307"/>
    </row>
    <row r="198" s="1" customFormat="1" ht="13.5">
      <c r="B198" s="286"/>
      <c r="C198" s="287"/>
      <c r="D198" s="287"/>
      <c r="E198" s="287"/>
      <c r="F198" s="287"/>
      <c r="G198" s="287"/>
      <c r="H198" s="287"/>
      <c r="I198" s="287"/>
      <c r="J198" s="287"/>
      <c r="K198" s="288"/>
    </row>
    <row r="199" s="1" customFormat="1" ht="21">
      <c r="B199" s="289"/>
      <c r="C199" s="290" t="s">
        <v>1591</v>
      </c>
      <c r="D199" s="290"/>
      <c r="E199" s="290"/>
      <c r="F199" s="290"/>
      <c r="G199" s="290"/>
      <c r="H199" s="290"/>
      <c r="I199" s="290"/>
      <c r="J199" s="290"/>
      <c r="K199" s="291"/>
    </row>
    <row r="200" s="1" customFormat="1" ht="25.5" customHeight="1">
      <c r="B200" s="289"/>
      <c r="C200" s="363" t="s">
        <v>1592</v>
      </c>
      <c r="D200" s="363"/>
      <c r="E200" s="363"/>
      <c r="F200" s="363" t="s">
        <v>1593</v>
      </c>
      <c r="G200" s="364"/>
      <c r="H200" s="363" t="s">
        <v>1594</v>
      </c>
      <c r="I200" s="363"/>
      <c r="J200" s="363"/>
      <c r="K200" s="291"/>
    </row>
    <row r="201" s="1" customFormat="1" ht="5.25" customHeight="1">
      <c r="B201" s="324"/>
      <c r="C201" s="319"/>
      <c r="D201" s="319"/>
      <c r="E201" s="319"/>
      <c r="F201" s="319"/>
      <c r="G201" s="345"/>
      <c r="H201" s="319"/>
      <c r="I201" s="319"/>
      <c r="J201" s="319"/>
      <c r="K201" s="347"/>
    </row>
    <row r="202" s="1" customFormat="1" ht="15" customHeight="1">
      <c r="B202" s="324"/>
      <c r="C202" s="299" t="s">
        <v>1584</v>
      </c>
      <c r="D202" s="299"/>
      <c r="E202" s="299"/>
      <c r="F202" s="322" t="s">
        <v>52</v>
      </c>
      <c r="G202" s="299"/>
      <c r="H202" s="299" t="s">
        <v>1595</v>
      </c>
      <c r="I202" s="299"/>
      <c r="J202" s="299"/>
      <c r="K202" s="347"/>
    </row>
    <row r="203" s="1" customFormat="1" ht="15" customHeight="1">
      <c r="B203" s="324"/>
      <c r="C203" s="299"/>
      <c r="D203" s="299"/>
      <c r="E203" s="299"/>
      <c r="F203" s="322" t="s">
        <v>53</v>
      </c>
      <c r="G203" s="299"/>
      <c r="H203" s="299" t="s">
        <v>1596</v>
      </c>
      <c r="I203" s="299"/>
      <c r="J203" s="299"/>
      <c r="K203" s="347"/>
    </row>
    <row r="204" s="1" customFormat="1" ht="15" customHeight="1">
      <c r="B204" s="324"/>
      <c r="C204" s="299"/>
      <c r="D204" s="299"/>
      <c r="E204" s="299"/>
      <c r="F204" s="322" t="s">
        <v>56</v>
      </c>
      <c r="G204" s="299"/>
      <c r="H204" s="299" t="s">
        <v>1597</v>
      </c>
      <c r="I204" s="299"/>
      <c r="J204" s="299"/>
      <c r="K204" s="347"/>
    </row>
    <row r="205" s="1" customFormat="1" ht="15" customHeight="1">
      <c r="B205" s="324"/>
      <c r="C205" s="299"/>
      <c r="D205" s="299"/>
      <c r="E205" s="299"/>
      <c r="F205" s="322" t="s">
        <v>54</v>
      </c>
      <c r="G205" s="299"/>
      <c r="H205" s="299" t="s">
        <v>1598</v>
      </c>
      <c r="I205" s="299"/>
      <c r="J205" s="299"/>
      <c r="K205" s="347"/>
    </row>
    <row r="206" s="1" customFormat="1" ht="15" customHeight="1">
      <c r="B206" s="324"/>
      <c r="C206" s="299"/>
      <c r="D206" s="299"/>
      <c r="E206" s="299"/>
      <c r="F206" s="322" t="s">
        <v>55</v>
      </c>
      <c r="G206" s="299"/>
      <c r="H206" s="299" t="s">
        <v>1599</v>
      </c>
      <c r="I206" s="299"/>
      <c r="J206" s="299"/>
      <c r="K206" s="347"/>
    </row>
    <row r="207" s="1" customFormat="1" ht="15" customHeight="1">
      <c r="B207" s="324"/>
      <c r="C207" s="299"/>
      <c r="D207" s="299"/>
      <c r="E207" s="299"/>
      <c r="F207" s="322"/>
      <c r="G207" s="299"/>
      <c r="H207" s="299"/>
      <c r="I207" s="299"/>
      <c r="J207" s="299"/>
      <c r="K207" s="347"/>
    </row>
    <row r="208" s="1" customFormat="1" ht="15" customHeight="1">
      <c r="B208" s="324"/>
      <c r="C208" s="299" t="s">
        <v>1540</v>
      </c>
      <c r="D208" s="299"/>
      <c r="E208" s="299"/>
      <c r="F208" s="322" t="s">
        <v>88</v>
      </c>
      <c r="G208" s="299"/>
      <c r="H208" s="299" t="s">
        <v>1600</v>
      </c>
      <c r="I208" s="299"/>
      <c r="J208" s="299"/>
      <c r="K208" s="347"/>
    </row>
    <row r="209" s="1" customFormat="1" ht="15" customHeight="1">
      <c r="B209" s="324"/>
      <c r="C209" s="299"/>
      <c r="D209" s="299"/>
      <c r="E209" s="299"/>
      <c r="F209" s="322" t="s">
        <v>1436</v>
      </c>
      <c r="G209" s="299"/>
      <c r="H209" s="299" t="s">
        <v>1437</v>
      </c>
      <c r="I209" s="299"/>
      <c r="J209" s="299"/>
      <c r="K209" s="347"/>
    </row>
    <row r="210" s="1" customFormat="1" ht="15" customHeight="1">
      <c r="B210" s="324"/>
      <c r="C210" s="299"/>
      <c r="D210" s="299"/>
      <c r="E210" s="299"/>
      <c r="F210" s="322" t="s">
        <v>1434</v>
      </c>
      <c r="G210" s="299"/>
      <c r="H210" s="299" t="s">
        <v>1601</v>
      </c>
      <c r="I210" s="299"/>
      <c r="J210" s="299"/>
      <c r="K210" s="347"/>
    </row>
    <row r="211" s="1" customFormat="1" ht="15" customHeight="1">
      <c r="B211" s="365"/>
      <c r="C211" s="299"/>
      <c r="D211" s="299"/>
      <c r="E211" s="299"/>
      <c r="F211" s="322" t="s">
        <v>98</v>
      </c>
      <c r="G211" s="360"/>
      <c r="H211" s="351" t="s">
        <v>1438</v>
      </c>
      <c r="I211" s="351"/>
      <c r="J211" s="351"/>
      <c r="K211" s="366"/>
    </row>
    <row r="212" s="1" customFormat="1" ht="15" customHeight="1">
      <c r="B212" s="365"/>
      <c r="C212" s="299"/>
      <c r="D212" s="299"/>
      <c r="E212" s="299"/>
      <c r="F212" s="322" t="s">
        <v>1439</v>
      </c>
      <c r="G212" s="360"/>
      <c r="H212" s="351" t="s">
        <v>1602</v>
      </c>
      <c r="I212" s="351"/>
      <c r="J212" s="351"/>
      <c r="K212" s="366"/>
    </row>
    <row r="213" s="1" customFormat="1" ht="15" customHeight="1">
      <c r="B213" s="365"/>
      <c r="C213" s="299"/>
      <c r="D213" s="299"/>
      <c r="E213" s="299"/>
      <c r="F213" s="322"/>
      <c r="G213" s="360"/>
      <c r="H213" s="351"/>
      <c r="I213" s="351"/>
      <c r="J213" s="351"/>
      <c r="K213" s="366"/>
    </row>
    <row r="214" s="1" customFormat="1" ht="15" customHeight="1">
      <c r="B214" s="365"/>
      <c r="C214" s="299" t="s">
        <v>1564</v>
      </c>
      <c r="D214" s="299"/>
      <c r="E214" s="299"/>
      <c r="F214" s="322">
        <v>1</v>
      </c>
      <c r="G214" s="360"/>
      <c r="H214" s="351" t="s">
        <v>1603</v>
      </c>
      <c r="I214" s="351"/>
      <c r="J214" s="351"/>
      <c r="K214" s="366"/>
    </row>
    <row r="215" s="1" customFormat="1" ht="15" customHeight="1">
      <c r="B215" s="365"/>
      <c r="C215" s="299"/>
      <c r="D215" s="299"/>
      <c r="E215" s="299"/>
      <c r="F215" s="322">
        <v>2</v>
      </c>
      <c r="G215" s="360"/>
      <c r="H215" s="351" t="s">
        <v>1604</v>
      </c>
      <c r="I215" s="351"/>
      <c r="J215" s="351"/>
      <c r="K215" s="366"/>
    </row>
    <row r="216" s="1" customFormat="1" ht="15" customHeight="1">
      <c r="B216" s="365"/>
      <c r="C216" s="299"/>
      <c r="D216" s="299"/>
      <c r="E216" s="299"/>
      <c r="F216" s="322">
        <v>3</v>
      </c>
      <c r="G216" s="360"/>
      <c r="H216" s="351" t="s">
        <v>1605</v>
      </c>
      <c r="I216" s="351"/>
      <c r="J216" s="351"/>
      <c r="K216" s="366"/>
    </row>
    <row r="217" s="1" customFormat="1" ht="15" customHeight="1">
      <c r="B217" s="365"/>
      <c r="C217" s="299"/>
      <c r="D217" s="299"/>
      <c r="E217" s="299"/>
      <c r="F217" s="322">
        <v>4</v>
      </c>
      <c r="G217" s="360"/>
      <c r="H217" s="351" t="s">
        <v>1606</v>
      </c>
      <c r="I217" s="351"/>
      <c r="J217" s="351"/>
      <c r="K217" s="366"/>
    </row>
    <row r="218" s="1" customFormat="1" ht="12.75" customHeight="1">
      <c r="B218" s="367"/>
      <c r="C218" s="368"/>
      <c r="D218" s="368"/>
      <c r="E218" s="368"/>
      <c r="F218" s="368"/>
      <c r="G218" s="368"/>
      <c r="H218" s="368"/>
      <c r="I218" s="368"/>
      <c r="J218" s="368"/>
      <c r="K218" s="36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magpieHP\vlada</dc:creator>
  <cp:lastModifiedBy>magpieHP\vlada</cp:lastModifiedBy>
  <dcterms:created xsi:type="dcterms:W3CDTF">2022-02-04T13:21:01Z</dcterms:created>
  <dcterms:modified xsi:type="dcterms:W3CDTF">2022-02-04T13:21:10Z</dcterms:modified>
</cp:coreProperties>
</file>