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2.1 - Chodníky - I. ..." sheetId="2" r:id="rId2"/>
    <sheet name="SO 102.1.1 - Chodníky - I..." sheetId="3" r:id="rId3"/>
    <sheet name="SO 102.2 - Chodníky - II...." sheetId="4" r:id="rId4"/>
    <sheet name="SO 102.3 - Chodníky - III..." sheetId="5" r:id="rId5"/>
    <sheet name="SO 102.3.1 - Chodníky - I..." sheetId="6" r:id="rId6"/>
    <sheet name="SO 102.4 - Chodníky - IV...." sheetId="7" r:id="rId7"/>
    <sheet name="SO 104 - Zastávkové záliv..." sheetId="8" r:id="rId8"/>
    <sheet name="SO 105 - Parkovací zálivy..." sheetId="9" r:id="rId9"/>
    <sheet name="SO 202.1 - Stabilizace sv..." sheetId="10" r:id="rId10"/>
    <sheet name="SO 202.1.1 - Stabilizace ..." sheetId="11" r:id="rId11"/>
    <sheet name="SO 202.4 - Stabilizace sv..." sheetId="12" r:id="rId12"/>
    <sheet name="SO 203 - Lávka přes Kalný..." sheetId="13" r:id="rId13"/>
    <sheet name="SO 301.1 - Odvodnění komu..." sheetId="14" r:id="rId14"/>
    <sheet name="SO 301.1.1 - Odvodnění ko..." sheetId="15" r:id="rId15"/>
    <sheet name="SO 301.2 - Odvodnění komu..." sheetId="16" r:id="rId16"/>
    <sheet name="SO 301.3 - Odvodnění komu..." sheetId="17" r:id="rId17"/>
    <sheet name="SO 301.3.1 - Odvodnění ko..." sheetId="18" r:id="rId18"/>
    <sheet name="SO 301.4 - Odvodnění komu..." sheetId="19" r:id="rId19"/>
    <sheet name="SO 303.1 - Přípojky žlabů..." sheetId="20" r:id="rId20"/>
    <sheet name="SO 303.1.1 - Přípojky žla..." sheetId="21" r:id="rId21"/>
    <sheet name="SO 401.1 - Veřejné osvětl..." sheetId="22" r:id="rId22"/>
    <sheet name="SO 401.1.1 - Veřejné osvě..." sheetId="23" r:id="rId23"/>
    <sheet name="SO 401.2 - Veřejné osvětl..." sheetId="24" r:id="rId24"/>
    <sheet name="SO 401.3 - Veřejné osvětl..." sheetId="25" r:id="rId25"/>
    <sheet name="SO 401.4 - Veřejné osvětl..." sheetId="26" r:id="rId26"/>
    <sheet name="SO 701.3 - Nové oplocení ..." sheetId="27" r:id="rId27"/>
    <sheet name="SO 701.3.1 - Nové oplocen..." sheetId="28" r:id="rId28"/>
    <sheet name="VRN.1 - Vedlejší rozpočto..." sheetId="29" r:id="rId29"/>
    <sheet name="VRN.1.1 - Vedlejší rozpoč..." sheetId="30" r:id="rId30"/>
    <sheet name="VRN.2 - Vedlejší rozpočto..." sheetId="31" r:id="rId31"/>
    <sheet name="VRN.3 - Vedlejší rozpočto..." sheetId="32" r:id="rId32"/>
    <sheet name="VRN.3.1 - Vedlejší rozpoč..." sheetId="33" r:id="rId33"/>
    <sheet name="VRN.4 - Vedlejší rozpočto..." sheetId="34" r:id="rId34"/>
    <sheet name="Pokyny pro vyplnění" sheetId="35" r:id="rId35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102.1 - Chodníky - I. ...'!$C$86:$K$302</definedName>
    <definedName name="_xlnm.Print_Area" localSheetId="1">'SO 102.1 - Chodníky - I. ...'!$C$4:$J$39,'SO 102.1 - Chodníky - I. ...'!$C$45:$J$68,'SO 102.1 - Chodníky - I. ...'!$C$74:$K$302</definedName>
    <definedName name="_xlnm.Print_Titles" localSheetId="1">'SO 102.1 - Chodníky - I. ...'!$86:$86</definedName>
    <definedName name="_xlnm._FilterDatabase" localSheetId="2" hidden="1">'SO 102.1.1 - Chodníky - I...'!$C$87:$K$127</definedName>
    <definedName name="_xlnm.Print_Area" localSheetId="2">'SO 102.1.1 - Chodníky - I...'!$C$4:$J$39,'SO 102.1.1 - Chodníky - I...'!$C$45:$J$69,'SO 102.1.1 - Chodníky - I...'!$C$75:$K$127</definedName>
    <definedName name="_xlnm.Print_Titles" localSheetId="2">'SO 102.1.1 - Chodníky - I...'!$87:$87</definedName>
    <definedName name="_xlnm._FilterDatabase" localSheetId="3" hidden="1">'SO 102.2 - Chodníky - II....'!$C$85:$K$176</definedName>
    <definedName name="_xlnm.Print_Area" localSheetId="3">'SO 102.2 - Chodníky - II....'!$C$4:$J$39,'SO 102.2 - Chodníky - II....'!$C$45:$J$67,'SO 102.2 - Chodníky - II....'!$C$73:$K$176</definedName>
    <definedName name="_xlnm.Print_Titles" localSheetId="3">'SO 102.2 - Chodníky - II....'!$85:$85</definedName>
    <definedName name="_xlnm._FilterDatabase" localSheetId="4" hidden="1">'SO 102.3 - Chodníky - III...'!$C$85:$K$187</definedName>
    <definedName name="_xlnm.Print_Area" localSheetId="4">'SO 102.3 - Chodníky - III...'!$C$4:$J$39,'SO 102.3 - Chodníky - III...'!$C$45:$J$67,'SO 102.3 - Chodníky - III...'!$C$73:$K$187</definedName>
    <definedName name="_xlnm.Print_Titles" localSheetId="4">'SO 102.3 - Chodníky - III...'!$85:$85</definedName>
    <definedName name="_xlnm._FilterDatabase" localSheetId="5" hidden="1">'SO 102.3.1 - Chodníky - I...'!$C$81:$K$99</definedName>
    <definedName name="_xlnm.Print_Area" localSheetId="5">'SO 102.3.1 - Chodníky - I...'!$C$4:$J$39,'SO 102.3.1 - Chodníky - I...'!$C$45:$J$63,'SO 102.3.1 - Chodníky - I...'!$C$69:$K$99</definedName>
    <definedName name="_xlnm.Print_Titles" localSheetId="5">'SO 102.3.1 - Chodníky - I...'!$81:$81</definedName>
    <definedName name="_xlnm._FilterDatabase" localSheetId="6" hidden="1">'SO 102.4 - Chodníky - IV....'!$C$84:$K$159</definedName>
    <definedName name="_xlnm.Print_Area" localSheetId="6">'SO 102.4 - Chodníky - IV....'!$C$4:$J$39,'SO 102.4 - Chodníky - IV....'!$C$45:$J$66,'SO 102.4 - Chodníky - IV....'!$C$72:$K$159</definedName>
    <definedName name="_xlnm.Print_Titles" localSheetId="6">'SO 102.4 - Chodníky - IV....'!$84:$84</definedName>
    <definedName name="_xlnm._FilterDatabase" localSheetId="7" hidden="1">'SO 104 - Zastávkové záliv...'!$C$84:$K$165</definedName>
    <definedName name="_xlnm.Print_Area" localSheetId="7">'SO 104 - Zastávkové záliv...'!$C$4:$J$39,'SO 104 - Zastávkové záliv...'!$C$45:$J$66,'SO 104 - Zastávkové záliv...'!$C$72:$K$165</definedName>
    <definedName name="_xlnm.Print_Titles" localSheetId="7">'SO 104 - Zastávkové záliv...'!$84:$84</definedName>
    <definedName name="_xlnm._FilterDatabase" localSheetId="8" hidden="1">'SO 105 - Parkovací zálivy...'!$C$84:$K$171</definedName>
    <definedName name="_xlnm.Print_Area" localSheetId="8">'SO 105 - Parkovací zálivy...'!$C$4:$J$39,'SO 105 - Parkovací zálivy...'!$C$45:$J$66,'SO 105 - Parkovací zálivy...'!$C$72:$K$171</definedName>
    <definedName name="_xlnm.Print_Titles" localSheetId="8">'SO 105 - Parkovací zálivy...'!$84:$84</definedName>
    <definedName name="_xlnm._FilterDatabase" localSheetId="9" hidden="1">'SO 202.1 - Stabilizace sv...'!$C$84:$K$156</definedName>
    <definedName name="_xlnm.Print_Area" localSheetId="9">'SO 202.1 - Stabilizace sv...'!$C$4:$J$39,'SO 202.1 - Stabilizace sv...'!$C$45:$J$66,'SO 202.1 - Stabilizace sv...'!$C$72:$K$156</definedName>
    <definedName name="_xlnm.Print_Titles" localSheetId="9">'SO 202.1 - Stabilizace sv...'!$84:$84</definedName>
    <definedName name="_xlnm._FilterDatabase" localSheetId="10" hidden="1">'SO 202.1.1 - Stabilizace ...'!$C$84:$K$100</definedName>
    <definedName name="_xlnm.Print_Area" localSheetId="10">'SO 202.1.1 - Stabilizace ...'!$C$4:$J$39,'SO 202.1.1 - Stabilizace ...'!$C$45:$J$66,'SO 202.1.1 - Stabilizace ...'!$C$72:$K$100</definedName>
    <definedName name="_xlnm.Print_Titles" localSheetId="10">'SO 202.1.1 - Stabilizace ...'!$84:$84</definedName>
    <definedName name="_xlnm._FilterDatabase" localSheetId="11" hidden="1">'SO 202.4 - Stabilizace sv...'!$C$84:$K$134</definedName>
    <definedName name="_xlnm.Print_Area" localSheetId="11">'SO 202.4 - Stabilizace sv...'!$C$4:$J$39,'SO 202.4 - Stabilizace sv...'!$C$45:$J$66,'SO 202.4 - Stabilizace sv...'!$C$72:$K$134</definedName>
    <definedName name="_xlnm.Print_Titles" localSheetId="11">'SO 202.4 - Stabilizace sv...'!$84:$84</definedName>
    <definedName name="_xlnm._FilterDatabase" localSheetId="12" hidden="1">'SO 203 - Lávka přes Kalný...'!$C$89:$K$163</definedName>
    <definedName name="_xlnm.Print_Area" localSheetId="12">'SO 203 - Lávka přes Kalný...'!$C$4:$J$39,'SO 203 - Lávka přes Kalný...'!$C$45:$J$71,'SO 203 - Lávka přes Kalný...'!$C$77:$K$163</definedName>
    <definedName name="_xlnm.Print_Titles" localSheetId="12">'SO 203 - Lávka přes Kalný...'!$89:$89</definedName>
    <definedName name="_xlnm._FilterDatabase" localSheetId="13" hidden="1">'SO 301.1 - Odvodnění komu...'!$C$87:$K$258</definedName>
    <definedName name="_xlnm.Print_Area" localSheetId="13">'SO 301.1 - Odvodnění komu...'!$C$4:$J$39,'SO 301.1 - Odvodnění komu...'!$C$45:$J$69,'SO 301.1 - Odvodnění komu...'!$C$75:$K$258</definedName>
    <definedName name="_xlnm.Print_Titles" localSheetId="13">'SO 301.1 - Odvodnění komu...'!$87:$87</definedName>
    <definedName name="_xlnm._FilterDatabase" localSheetId="14" hidden="1">'SO 301.1.1 - Odvodnění ko...'!$C$86:$K$255</definedName>
    <definedName name="_xlnm.Print_Area" localSheetId="14">'SO 301.1.1 - Odvodnění ko...'!$C$4:$J$39,'SO 301.1.1 - Odvodnění ko...'!$C$45:$J$68,'SO 301.1.1 - Odvodnění ko...'!$C$74:$K$255</definedName>
    <definedName name="_xlnm.Print_Titles" localSheetId="14">'SO 301.1.1 - Odvodnění ko...'!$86:$86</definedName>
    <definedName name="_xlnm._FilterDatabase" localSheetId="15" hidden="1">'SO 301.2 - Odvodnění komu...'!$C$86:$K$296</definedName>
    <definedName name="_xlnm.Print_Area" localSheetId="15">'SO 301.2 - Odvodnění komu...'!$C$4:$J$39,'SO 301.2 - Odvodnění komu...'!$C$45:$J$68,'SO 301.2 - Odvodnění komu...'!$C$74:$K$296</definedName>
    <definedName name="_xlnm.Print_Titles" localSheetId="15">'SO 301.2 - Odvodnění komu...'!$86:$86</definedName>
    <definedName name="_xlnm._FilterDatabase" localSheetId="16" hidden="1">'SO 301.3 - Odvodnění komu...'!$C$85:$K$244</definedName>
    <definedName name="_xlnm.Print_Area" localSheetId="16">'SO 301.3 - Odvodnění komu...'!$C$4:$J$39,'SO 301.3 - Odvodnění komu...'!$C$45:$J$67,'SO 301.3 - Odvodnění komu...'!$C$73:$K$244</definedName>
    <definedName name="_xlnm.Print_Titles" localSheetId="16">'SO 301.3 - Odvodnění komu...'!$85:$85</definedName>
    <definedName name="_xlnm._FilterDatabase" localSheetId="17" hidden="1">'SO 301.3.1 - Odvodnění ko...'!$C$88:$K$346</definedName>
    <definedName name="_xlnm.Print_Area" localSheetId="17">'SO 301.3.1 - Odvodnění ko...'!$C$4:$J$39,'SO 301.3.1 - Odvodnění ko...'!$C$45:$J$70,'SO 301.3.1 - Odvodnění ko...'!$C$76:$K$346</definedName>
    <definedName name="_xlnm.Print_Titles" localSheetId="17">'SO 301.3.1 - Odvodnění ko...'!$88:$88</definedName>
    <definedName name="_xlnm._FilterDatabase" localSheetId="18" hidden="1">'SO 301.4 - Odvodnění komu...'!$C$86:$K$252</definedName>
    <definedName name="_xlnm.Print_Area" localSheetId="18">'SO 301.4 - Odvodnění komu...'!$C$4:$J$39,'SO 301.4 - Odvodnění komu...'!$C$45:$J$68,'SO 301.4 - Odvodnění komu...'!$C$74:$K$252</definedName>
    <definedName name="_xlnm.Print_Titles" localSheetId="18">'SO 301.4 - Odvodnění komu...'!$86:$86</definedName>
    <definedName name="_xlnm._FilterDatabase" localSheetId="19" hidden="1">'SO 303.1 - Přípojky žlabů...'!$C$83:$K$122</definedName>
    <definedName name="_xlnm.Print_Area" localSheetId="19">'SO 303.1 - Přípojky žlabů...'!$C$4:$J$39,'SO 303.1 - Přípojky žlabů...'!$C$45:$J$65,'SO 303.1 - Přípojky žlabů...'!$C$71:$K$122</definedName>
    <definedName name="_xlnm.Print_Titles" localSheetId="19">'SO 303.1 - Přípojky žlabů...'!$83:$83</definedName>
    <definedName name="_xlnm._FilterDatabase" localSheetId="20" hidden="1">'SO 303.1.1 - Přípojky žla...'!$C$82:$K$91</definedName>
    <definedName name="_xlnm.Print_Area" localSheetId="20">'SO 303.1.1 - Přípojky žla...'!$C$4:$J$39,'SO 303.1.1 - Přípojky žla...'!$C$45:$J$64,'SO 303.1.1 - Přípojky žla...'!$C$70:$K$91</definedName>
    <definedName name="_xlnm.Print_Titles" localSheetId="20">'SO 303.1.1 - Přípojky žla...'!$82:$82</definedName>
    <definedName name="_xlnm._FilterDatabase" localSheetId="21" hidden="1">'SO 401.1 - Veřejné osvětl...'!$C$86:$K$156</definedName>
    <definedName name="_xlnm.Print_Area" localSheetId="21">'SO 401.1 - Veřejné osvětl...'!$C$4:$J$39,'SO 401.1 - Veřejné osvětl...'!$C$45:$J$68,'SO 401.1 - Veřejné osvětl...'!$C$74:$K$156</definedName>
    <definedName name="_xlnm.Print_Titles" localSheetId="21">'SO 401.1 - Veřejné osvětl...'!$86:$86</definedName>
    <definedName name="_xlnm._FilterDatabase" localSheetId="22" hidden="1">'SO 401.1.1 - Veřejné osvě...'!$C$87:$K$172</definedName>
    <definedName name="_xlnm.Print_Area" localSheetId="22">'SO 401.1.1 - Veřejné osvě...'!$C$4:$J$39,'SO 401.1.1 - Veřejné osvě...'!$C$45:$J$69,'SO 401.1.1 - Veřejné osvě...'!$C$75:$K$172</definedName>
    <definedName name="_xlnm.Print_Titles" localSheetId="22">'SO 401.1.1 - Veřejné osvě...'!$87:$87</definedName>
    <definedName name="_xlnm._FilterDatabase" localSheetId="23" hidden="1">'SO 401.2 - Veřejné osvětl...'!$C$87:$K$157</definedName>
    <definedName name="_xlnm.Print_Area" localSheetId="23">'SO 401.2 - Veřejné osvětl...'!$C$4:$J$39,'SO 401.2 - Veřejné osvětl...'!$C$45:$J$69,'SO 401.2 - Veřejné osvětl...'!$C$75:$K$157</definedName>
    <definedName name="_xlnm.Print_Titles" localSheetId="23">'SO 401.2 - Veřejné osvětl...'!$87:$87</definedName>
    <definedName name="_xlnm._FilterDatabase" localSheetId="24" hidden="1">'SO 401.3 - Veřejné osvětl...'!$C$87:$K$164</definedName>
    <definedName name="_xlnm.Print_Area" localSheetId="24">'SO 401.3 - Veřejné osvětl...'!$C$4:$J$39,'SO 401.3 - Veřejné osvětl...'!$C$45:$J$69,'SO 401.3 - Veřejné osvětl...'!$C$75:$K$164</definedName>
    <definedName name="_xlnm.Print_Titles" localSheetId="24">'SO 401.3 - Veřejné osvětl...'!$87:$87</definedName>
    <definedName name="_xlnm._FilterDatabase" localSheetId="25" hidden="1">'SO 401.4 - Veřejné osvětl...'!$C$86:$K$137</definedName>
    <definedName name="_xlnm.Print_Area" localSheetId="25">'SO 401.4 - Veřejné osvětl...'!$C$4:$J$39,'SO 401.4 - Veřejné osvětl...'!$C$45:$J$68,'SO 401.4 - Veřejné osvětl...'!$C$74:$K$137</definedName>
    <definedName name="_xlnm.Print_Titles" localSheetId="25">'SO 401.4 - Veřejné osvětl...'!$86:$86</definedName>
    <definedName name="_xlnm._FilterDatabase" localSheetId="26" hidden="1">'SO 701.3 - Nové oplocení ...'!$C$81:$K$96</definedName>
    <definedName name="_xlnm.Print_Area" localSheetId="26">'SO 701.3 - Nové oplocení ...'!$C$4:$J$39,'SO 701.3 - Nové oplocení ...'!$C$45:$J$63,'SO 701.3 - Nové oplocení ...'!$C$69:$K$96</definedName>
    <definedName name="_xlnm.Print_Titles" localSheetId="26">'SO 701.3 - Nové oplocení ...'!$81:$81</definedName>
    <definedName name="_xlnm._FilterDatabase" localSheetId="27" hidden="1">'SO 701.3.1 - Nové oplocen...'!$C$85:$K$146</definedName>
    <definedName name="_xlnm.Print_Area" localSheetId="27">'SO 701.3.1 - Nové oplocen...'!$C$4:$J$39,'SO 701.3.1 - Nové oplocen...'!$C$45:$J$67,'SO 701.3.1 - Nové oplocen...'!$C$73:$K$146</definedName>
    <definedName name="_xlnm.Print_Titles" localSheetId="27">'SO 701.3.1 - Nové oplocen...'!$85:$85</definedName>
    <definedName name="_xlnm._FilterDatabase" localSheetId="28" hidden="1">'VRN.1 - Vedlejší rozpočto...'!$C$81:$K$99</definedName>
    <definedName name="_xlnm.Print_Area" localSheetId="28">'VRN.1 - Vedlejší rozpočto...'!$C$4:$J$39,'VRN.1 - Vedlejší rozpočto...'!$C$45:$J$63,'VRN.1 - Vedlejší rozpočto...'!$C$69:$K$99</definedName>
    <definedName name="_xlnm.Print_Titles" localSheetId="28">'VRN.1 - Vedlejší rozpočto...'!$81:$81</definedName>
    <definedName name="_xlnm._FilterDatabase" localSheetId="29" hidden="1">'VRN.1.1 - Vedlejší rozpoč...'!$C$86:$K$135</definedName>
    <definedName name="_xlnm.Print_Area" localSheetId="29">'VRN.1.1 - Vedlejší rozpoč...'!$C$4:$J$39,'VRN.1.1 - Vedlejší rozpoč...'!$C$45:$J$68,'VRN.1.1 - Vedlejší rozpoč...'!$C$74:$K$135</definedName>
    <definedName name="_xlnm.Print_Titles" localSheetId="29">'VRN.1.1 - Vedlejší rozpoč...'!$86:$86</definedName>
    <definedName name="_xlnm._FilterDatabase" localSheetId="30" hidden="1">'VRN.2 - Vedlejší rozpočto...'!$C$87:$K$151</definedName>
    <definedName name="_xlnm.Print_Area" localSheetId="30">'VRN.2 - Vedlejší rozpočto...'!$C$4:$J$39,'VRN.2 - Vedlejší rozpočto...'!$C$45:$J$69,'VRN.2 - Vedlejší rozpočto...'!$C$75:$K$151</definedName>
    <definedName name="_xlnm.Print_Titles" localSheetId="30">'VRN.2 - Vedlejší rozpočto...'!$87:$87</definedName>
    <definedName name="_xlnm._FilterDatabase" localSheetId="31" hidden="1">'VRN.3 - Vedlejší rozpočto...'!$C$82:$K$101</definedName>
    <definedName name="_xlnm.Print_Area" localSheetId="31">'VRN.3 - Vedlejší rozpočto...'!$C$4:$J$39,'VRN.3 - Vedlejší rozpočto...'!$C$45:$J$64,'VRN.3 - Vedlejší rozpočto...'!$C$70:$K$101</definedName>
    <definedName name="_xlnm.Print_Titles" localSheetId="31">'VRN.3 - Vedlejší rozpočto...'!$82:$82</definedName>
    <definedName name="_xlnm._FilterDatabase" localSheetId="32" hidden="1">'VRN.3.1 - Vedlejší rozpoč...'!$C$86:$K$135</definedName>
    <definedName name="_xlnm.Print_Area" localSheetId="32">'VRN.3.1 - Vedlejší rozpoč...'!$C$4:$J$39,'VRN.3.1 - Vedlejší rozpoč...'!$C$45:$J$68,'VRN.3.1 - Vedlejší rozpoč...'!$C$74:$K$135</definedName>
    <definedName name="_xlnm.Print_Titles" localSheetId="32">'VRN.3.1 - Vedlejší rozpoč...'!$86:$86</definedName>
    <definedName name="_xlnm._FilterDatabase" localSheetId="33" hidden="1">'VRN.4 - Vedlejší rozpočto...'!$C$87:$K$151</definedName>
    <definedName name="_xlnm.Print_Area" localSheetId="33">'VRN.4 - Vedlejší rozpočto...'!$C$4:$J$39,'VRN.4 - Vedlejší rozpočto...'!$C$45:$J$69,'VRN.4 - Vedlejší rozpočto...'!$C$75:$K$151</definedName>
    <definedName name="_xlnm.Print_Titles" localSheetId="33">'VRN.4 - Vedlejší rozpočto...'!$87:$87</definedName>
    <definedName name="_xlnm.Print_Area" localSheetId="3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4" l="1" r="J37"/>
  <c r="J36"/>
  <c i="1" r="AY87"/>
  <c i="34" r="J35"/>
  <c i="1" r="AX87"/>
  <c i="34"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33" r="J37"/>
  <c r="J36"/>
  <c i="1" r="AY86"/>
  <c i="33" r="J35"/>
  <c i="1" r="AX86"/>
  <c i="33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32" r="J37"/>
  <c r="J36"/>
  <c i="1" r="AY85"/>
  <c i="32" r="J35"/>
  <c i="1" r="AX85"/>
  <c i="32" r="BI100"/>
  <c r="BH100"/>
  <c r="BG100"/>
  <c r="BF100"/>
  <c r="T100"/>
  <c r="T99"/>
  <c r="T98"/>
  <c r="R100"/>
  <c r="R99"/>
  <c r="R98"/>
  <c r="P100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1" r="J37"/>
  <c r="J36"/>
  <c i="1" r="AY84"/>
  <c i="31" r="J35"/>
  <c i="1" r="AX84"/>
  <c i="31"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30" r="J37"/>
  <c r="J36"/>
  <c i="1" r="AY83"/>
  <c i="30" r="J35"/>
  <c i="1" r="AX83"/>
  <c i="30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9" r="J37"/>
  <c r="J36"/>
  <c i="1" r="AY82"/>
  <c i="29" r="J35"/>
  <c i="1" r="AX82"/>
  <c i="29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8" r="J37"/>
  <c r="J36"/>
  <c i="1" r="AY81"/>
  <c i="28" r="J35"/>
  <c i="1" r="AX81"/>
  <c i="28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7" r="J37"/>
  <c r="J36"/>
  <c i="1" r="AY80"/>
  <c i="27" r="J35"/>
  <c i="1" r="AX80"/>
  <c i="27"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6" r="J37"/>
  <c r="J36"/>
  <c i="1" r="AY79"/>
  <c i="26" r="J35"/>
  <c i="1" r="AX79"/>
  <c i="26"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48"/>
  <c i="25" r="J37"/>
  <c r="J36"/>
  <c i="1" r="AY78"/>
  <c i="25" r="J35"/>
  <c i="1" r="AX78"/>
  <c i="25"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24" r="J37"/>
  <c r="J36"/>
  <c i="1" r="AY77"/>
  <c i="24" r="J35"/>
  <c i="1" r="AX77"/>
  <c i="24"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23" r="J37"/>
  <c r="J36"/>
  <c i="1" r="AY76"/>
  <c i="23" r="J35"/>
  <c i="1" r="AX76"/>
  <c i="23"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2" r="J37"/>
  <c r="J36"/>
  <c i="1" r="AY75"/>
  <c i="22" r="J35"/>
  <c i="1" r="AX75"/>
  <c i="22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21" r="J37"/>
  <c r="J36"/>
  <c i="1" r="AY74"/>
  <c i="21" r="J35"/>
  <c i="1" r="AX74"/>
  <c i="21"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0" r="J37"/>
  <c r="J36"/>
  <c i="1" r="AY73"/>
  <c i="20" r="J35"/>
  <c i="1" r="AX73"/>
  <c i="20"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9" r="J37"/>
  <c r="J36"/>
  <c i="1" r="AY72"/>
  <c i="19" r="J35"/>
  <c i="1" r="AX72"/>
  <c i="19"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8" r="J37"/>
  <c r="J36"/>
  <c i="1" r="AY71"/>
  <c i="18" r="J35"/>
  <c i="1" r="AX71"/>
  <c i="18"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48"/>
  <c i="17" r="J37"/>
  <c r="J36"/>
  <c i="1" r="AY70"/>
  <c i="17" r="J35"/>
  <c i="1" r="AX70"/>
  <c i="17"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3"/>
  <c r="BH103"/>
  <c r="BG103"/>
  <c r="BF103"/>
  <c r="T103"/>
  <c r="R103"/>
  <c r="P103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6" r="J37"/>
  <c r="J36"/>
  <c i="1" r="AY69"/>
  <c i="16" r="J35"/>
  <c i="1" r="AX69"/>
  <c i="16"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5" r="J37"/>
  <c r="J36"/>
  <c i="1" r="AY68"/>
  <c i="15" r="J35"/>
  <c i="1" r="AX68"/>
  <c i="15"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4" r="J37"/>
  <c r="J36"/>
  <c i="1" r="AY67"/>
  <c i="14" r="J35"/>
  <c i="1" r="AX67"/>
  <c i="14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4"/>
  <c r="BH184"/>
  <c r="BG184"/>
  <c r="BF184"/>
  <c r="T184"/>
  <c r="R184"/>
  <c r="P184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13" r="J37"/>
  <c r="J36"/>
  <c i="1" r="AY66"/>
  <c i="13" r="J35"/>
  <c i="1" r="AX66"/>
  <c i="13"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12" r="J37"/>
  <c r="J36"/>
  <c i="1" r="AY65"/>
  <c i="12" r="J35"/>
  <c i="1" r="AX65"/>
  <c i="12"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1" r="J37"/>
  <c r="J36"/>
  <c i="1" r="AY64"/>
  <c i="11" r="J35"/>
  <c i="1" r="AX64"/>
  <c i="11" r="BI99"/>
  <c r="BH99"/>
  <c r="BG99"/>
  <c r="BF99"/>
  <c r="T99"/>
  <c r="T98"/>
  <c r="R99"/>
  <c r="R98"/>
  <c r="P99"/>
  <c r="P98"/>
  <c r="BI96"/>
  <c r="BH96"/>
  <c r="BG96"/>
  <c r="BF96"/>
  <c r="T96"/>
  <c r="T95"/>
  <c r="T94"/>
  <c r="R96"/>
  <c r="R95"/>
  <c r="R94"/>
  <c r="P96"/>
  <c r="P95"/>
  <c r="P94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10" r="J37"/>
  <c r="J36"/>
  <c i="1" r="AY63"/>
  <c i="10" r="J35"/>
  <c i="1" r="AX63"/>
  <c i="10"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9" r="J37"/>
  <c r="J36"/>
  <c i="1" r="AY62"/>
  <c i="9" r="J35"/>
  <c i="1" r="AX62"/>
  <c i="9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8" r="J37"/>
  <c r="J36"/>
  <c i="1" r="AY61"/>
  <c i="8" r="J35"/>
  <c i="1" r="AX61"/>
  <c i="8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7" r="J37"/>
  <c r="J36"/>
  <c i="1" r="AY60"/>
  <c i="7" r="J35"/>
  <c i="1" r="AX60"/>
  <c i="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6" r="J37"/>
  <c r="J36"/>
  <c i="1" r="AY59"/>
  <c i="6" r="J35"/>
  <c i="1" r="AX59"/>
  <c i="6" r="BI99"/>
  <c r="BH99"/>
  <c r="BG99"/>
  <c r="BF99"/>
  <c r="T99"/>
  <c r="T98"/>
  <c r="R99"/>
  <c r="R98"/>
  <c r="P99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5" r="J37"/>
  <c r="J36"/>
  <c i="1" r="AY58"/>
  <c i="5" r="J35"/>
  <c i="1" r="AX58"/>
  <c i="5"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3" r="J37"/>
  <c r="J36"/>
  <c i="1" r="AY56"/>
  <c i="3" r="J35"/>
  <c i="1" r="AX56"/>
  <c i="3"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2" r="J37"/>
  <c r="J36"/>
  <c i="1" r="AY55"/>
  <c i="2" r="J35"/>
  <c i="1" r="AX55"/>
  <c i="2"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6"/>
  <c r="BH266"/>
  <c r="BG266"/>
  <c r="BF266"/>
  <c r="T266"/>
  <c r="R266"/>
  <c r="P266"/>
  <c r="BI260"/>
  <c r="BH260"/>
  <c r="BG260"/>
  <c r="BF260"/>
  <c r="T260"/>
  <c r="R260"/>
  <c r="P260"/>
  <c r="BI251"/>
  <c r="BH251"/>
  <c r="BG251"/>
  <c r="BF251"/>
  <c r="T251"/>
  <c r="R251"/>
  <c r="P251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" r="L50"/>
  <c r="AM50"/>
  <c r="AM49"/>
  <c r="L49"/>
  <c r="AM47"/>
  <c r="L47"/>
  <c r="L45"/>
  <c r="L44"/>
  <c i="34" r="BK151"/>
  <c i="33" r="BK101"/>
  <c i="32" r="BK100"/>
  <c r="BK90"/>
  <c i="31" r="BK118"/>
  <c r="BK100"/>
  <c i="30" r="BK130"/>
  <c r="BK101"/>
  <c r="J90"/>
  <c i="29" r="BK89"/>
  <c i="28" r="BK144"/>
  <c r="J127"/>
  <c r="J102"/>
  <c i="27" r="BK89"/>
  <c i="26" r="J127"/>
  <c r="BK120"/>
  <c r="J116"/>
  <c r="BK108"/>
  <c r="BK90"/>
  <c i="25" r="BK144"/>
  <c r="BK137"/>
  <c r="BK126"/>
  <c r="BK108"/>
  <c r="BK91"/>
  <c i="24" r="BK152"/>
  <c r="J138"/>
  <c r="J123"/>
  <c r="BK102"/>
  <c i="23" r="BK164"/>
  <c r="J156"/>
  <c r="BK152"/>
  <c r="BK143"/>
  <c r="BK98"/>
  <c i="22" r="BK155"/>
  <c r="BK142"/>
  <c r="J128"/>
  <c r="BK119"/>
  <c r="BK104"/>
  <c r="J93"/>
  <c i="20" r="J116"/>
  <c r="BK96"/>
  <c i="19" r="BK221"/>
  <c r="J211"/>
  <c r="J187"/>
  <c r="J157"/>
  <c r="J138"/>
  <c i="18" r="J337"/>
  <c r="J318"/>
  <c r="J295"/>
  <c r="BK277"/>
  <c r="J259"/>
  <c r="BK247"/>
  <c r="J222"/>
  <c r="BK191"/>
  <c r="J153"/>
  <c r="BK125"/>
  <c r="BK95"/>
  <c i="17" r="BK231"/>
  <c r="BK213"/>
  <c r="J181"/>
  <c r="J144"/>
  <c r="J95"/>
  <c i="16" r="BK267"/>
  <c r="J244"/>
  <c r="BK230"/>
  <c r="BK212"/>
  <c r="J187"/>
  <c r="J173"/>
  <c r="J133"/>
  <c r="J113"/>
  <c r="BK90"/>
  <c i="15" r="BK241"/>
  <c r="BK210"/>
  <c r="BK178"/>
  <c r="BK165"/>
  <c r="J111"/>
  <c r="J90"/>
  <c i="14" r="BK249"/>
  <c r="BK214"/>
  <c r="BK181"/>
  <c r="J135"/>
  <c r="BK95"/>
  <c i="13" r="BK144"/>
  <c r="BK123"/>
  <c r="BK113"/>
  <c r="J102"/>
  <c r="J97"/>
  <c i="12" r="BK104"/>
  <c i="11" r="BK92"/>
  <c i="10" r="J152"/>
  <c r="BK130"/>
  <c r="J96"/>
  <c i="9" r="BK157"/>
  <c r="J141"/>
  <c r="J132"/>
  <c r="J111"/>
  <c r="J96"/>
  <c i="8" r="BK162"/>
  <c r="J135"/>
  <c r="BK110"/>
  <c r="J90"/>
  <c i="7" r="BK145"/>
  <c r="BK117"/>
  <c r="BK110"/>
  <c r="BK100"/>
  <c r="BK88"/>
  <c i="5" r="J170"/>
  <c r="J134"/>
  <c r="BK103"/>
  <c r="J91"/>
  <c i="4" r="J160"/>
  <c r="J112"/>
  <c r="BK93"/>
  <c i="3" r="BK114"/>
  <c r="J101"/>
  <c i="2" r="BK302"/>
  <c r="BK280"/>
  <c r="J251"/>
  <c r="BK219"/>
  <c r="J190"/>
  <c r="BK151"/>
  <c r="BK138"/>
  <c r="BK116"/>
  <c r="BK103"/>
  <c i="33" r="BK127"/>
  <c r="BK121"/>
  <c r="BK117"/>
  <c r="BK112"/>
  <c r="J97"/>
  <c i="32" r="J100"/>
  <c r="J86"/>
  <c i="31" r="BK144"/>
  <c r="J133"/>
  <c r="J118"/>
  <c r="J106"/>
  <c i="30" r="J125"/>
  <c r="BK114"/>
  <c r="J107"/>
  <c i="29" r="BK95"/>
  <c r="J89"/>
  <c i="28" r="BK133"/>
  <c r="J97"/>
  <c r="BK91"/>
  <c i="26" r="BK137"/>
  <c r="BK130"/>
  <c r="J115"/>
  <c r="BK95"/>
  <c i="25" r="J157"/>
  <c r="J153"/>
  <c r="J146"/>
  <c r="BK141"/>
  <c r="BK131"/>
  <c r="J121"/>
  <c r="BK113"/>
  <c r="J102"/>
  <c i="24" r="BK147"/>
  <c r="J126"/>
  <c r="BK120"/>
  <c r="BK111"/>
  <c i="23" r="J154"/>
  <c r="BK146"/>
  <c r="BK137"/>
  <c r="J130"/>
  <c r="J125"/>
  <c r="BK115"/>
  <c r="J106"/>
  <c i="22" r="J149"/>
  <c r="BK139"/>
  <c r="J126"/>
  <c r="BK116"/>
  <c r="BK98"/>
  <c i="21" r="J86"/>
  <c i="20" r="J117"/>
  <c r="J109"/>
  <c r="J88"/>
  <c i="19" r="BK243"/>
  <c r="BK228"/>
  <c r="BK217"/>
  <c r="J197"/>
  <c r="J175"/>
  <c r="J148"/>
  <c r="J116"/>
  <c r="BK92"/>
  <c i="18" r="BK332"/>
  <c r="BK297"/>
  <c r="J285"/>
  <c r="J271"/>
  <c r="J253"/>
  <c r="J216"/>
  <c r="J188"/>
  <c r="BK166"/>
  <c r="J143"/>
  <c r="BK104"/>
  <c i="17" r="J243"/>
  <c r="J229"/>
  <c r="J207"/>
  <c r="BK185"/>
  <c r="BK167"/>
  <c r="BK133"/>
  <c r="BK103"/>
  <c i="16" r="J277"/>
  <c r="J267"/>
  <c r="BK257"/>
  <c r="BK246"/>
  <c r="J238"/>
  <c r="BK217"/>
  <c r="BK173"/>
  <c r="BK149"/>
  <c i="15" r="BK248"/>
  <c r="J235"/>
  <c r="J220"/>
  <c r="BK195"/>
  <c r="BK181"/>
  <c r="BK157"/>
  <c r="BK111"/>
  <c i="14" r="J255"/>
  <c r="BK226"/>
  <c r="BK205"/>
  <c r="J172"/>
  <c r="BK121"/>
  <c r="J95"/>
  <c i="13" r="J144"/>
  <c r="J139"/>
  <c r="J128"/>
  <c r="BK109"/>
  <c i="12" r="BK133"/>
  <c r="BK122"/>
  <c r="J116"/>
  <c r="BK97"/>
  <c i="11" r="BK99"/>
  <c i="10" r="BK142"/>
  <c r="J117"/>
  <c r="BK102"/>
  <c r="J90"/>
  <c i="9" r="BK148"/>
  <c r="BK136"/>
  <c r="BK116"/>
  <c r="J98"/>
  <c i="8" r="J163"/>
  <c r="J146"/>
  <c r="BK125"/>
  <c r="BK113"/>
  <c r="BK92"/>
  <c i="7" r="BK142"/>
  <c r="BK111"/>
  <c r="BK97"/>
  <c i="6" r="BK99"/>
  <c i="5" r="BK187"/>
  <c r="J167"/>
  <c r="BK133"/>
  <c r="J105"/>
  <c r="J93"/>
  <c i="4" r="BK170"/>
  <c r="BK160"/>
  <c r="BK138"/>
  <c r="BK117"/>
  <c r="BK95"/>
  <c i="3" r="J119"/>
  <c r="J91"/>
  <c i="2" r="BK284"/>
  <c r="BK234"/>
  <c r="J206"/>
  <c r="J151"/>
  <c r="J126"/>
  <c r="J111"/>
  <c r="J92"/>
  <c i="33" r="BK90"/>
  <c i="32" r="BK88"/>
  <c i="31" r="J126"/>
  <c r="J120"/>
  <c r="J98"/>
  <c i="30" r="J130"/>
  <c r="BK119"/>
  <c r="J96"/>
  <c i="29" r="BK85"/>
  <c i="28" r="BK127"/>
  <c r="J104"/>
  <c r="J89"/>
  <c i="27" r="J89"/>
  <c i="26" r="J126"/>
  <c r="BK114"/>
  <c r="J102"/>
  <c i="25" r="BK164"/>
  <c r="BK157"/>
  <c r="BK153"/>
  <c r="BK129"/>
  <c r="BK125"/>
  <c r="J116"/>
  <c i="24" r="J154"/>
  <c r="BK138"/>
  <c r="BK132"/>
  <c r="J113"/>
  <c r="BK96"/>
  <c i="23" r="J168"/>
  <c r="J164"/>
  <c r="BK160"/>
  <c r="BK150"/>
  <c r="J147"/>
  <c r="BK139"/>
  <c r="BK134"/>
  <c r="BK130"/>
  <c r="J119"/>
  <c r="BK101"/>
  <c r="J91"/>
  <c i="22" r="BK147"/>
  <c r="BK136"/>
  <c r="J119"/>
  <c r="BK108"/>
  <c r="BK97"/>
  <c i="20" r="J114"/>
  <c r="BK101"/>
  <c i="19" r="J240"/>
  <c r="J217"/>
  <c r="BK211"/>
  <c r="J191"/>
  <c r="J168"/>
  <c r="BK123"/>
  <c r="BK99"/>
  <c i="18" r="BK322"/>
  <c r="BK309"/>
  <c r="J299"/>
  <c r="J283"/>
  <c r="J273"/>
  <c r="J255"/>
  <c r="J226"/>
  <c r="J206"/>
  <c r="BK188"/>
  <c r="J156"/>
  <c r="BK110"/>
  <c i="17" r="BK237"/>
  <c r="BK211"/>
  <c r="BK162"/>
  <c r="BK120"/>
  <c r="J89"/>
  <c i="16" r="J293"/>
  <c r="J265"/>
  <c r="J251"/>
  <c r="J236"/>
  <c r="J221"/>
  <c r="J195"/>
  <c r="J149"/>
  <c r="J129"/>
  <c r="J103"/>
  <c i="15" r="J232"/>
  <c r="J208"/>
  <c r="J178"/>
  <c r="BK151"/>
  <c r="BK124"/>
  <c r="BK100"/>
  <c i="14" r="BK244"/>
  <c r="J229"/>
  <c r="J196"/>
  <c r="J157"/>
  <c r="BK91"/>
  <c i="13" r="J156"/>
  <c r="BK143"/>
  <c r="BK132"/>
  <c r="BK120"/>
  <c r="J113"/>
  <c r="J94"/>
  <c i="12" r="BK120"/>
  <c r="J106"/>
  <c i="11" r="J88"/>
  <c i="10" r="BK136"/>
  <c r="J114"/>
  <c r="BK88"/>
  <c i="9" r="J157"/>
  <c r="BK138"/>
  <c r="J124"/>
  <c r="BK94"/>
  <c i="8" r="J165"/>
  <c r="BK140"/>
  <c r="J117"/>
  <c r="J92"/>
  <c i="7" r="BK157"/>
  <c r="BK131"/>
  <c r="J115"/>
  <c r="BK92"/>
  <c i="6" r="BK91"/>
  <c i="5" r="BK183"/>
  <c r="J146"/>
  <c r="BK134"/>
  <c r="BK116"/>
  <c r="J100"/>
  <c r="BK91"/>
  <c i="4" r="J155"/>
  <c r="J133"/>
  <c r="BK112"/>
  <c r="J98"/>
  <c i="3" r="BK117"/>
  <c r="BK97"/>
  <c i="2" r="BK299"/>
  <c r="J280"/>
  <c r="BK266"/>
  <c r="J234"/>
  <c r="BK211"/>
  <c r="BK183"/>
  <c r="J163"/>
  <c r="J141"/>
  <c r="BK130"/>
  <c r="BK92"/>
  <c i="34" r="BK148"/>
  <c r="BK146"/>
  <c r="J144"/>
  <c r="BK139"/>
  <c r="BK137"/>
  <c r="J135"/>
  <c r="J133"/>
  <c r="BK128"/>
  <c r="J126"/>
  <c r="BK122"/>
  <c r="BK120"/>
  <c r="J118"/>
  <c r="BK113"/>
  <c r="J108"/>
  <c r="J104"/>
  <c r="BK98"/>
  <c r="J95"/>
  <c i="33" r="J135"/>
  <c r="BK130"/>
  <c r="BK103"/>
  <c i="32" r="J88"/>
  <c i="31" r="J146"/>
  <c r="BK135"/>
  <c r="J113"/>
  <c r="BK97"/>
  <c i="30" r="BK135"/>
  <c r="BK117"/>
  <c r="BK105"/>
  <c r="BK90"/>
  <c i="29" r="J85"/>
  <c i="28" r="BK138"/>
  <c i="27" r="J96"/>
  <c i="26" r="BK127"/>
  <c r="J120"/>
  <c r="J104"/>
  <c i="25" r="J159"/>
  <c r="J148"/>
  <c r="J136"/>
  <c r="J123"/>
  <c r="J106"/>
  <c r="J91"/>
  <c i="24" r="J150"/>
  <c r="J146"/>
  <c r="J140"/>
  <c r="BK130"/>
  <c r="BK126"/>
  <c r="BK113"/>
  <c i="23" r="BK171"/>
  <c r="J160"/>
  <c r="BK119"/>
  <c r="BK110"/>
  <c r="BK104"/>
  <c r="J94"/>
  <c i="22" r="J142"/>
  <c r="J136"/>
  <c r="BK115"/>
  <c i="21" r="J91"/>
  <c i="20" r="BK116"/>
  <c r="J96"/>
  <c i="19" r="BK245"/>
  <c r="J199"/>
  <c r="BK182"/>
  <c r="J162"/>
  <c r="BK130"/>
  <c r="BK106"/>
  <c i="18" r="J345"/>
  <c r="BK335"/>
  <c r="J322"/>
  <c r="J287"/>
  <c r="BK267"/>
  <c r="BK242"/>
  <c r="BK216"/>
  <c r="J199"/>
  <c r="BK161"/>
  <c r="BK137"/>
  <c r="J125"/>
  <c i="17" r="BK229"/>
  <c r="J215"/>
  <c r="BK207"/>
  <c r="J183"/>
  <c r="J149"/>
  <c r="BK130"/>
  <c i="16" r="J287"/>
  <c r="BK251"/>
  <c r="BK228"/>
  <c r="BK205"/>
  <c r="BK187"/>
  <c r="BK154"/>
  <c r="BK129"/>
  <c r="J94"/>
  <c i="15" r="J254"/>
  <c r="J241"/>
  <c r="J212"/>
  <c r="J185"/>
  <c r="J161"/>
  <c r="BK134"/>
  <c r="BK119"/>
  <c i="14" r="BK255"/>
  <c r="J223"/>
  <c r="BK202"/>
  <c r="BK172"/>
  <c r="J140"/>
  <c r="J123"/>
  <c r="J106"/>
  <c i="13" r="J158"/>
  <c r="J145"/>
  <c r="J135"/>
  <c r="J127"/>
  <c r="J109"/>
  <c i="12" r="J133"/>
  <c r="BK112"/>
  <c r="J100"/>
  <c r="J90"/>
  <c i="11" r="J92"/>
  <c i="10" r="J156"/>
  <c r="BK140"/>
  <c r="J130"/>
  <c r="BK110"/>
  <c r="J102"/>
  <c i="9" r="BK169"/>
  <c r="BK152"/>
  <c r="J135"/>
  <c r="J122"/>
  <c r="BK104"/>
  <c r="J92"/>
  <c i="8" r="BK146"/>
  <c r="BK133"/>
  <c r="J104"/>
  <c r="BK88"/>
  <c i="7" r="J151"/>
  <c r="J140"/>
  <c r="J102"/>
  <c i="5" r="BK170"/>
  <c r="BK157"/>
  <c r="J133"/>
  <c r="J90"/>
  <c i="4" r="J173"/>
  <c r="BK157"/>
  <c r="BK136"/>
  <c r="BK128"/>
  <c r="J117"/>
  <c r="BK98"/>
  <c i="3" r="BK127"/>
  <c i="2" r="BK296"/>
  <c r="J221"/>
  <c r="BK215"/>
  <c r="J201"/>
  <c r="BK163"/>
  <c r="BK126"/>
  <c r="J109"/>
  <c i="33" r="J125"/>
  <c r="J103"/>
  <c r="J96"/>
  <c i="32" r="J96"/>
  <c i="31" r="BK126"/>
  <c r="BK115"/>
  <c r="J97"/>
  <c i="30" r="BK121"/>
  <c r="BK99"/>
  <c i="29" r="J95"/>
  <c r="J87"/>
  <c i="28" r="J136"/>
  <c r="J115"/>
  <c r="BK104"/>
  <c i="27" r="J87"/>
  <c i="26" r="J137"/>
  <c r="BK124"/>
  <c r="J119"/>
  <c r="BK100"/>
  <c r="BK92"/>
  <c i="25" r="BK150"/>
  <c r="J139"/>
  <c r="J131"/>
  <c r="BK102"/>
  <c i="24" r="J157"/>
  <c r="J149"/>
  <c r="BK140"/>
  <c r="J132"/>
  <c r="J108"/>
  <c r="J91"/>
  <c i="23" r="BK161"/>
  <c r="J155"/>
  <c r="J146"/>
  <c r="J134"/>
  <c r="J97"/>
  <c i="22" r="J153"/>
  <c r="J141"/>
  <c r="J129"/>
  <c r="J118"/>
  <c r="J97"/>
  <c i="20" r="BK117"/>
  <c r="J99"/>
  <c r="BK87"/>
  <c i="19" r="J201"/>
  <c r="J193"/>
  <c r="J170"/>
  <c r="BK148"/>
  <c r="BK94"/>
  <c i="18" r="BK326"/>
  <c r="J307"/>
  <c r="J289"/>
  <c r="BK271"/>
  <c r="J257"/>
  <c r="BK240"/>
  <c r="BK212"/>
  <c r="BK185"/>
  <c r="BK148"/>
  <c r="J116"/>
  <c r="BK92"/>
  <c i="17" r="BK223"/>
  <c r="BK203"/>
  <c r="J147"/>
  <c r="J111"/>
  <c i="16" r="BK269"/>
  <c r="J257"/>
  <c r="BK232"/>
  <c r="J219"/>
  <c r="J182"/>
  <c r="J166"/>
  <c r="J126"/>
  <c r="J106"/>
  <c i="15" r="J252"/>
  <c r="J224"/>
  <c r="J204"/>
  <c r="J176"/>
  <c r="J137"/>
  <c r="BK104"/>
  <c r="J93"/>
  <c i="14" r="J244"/>
  <c r="BK208"/>
  <c r="J154"/>
  <c r="BK130"/>
  <c i="13" r="BK160"/>
  <c r="J141"/>
  <c r="BK127"/>
  <c r="BK117"/>
  <c r="BK103"/>
  <c r="BK94"/>
  <c i="12" r="BK102"/>
  <c r="BK88"/>
  <c i="10" r="J155"/>
  <c r="BK134"/>
  <c r="J127"/>
  <c r="BK90"/>
  <c i="9" r="BK146"/>
  <c r="BK140"/>
  <c r="BK127"/>
  <c r="BK109"/>
  <c r="J91"/>
  <c i="8" r="J138"/>
  <c r="BK128"/>
  <c r="BK104"/>
  <c i="7" r="BK148"/>
  <c r="J131"/>
  <c r="J111"/>
  <c r="BK105"/>
  <c r="BK95"/>
  <c i="5" r="J152"/>
  <c r="J141"/>
  <c r="J124"/>
  <c r="BK100"/>
  <c r="BK90"/>
  <c i="4" r="J157"/>
  <c r="BK113"/>
  <c r="BK92"/>
  <c i="3" r="J113"/>
  <c r="BK95"/>
  <c i="2" r="BK301"/>
  <c r="BK292"/>
  <c r="J266"/>
  <c r="BK236"/>
  <c r="J211"/>
  <c r="J153"/>
  <c r="BK141"/>
  <c r="BK121"/>
  <c r="J106"/>
  <c r="BK90"/>
  <c i="33" r="BK123"/>
  <c r="J121"/>
  <c r="J117"/>
  <c r="J112"/>
  <c r="J101"/>
  <c r="J90"/>
  <c i="32" r="J94"/>
  <c i="31" r="BK146"/>
  <c r="J135"/>
  <c r="BK124"/>
  <c r="J110"/>
  <c r="BK95"/>
  <c i="30" r="J119"/>
  <c r="J109"/>
  <c r="BK96"/>
  <c i="28" r="J140"/>
  <c r="BK111"/>
  <c r="BK93"/>
  <c i="26" r="BK131"/>
  <c r="J122"/>
  <c r="BK111"/>
  <c i="25" r="J161"/>
  <c r="BK154"/>
  <c r="BK147"/>
  <c r="J142"/>
  <c r="J134"/>
  <c r="BK123"/>
  <c r="J117"/>
  <c r="BK106"/>
  <c r="BK96"/>
  <c i="24" r="BK143"/>
  <c r="BK127"/>
  <c r="J121"/>
  <c r="J116"/>
  <c r="J106"/>
  <c i="23" r="J148"/>
  <c r="J141"/>
  <c r="BK136"/>
  <c r="J127"/>
  <c r="BK123"/>
  <c r="J113"/>
  <c i="22" r="BK153"/>
  <c r="J147"/>
  <c r="BK134"/>
  <c r="J123"/>
  <c r="J113"/>
  <c r="BK93"/>
  <c i="20" r="BK122"/>
  <c r="BK114"/>
  <c r="BK94"/>
  <c i="19" r="J251"/>
  <c r="BK233"/>
  <c r="J219"/>
  <c r="J209"/>
  <c r="J184"/>
  <c r="BK150"/>
  <c r="J120"/>
  <c r="J99"/>
  <c i="18" r="BK334"/>
  <c r="BK315"/>
  <c r="BK283"/>
  <c r="BK273"/>
  <c r="BK263"/>
  <c r="J242"/>
  <c r="BK210"/>
  <c r="J183"/>
  <c r="BK156"/>
  <c r="BK116"/>
  <c i="17" r="BK243"/>
  <c r="BK234"/>
  <c r="J213"/>
  <c r="BK173"/>
  <c r="BK149"/>
  <c r="J130"/>
  <c r="BK95"/>
  <c i="16" r="J284"/>
  <c r="BK265"/>
  <c r="J255"/>
  <c r="J242"/>
  <c r="BK224"/>
  <c r="BK193"/>
  <c r="BK166"/>
  <c r="BK94"/>
  <c i="15" r="BK238"/>
  <c r="BK227"/>
  <c r="J201"/>
  <c r="BK185"/>
  <c r="BK168"/>
  <c r="BK131"/>
  <c i="14" r="J257"/>
  <c r="J249"/>
  <c r="J217"/>
  <c r="J181"/>
  <c r="J127"/>
  <c r="BK100"/>
  <c i="13" r="BK151"/>
  <c r="BK140"/>
  <c r="BK130"/>
  <c r="BK107"/>
  <c r="BK93"/>
  <c i="12" r="J125"/>
  <c r="J112"/>
  <c r="BK94"/>
  <c i="10" r="BK152"/>
  <c r="J134"/>
  <c r="J110"/>
  <c r="BK99"/>
  <c i="9" r="BK171"/>
  <c r="J146"/>
  <c r="BK130"/>
  <c r="J104"/>
  <c r="BK92"/>
  <c i="8" r="BK157"/>
  <c r="J128"/>
  <c r="J108"/>
  <c r="J88"/>
  <c i="7" r="BK126"/>
  <c r="BK115"/>
  <c r="J100"/>
  <c r="J88"/>
  <c i="6" r="J91"/>
  <c i="5" r="BK186"/>
  <c r="BK162"/>
  <c r="J121"/>
  <c r="J99"/>
  <c r="BK92"/>
  <c i="4" r="J169"/>
  <c r="J147"/>
  <c r="J123"/>
  <c r="BK99"/>
  <c i="3" r="J117"/>
  <c r="J97"/>
  <c i="2" r="BK297"/>
  <c r="J276"/>
  <c r="BK218"/>
  <c r="BK201"/>
  <c r="J149"/>
  <c r="J116"/>
  <c r="BK100"/>
  <c i="33" r="J99"/>
  <c i="31" r="BK133"/>
  <c r="J124"/>
  <c r="BK102"/>
  <c r="J91"/>
  <c i="30" r="BK125"/>
  <c r="J105"/>
  <c i="29" r="BK98"/>
  <c i="28" r="BK130"/>
  <c r="BK89"/>
  <c i="27" r="BK92"/>
  <c i="26" r="J130"/>
  <c r="BK115"/>
  <c r="J107"/>
  <c i="25" r="BK159"/>
  <c r="J156"/>
  <c r="BK152"/>
  <c r="J128"/>
  <c r="BK121"/>
  <c r="BK114"/>
  <c i="24" r="J141"/>
  <c r="BK135"/>
  <c r="J124"/>
  <c r="J102"/>
  <c i="23" r="BK172"/>
  <c r="BK166"/>
  <c r="BK162"/>
  <c r="BK156"/>
  <c r="J152"/>
  <c r="BK148"/>
  <c r="BK141"/>
  <c r="J137"/>
  <c r="BK131"/>
  <c r="BK125"/>
  <c r="BK118"/>
  <c r="J98"/>
  <c i="22" r="J155"/>
  <c r="BK148"/>
  <c r="J137"/>
  <c r="J131"/>
  <c r="BK113"/>
  <c r="J98"/>
  <c i="20" r="BK118"/>
  <c r="BK105"/>
  <c r="J87"/>
  <c i="19" r="J225"/>
  <c r="BK209"/>
  <c r="BK201"/>
  <c r="BK184"/>
  <c r="J145"/>
  <c r="BK120"/>
  <c r="J94"/>
  <c i="18" r="J315"/>
  <c r="J304"/>
  <c r="BK293"/>
  <c r="BK281"/>
  <c r="BK269"/>
  <c r="BK237"/>
  <c r="BK222"/>
  <c r="J204"/>
  <c r="BK176"/>
  <c r="BK143"/>
  <c r="BK102"/>
  <c i="17" r="J234"/>
  <c r="J220"/>
  <c r="J201"/>
  <c r="BK159"/>
  <c r="BK111"/>
  <c i="16" r="BK293"/>
  <c r="J282"/>
  <c r="J253"/>
  <c r="BK240"/>
  <c r="J212"/>
  <c r="BK182"/>
  <c r="BK136"/>
  <c r="BK113"/>
  <c i="15" r="J238"/>
  <c r="J214"/>
  <c r="BK189"/>
  <c r="J147"/>
  <c r="BK127"/>
  <c r="J104"/>
  <c r="BK93"/>
  <c i="14" r="BK233"/>
  <c r="J202"/>
  <c r="J167"/>
  <c r="BK106"/>
  <c i="13" r="J163"/>
  <c r="BK149"/>
  <c r="BK135"/>
  <c r="BK125"/>
  <c r="J115"/>
  <c i="12" r="J134"/>
  <c r="J109"/>
  <c i="11" r="J96"/>
  <c i="10" r="BK138"/>
  <c r="J120"/>
  <c i="9" r="J171"/>
  <c r="J152"/>
  <c r="BK135"/>
  <c r="J109"/>
  <c r="BK88"/>
  <c i="8" r="J157"/>
  <c r="J125"/>
  <c r="BK102"/>
  <c i="7" r="BK159"/>
  <c r="BK136"/>
  <c r="J124"/>
  <c r="J97"/>
  <c r="J89"/>
  <c i="6" r="J88"/>
  <c i="5" r="BK164"/>
  <c r="BK144"/>
  <c r="J130"/>
  <c r="BK111"/>
  <c r="BK96"/>
  <c i="4" r="BK173"/>
  <c r="J138"/>
  <c r="J119"/>
  <c r="BK109"/>
  <c r="J93"/>
  <c i="3" r="J122"/>
  <c r="J99"/>
  <c i="2" r="J301"/>
  <c r="J292"/>
  <c r="BK279"/>
  <c r="BK273"/>
  <c r="J236"/>
  <c r="BK213"/>
  <c r="BK195"/>
  <c r="BK166"/>
  <c r="J158"/>
  <c r="BK135"/>
  <c r="BK128"/>
  <c r="BK106"/>
  <c i="1" r="AS54"/>
  <c i="34" r="J115"/>
  <c r="J110"/>
  <c r="J106"/>
  <c r="BK100"/>
  <c r="BK97"/>
  <c r="BK91"/>
  <c i="33" r="BK132"/>
  <c r="BK125"/>
  <c i="32" r="BK94"/>
  <c i="31" r="J151"/>
  <c r="BK141"/>
  <c r="J131"/>
  <c r="J102"/>
  <c i="30" r="J135"/>
  <c r="J114"/>
  <c r="J99"/>
  <c i="29" r="BK93"/>
  <c i="28" r="J141"/>
  <c r="BK136"/>
  <c r="J119"/>
  <c r="BK95"/>
  <c i="27" r="J92"/>
  <c i="26" r="J124"/>
  <c r="BK110"/>
  <c r="BK102"/>
  <c i="25" r="J152"/>
  <c r="J145"/>
  <c r="BK135"/>
  <c r="BK116"/>
  <c r="BK104"/>
  <c i="24" r="BK148"/>
  <c r="J144"/>
  <c r="J137"/>
  <c r="BK129"/>
  <c r="J120"/>
  <c r="BK104"/>
  <c i="23" r="J163"/>
  <c r="J158"/>
  <c r="BK116"/>
  <c r="J101"/>
  <c i="22" r="J146"/>
  <c r="BK140"/>
  <c r="J135"/>
  <c r="J108"/>
  <c r="J90"/>
  <c i="21" r="BK86"/>
  <c i="20" r="BK103"/>
  <c r="J94"/>
  <c i="19" r="BK223"/>
  <c r="BK187"/>
  <c r="BK157"/>
  <c r="J123"/>
  <c r="J92"/>
  <c i="18" r="J343"/>
  <c r="J329"/>
  <c r="BK304"/>
  <c r="J281"/>
  <c r="BK259"/>
  <c r="BK245"/>
  <c r="BK226"/>
  <c r="BK204"/>
  <c r="J185"/>
  <c r="BK153"/>
  <c r="J133"/>
  <c r="J110"/>
  <c i="17" r="J226"/>
  <c r="J209"/>
  <c r="BK187"/>
  <c r="J153"/>
  <c r="J138"/>
  <c r="BK113"/>
  <c i="16" r="BK277"/>
  <c r="BK249"/>
  <c r="J230"/>
  <c r="J217"/>
  <c r="J193"/>
  <c r="J160"/>
  <c r="J136"/>
  <c r="BK118"/>
  <c i="15" r="BK254"/>
  <c r="J246"/>
  <c r="BK218"/>
  <c r="J210"/>
  <c r="J181"/>
  <c r="J168"/>
  <c r="J142"/>
  <c r="J122"/>
  <c r="BK90"/>
  <c i="14" r="J233"/>
  <c r="BK211"/>
  <c r="J199"/>
  <c r="BK154"/>
  <c r="J130"/>
  <c r="BK114"/>
  <c i="13" r="J160"/>
  <c r="J151"/>
  <c r="BK139"/>
  <c r="J132"/>
  <c r="J125"/>
  <c r="BK105"/>
  <c i="12" r="J130"/>
  <c r="J122"/>
  <c r="J102"/>
  <c r="J92"/>
  <c i="11" r="BK88"/>
  <c i="10" r="J147"/>
  <c r="J136"/>
  <c r="BK117"/>
  <c r="BK107"/>
  <c r="J99"/>
  <c r="J91"/>
  <c i="9" r="BK163"/>
  <c r="J140"/>
  <c r="BK124"/>
  <c r="BK98"/>
  <c i="8" r="J151"/>
  <c r="BK135"/>
  <c r="J110"/>
  <c r="BK90"/>
  <c i="7" r="J157"/>
  <c r="J148"/>
  <c r="J117"/>
  <c i="5" r="J183"/>
  <c r="J164"/>
  <c r="BK142"/>
  <c r="J116"/>
  <c r="BK89"/>
  <c i="4" r="BK165"/>
  <c r="BK149"/>
  <c r="BK126"/>
  <c r="J102"/>
  <c r="J91"/>
  <c i="3" r="BK119"/>
  <c i="2" r="J284"/>
  <c r="J219"/>
  <c r="J209"/>
  <c r="J166"/>
  <c r="J128"/>
  <c r="J107"/>
  <c i="33" r="BK109"/>
  <c r="J107"/>
  <c r="BK99"/>
  <c r="BK94"/>
  <c i="32" r="BK92"/>
  <c i="31" r="BK122"/>
  <c r="J108"/>
  <c r="BK98"/>
  <c i="30" r="BK123"/>
  <c r="BK109"/>
  <c r="BK97"/>
  <c i="29" r="BK91"/>
  <c i="28" r="BK146"/>
  <c r="J131"/>
  <c r="J111"/>
  <c r="J91"/>
  <c i="27" r="J84"/>
  <c i="26" r="J131"/>
  <c r="BK122"/>
  <c r="J110"/>
  <c r="J98"/>
  <c i="25" r="J158"/>
  <c r="BK146"/>
  <c r="J135"/>
  <c r="J125"/>
  <c r="J96"/>
  <c i="24" r="BK154"/>
  <c r="BK145"/>
  <c r="BK141"/>
  <c r="J133"/>
  <c r="J114"/>
  <c r="J94"/>
  <c i="23" r="J162"/>
  <c r="BK155"/>
  <c r="J150"/>
  <c r="BK124"/>
  <c r="BK94"/>
  <c i="22" r="BK151"/>
  <c r="J148"/>
  <c r="BK132"/>
  <c r="J125"/>
  <c r="J110"/>
  <c r="BK96"/>
  <c i="20" r="J121"/>
  <c r="BK109"/>
  <c r="BK88"/>
  <c i="19" r="BK219"/>
  <c r="BK197"/>
  <c r="BK175"/>
  <c r="BK162"/>
  <c r="BK145"/>
  <c r="BK114"/>
  <c i="18" r="J332"/>
  <c r="J309"/>
  <c r="BK291"/>
  <c r="J269"/>
  <c r="BK253"/>
  <c r="BK234"/>
  <c r="J196"/>
  <c r="J176"/>
  <c r="BK128"/>
  <c r="J104"/>
  <c i="17" r="BK226"/>
  <c r="BK209"/>
  <c r="J167"/>
  <c r="J117"/>
  <c i="16" r="BK284"/>
  <c r="BK259"/>
  <c r="BK234"/>
  <c r="J224"/>
  <c r="J210"/>
  <c r="J175"/>
  <c r="BK146"/>
  <c r="BK124"/>
  <c r="BK103"/>
  <c i="15" r="BK244"/>
  <c r="J218"/>
  <c r="J195"/>
  <c r="BK161"/>
  <c r="J119"/>
  <c r="BK97"/>
  <c i="14" r="J250"/>
  <c r="BK229"/>
  <c r="J193"/>
  <c r="J151"/>
  <c r="BK123"/>
  <c i="13" r="BK145"/>
  <c r="J130"/>
  <c r="BK121"/>
  <c r="J110"/>
  <c r="BK100"/>
  <c i="12" r="J114"/>
  <c i="11" r="J99"/>
  <c i="10" r="BK156"/>
  <c r="J132"/>
  <c r="BK112"/>
  <c r="J88"/>
  <c i="9" r="BK144"/>
  <c r="BK139"/>
  <c r="J119"/>
  <c r="J106"/>
  <c r="J88"/>
  <c i="8" r="BK151"/>
  <c r="J119"/>
  <c r="BK107"/>
  <c i="7" r="J153"/>
  <c r="BK134"/>
  <c r="J113"/>
  <c r="BK102"/>
  <c i="6" r="J89"/>
  <c r="J85"/>
  <c i="5" r="J186"/>
  <c r="BK179"/>
  <c r="J171"/>
  <c r="J154"/>
  <c r="J143"/>
  <c r="BK137"/>
  <c r="BK105"/>
  <c r="J94"/>
  <c i="4" r="BK176"/>
  <c r="BK144"/>
  <c r="BK105"/>
  <c i="3" r="J125"/>
  <c r="J105"/>
  <c r="BK91"/>
  <c i="2" r="J299"/>
  <c r="J283"/>
  <c r="J242"/>
  <c r="J218"/>
  <c r="BK158"/>
  <c r="BK149"/>
  <c r="BK133"/>
  <c r="BK107"/>
  <c r="J100"/>
  <c i="33" r="J123"/>
  <c r="J119"/>
  <c r="J114"/>
  <c r="BK105"/>
  <c r="J94"/>
  <c i="32" r="BK96"/>
  <c i="31" r="J148"/>
  <c r="BK139"/>
  <c r="BK120"/>
  <c r="J104"/>
  <c i="30" r="J121"/>
  <c r="J112"/>
  <c r="J101"/>
  <c i="29" r="J91"/>
  <c i="28" r="J138"/>
  <c r="J107"/>
  <c i="27" r="BK87"/>
  <c i="26" r="J134"/>
  <c r="J129"/>
  <c r="BK107"/>
  <c r="J90"/>
  <c i="25" r="J155"/>
  <c r="J151"/>
  <c r="BK145"/>
  <c r="BK136"/>
  <c r="J129"/>
  <c r="J120"/>
  <c r="J108"/>
  <c r="BK99"/>
  <c i="24" r="BK146"/>
  <c r="J130"/>
  <c r="BK123"/>
  <c r="BK114"/>
  <c r="BK94"/>
  <c i="23" r="BK147"/>
  <c r="J139"/>
  <c r="J133"/>
  <c r="J128"/>
  <c r="BK122"/>
  <c r="J110"/>
  <c i="22" r="J151"/>
  <c r="BK141"/>
  <c r="BK128"/>
  <c r="BK122"/>
  <c r="BK106"/>
  <c i="21" r="J90"/>
  <c i="20" r="J118"/>
  <c r="J112"/>
  <c r="J89"/>
  <c i="19" r="J249"/>
  <c r="BK238"/>
  <c r="J223"/>
  <c r="BK215"/>
  <c r="BK191"/>
  <c r="J172"/>
  <c r="J133"/>
  <c r="BK102"/>
  <c i="18" r="BK339"/>
  <c r="J323"/>
  <c r="J293"/>
  <c r="BK279"/>
  <c r="J267"/>
  <c r="BK255"/>
  <c r="J237"/>
  <c r="BK206"/>
  <c r="J161"/>
  <c r="BK133"/>
  <c r="J92"/>
  <c i="17" r="J237"/>
  <c r="BK220"/>
  <c r="J203"/>
  <c r="BK183"/>
  <c r="J156"/>
  <c r="BK138"/>
  <c r="J120"/>
  <c r="BK89"/>
  <c i="16" r="J272"/>
  <c r="BK261"/>
  <c r="BK253"/>
  <c r="J240"/>
  <c r="J226"/>
  <c r="J197"/>
  <c r="J170"/>
  <c r="J98"/>
  <c i="15" r="BK246"/>
  <c r="J231"/>
  <c r="BK216"/>
  <c r="BK192"/>
  <c r="BK176"/>
  <c r="BK142"/>
  <c i="14" r="BK257"/>
  <c r="J236"/>
  <c r="J211"/>
  <c r="BK162"/>
  <c r="J114"/>
  <c r="J93"/>
  <c i="13" r="J149"/>
  <c r="BK137"/>
  <c r="BK115"/>
  <c r="J105"/>
  <c i="12" r="BK130"/>
  <c r="J120"/>
  <c r="BK114"/>
  <c r="J95"/>
  <c i="10" r="BK155"/>
  <c r="BK147"/>
  <c r="BK120"/>
  <c r="BK105"/>
  <c r="BK91"/>
  <c i="9" r="J153"/>
  <c r="J139"/>
  <c r="BK106"/>
  <c r="BK96"/>
  <c i="8" r="J161"/>
  <c r="J130"/>
  <c r="BK117"/>
  <c r="J94"/>
  <c i="7" r="BK158"/>
  <c r="BK124"/>
  <c r="J105"/>
  <c r="J92"/>
  <c i="6" r="J95"/>
  <c r="BK88"/>
  <c i="5" r="BK171"/>
  <c r="J144"/>
  <c r="J108"/>
  <c r="J96"/>
  <c i="4" r="J176"/>
  <c r="J149"/>
  <c r="J126"/>
  <c r="BK102"/>
  <c r="J89"/>
  <c i="3" r="BK105"/>
  <c r="BK94"/>
  <c i="2" r="J296"/>
  <c r="J273"/>
  <c r="J217"/>
  <c r="BK153"/>
  <c r="J145"/>
  <c r="J121"/>
  <c r="BK109"/>
  <c r="BK97"/>
  <c i="32" r="J92"/>
  <c i="31" r="BK137"/>
  <c r="J122"/>
  <c r="BK104"/>
  <c i="30" r="J132"/>
  <c r="J123"/>
  <c r="J97"/>
  <c i="28" r="J146"/>
  <c r="BK115"/>
  <c r="BK100"/>
  <c i="27" r="BK96"/>
  <c i="26" r="J132"/>
  <c r="BK116"/>
  <c r="J108"/>
  <c r="J100"/>
  <c i="25" r="BK161"/>
  <c r="BK155"/>
  <c r="BK148"/>
  <c r="J126"/>
  <c r="BK117"/>
  <c r="J104"/>
  <c i="24" r="J148"/>
  <c r="BK137"/>
  <c r="J129"/>
  <c r="BK116"/>
  <c r="J99"/>
  <c i="23" r="J172"/>
  <c r="J166"/>
  <c r="BK163"/>
  <c r="BK158"/>
  <c r="BK154"/>
  <c r="J149"/>
  <c r="J143"/>
  <c r="J136"/>
  <c r="BK127"/>
  <c r="J122"/>
  <c r="J116"/>
  <c r="BK97"/>
  <c i="22" r="BK152"/>
  <c r="J140"/>
  <c r="J134"/>
  <c r="BK118"/>
  <c r="BK101"/>
  <c r="BK90"/>
  <c i="20" r="BK112"/>
  <c i="19" r="J243"/>
  <c r="J221"/>
  <c r="BK213"/>
  <c r="BK207"/>
  <c r="BK193"/>
  <c r="BK172"/>
  <c r="BK133"/>
  <c r="J109"/>
  <c i="18" r="BK337"/>
  <c r="BK318"/>
  <c r="BK307"/>
  <c r="BK295"/>
  <c r="BK287"/>
  <c r="J277"/>
  <c r="J261"/>
  <c r="BK232"/>
  <c r="BK208"/>
  <c r="J191"/>
  <c r="J170"/>
  <c r="BK140"/>
  <c r="J95"/>
  <c i="17" r="J223"/>
  <c r="BK189"/>
  <c r="BK153"/>
  <c r="J103"/>
  <c i="16" r="J295"/>
  <c r="BK289"/>
  <c r="BK255"/>
  <c r="BK242"/>
  <c r="J228"/>
  <c r="J199"/>
  <c r="BK160"/>
  <c r="BK106"/>
  <c i="15" r="BK235"/>
  <c r="BK220"/>
  <c r="BK201"/>
  <c r="BK173"/>
  <c r="BK137"/>
  <c r="BK108"/>
  <c r="J97"/>
  <c i="14" r="BK236"/>
  <c r="J214"/>
  <c r="BK184"/>
  <c r="BK144"/>
  <c r="BK93"/>
  <c i="13" r="BK158"/>
  <c r="BK146"/>
  <c r="J134"/>
  <c r="J117"/>
  <c r="BK97"/>
  <c i="12" r="BK125"/>
  <c r="BK116"/>
  <c r="J94"/>
  <c i="10" r="J144"/>
  <c r="BK127"/>
  <c r="BK94"/>
  <c i="9" r="J167"/>
  <c r="BK153"/>
  <c r="J136"/>
  <c r="BK119"/>
  <c r="BK91"/>
  <c i="8" r="J162"/>
  <c r="BK142"/>
  <c r="BK122"/>
  <c r="J98"/>
  <c i="7" r="BK140"/>
  <c r="J126"/>
  <c r="J110"/>
  <c r="J90"/>
  <c i="6" r="J93"/>
  <c r="BK85"/>
  <c i="5" r="J162"/>
  <c r="BK141"/>
  <c r="BK121"/>
  <c r="BK108"/>
  <c r="BK93"/>
  <c i="4" r="BK169"/>
  <c r="J136"/>
  <c r="J115"/>
  <c r="J107"/>
  <c r="BK91"/>
  <c i="3" r="J114"/>
  <c r="J94"/>
  <c i="2" r="J297"/>
  <c r="BK283"/>
  <c r="J260"/>
  <c r="J215"/>
  <c r="BK190"/>
  <c r="J173"/>
  <c r="BK147"/>
  <c r="J133"/>
  <c r="J123"/>
  <c r="J97"/>
  <c i="34" r="J151"/>
  <c r="J146"/>
  <c r="J141"/>
  <c r="J139"/>
  <c r="BK135"/>
  <c r="BK131"/>
  <c r="BK126"/>
  <c r="J124"/>
  <c r="J120"/>
  <c r="BK115"/>
  <c r="BK110"/>
  <c r="BK106"/>
  <c r="BK102"/>
  <c r="J100"/>
  <c r="J97"/>
  <c r="J91"/>
  <c i="33" r="J132"/>
  <c r="J105"/>
  <c i="31" r="BK148"/>
  <c r="J139"/>
  <c r="BK128"/>
  <c r="BK110"/>
  <c r="J95"/>
  <c i="30" r="BK132"/>
  <c r="J103"/>
  <c i="29" r="J98"/>
  <c i="28" r="J144"/>
  <c r="J133"/>
  <c r="J100"/>
  <c i="27" r="J93"/>
  <c i="26" r="BK126"/>
  <c r="BK119"/>
  <c i="25" r="J164"/>
  <c r="BK151"/>
  <c r="BK139"/>
  <c r="J132"/>
  <c r="J113"/>
  <c r="J99"/>
  <c i="24" r="BK157"/>
  <c r="BK149"/>
  <c r="J145"/>
  <c r="J139"/>
  <c r="J134"/>
  <c r="J127"/>
  <c r="J111"/>
  <c r="J96"/>
  <c i="23" r="J161"/>
  <c r="J157"/>
  <c r="BK113"/>
  <c r="BK106"/>
  <c i="22" r="J152"/>
  <c r="J139"/>
  <c r="BK129"/>
  <c r="J104"/>
  <c i="21" r="BK90"/>
  <c i="20" r="J122"/>
  <c r="BK99"/>
  <c i="19" r="J233"/>
  <c r="J195"/>
  <c r="BK179"/>
  <c r="J154"/>
  <c r="J114"/>
  <c r="BK90"/>
  <c i="18" r="BK343"/>
  <c r="J326"/>
  <c r="J297"/>
  <c r="BK265"/>
  <c r="J247"/>
  <c r="J240"/>
  <c r="J208"/>
  <c r="BK170"/>
  <c r="J148"/>
  <c r="J130"/>
  <c r="J113"/>
  <c r="J102"/>
  <c i="17" r="BK217"/>
  <c r="J189"/>
  <c r="BK181"/>
  <c r="BK147"/>
  <c r="J125"/>
  <c i="16" r="J289"/>
  <c r="J263"/>
  <c r="BK238"/>
  <c r="BK219"/>
  <c r="BK195"/>
  <c r="BK170"/>
  <c r="BK139"/>
  <c r="J124"/>
  <c r="BK92"/>
  <c i="15" r="J248"/>
  <c r="J227"/>
  <c r="J216"/>
  <c r="BK206"/>
  <c r="J171"/>
  <c r="BK147"/>
  <c r="J127"/>
  <c r="J102"/>
  <c i="14" r="J253"/>
  <c r="J205"/>
  <c r="BK157"/>
  <c r="J144"/>
  <c r="BK127"/>
  <c r="J91"/>
  <c i="13" r="BK156"/>
  <c r="J146"/>
  <c r="J136"/>
  <c r="BK128"/>
  <c r="J121"/>
  <c r="BK102"/>
  <c i="12" r="BK109"/>
  <c r="BK95"/>
  <c i="11" r="BK96"/>
  <c i="10" r="J150"/>
  <c r="J138"/>
  <c r="BK114"/>
  <c r="J105"/>
  <c r="BK96"/>
  <c i="9" r="BK168"/>
  <c r="J148"/>
  <c r="BK132"/>
  <c r="J113"/>
  <c r="J94"/>
  <c i="8" r="BK147"/>
  <c r="J140"/>
  <c r="J113"/>
  <c r="J102"/>
  <c i="7" r="J159"/>
  <c r="J145"/>
  <c r="BK113"/>
  <c i="5" r="J179"/>
  <c r="BK154"/>
  <c r="J137"/>
  <c r="J111"/>
  <c i="4" r="J170"/>
  <c r="BK155"/>
  <c r="BK133"/>
  <c r="BK119"/>
  <c r="BK115"/>
  <c r="J95"/>
  <c i="3" r="BK122"/>
  <c i="2" r="BK251"/>
  <c r="J220"/>
  <c r="J213"/>
  <c r="J183"/>
  <c r="BK161"/>
  <c r="BK123"/>
  <c i="25" r="BK142"/>
  <c r="BK134"/>
  <c r="BK120"/>
  <c r="BK94"/>
  <c i="24" r="J151"/>
  <c r="BK144"/>
  <c r="BK134"/>
  <c r="J117"/>
  <c r="BK99"/>
  <c i="23" r="BK165"/>
  <c r="BK157"/>
  <c r="BK153"/>
  <c r="BK144"/>
  <c r="J104"/>
  <c r="BK91"/>
  <c i="22" r="BK149"/>
  <c r="BK146"/>
  <c r="BK131"/>
  <c r="BK126"/>
  <c r="J116"/>
  <c r="J101"/>
  <c i="21" r="BK87"/>
  <c i="20" r="J105"/>
  <c i="19" r="J245"/>
  <c r="J213"/>
  <c r="BK195"/>
  <c r="J182"/>
  <c r="BK168"/>
  <c r="BK116"/>
  <c i="18" r="J334"/>
  <c r="J312"/>
  <c r="BK301"/>
  <c r="BK285"/>
  <c r="BK261"/>
  <c r="J250"/>
  <c r="J214"/>
  <c r="BK183"/>
  <c r="BK130"/>
  <c r="BK106"/>
  <c i="17" r="BK241"/>
  <c r="J217"/>
  <c r="BK205"/>
  <c r="J162"/>
  <c r="J113"/>
  <c i="16" r="BK287"/>
  <c r="J261"/>
  <c r="BK236"/>
  <c r="BK226"/>
  <c r="BK197"/>
  <c r="J179"/>
  <c r="J139"/>
  <c r="J118"/>
  <c r="BK98"/>
  <c i="15" r="J243"/>
  <c r="BK212"/>
  <c r="J192"/>
  <c r="BK171"/>
  <c r="J131"/>
  <c r="BK102"/>
  <c i="14" r="BK253"/>
  <c r="J240"/>
  <c r="J184"/>
  <c r="BK140"/>
  <c r="J103"/>
  <c i="13" r="J143"/>
  <c r="BK129"/>
  <c r="J120"/>
  <c r="J107"/>
  <c r="J101"/>
  <c i="12" r="BK134"/>
  <c r="BK92"/>
  <c i="11" r="J91"/>
  <c i="10" r="BK144"/>
  <c r="BK104"/>
  <c i="9" r="J169"/>
  <c r="BK143"/>
  <c r="J138"/>
  <c r="BK113"/>
  <c r="BK89"/>
  <c i="8" r="J147"/>
  <c r="BK130"/>
  <c r="BK108"/>
  <c r="BK94"/>
  <c i="7" r="J142"/>
  <c r="J121"/>
  <c r="J107"/>
  <c i="6" r="J99"/>
  <c i="5" r="J187"/>
  <c r="J184"/>
  <c r="BK175"/>
  <c r="J157"/>
  <c r="BK146"/>
  <c r="J142"/>
  <c r="BK130"/>
  <c r="J92"/>
  <c i="4" r="J165"/>
  <c r="BK147"/>
  <c r="J109"/>
  <c i="3" r="J127"/>
  <c r="J110"/>
  <c i="2" r="J302"/>
  <c r="BK288"/>
  <c r="BK260"/>
  <c r="BK221"/>
  <c r="BK173"/>
  <c r="J147"/>
  <c r="J135"/>
  <c r="J110"/>
  <c r="BK104"/>
  <c i="33" r="J130"/>
  <c r="BK119"/>
  <c r="BK114"/>
  <c r="J109"/>
  <c r="BK96"/>
  <c i="31" r="BK151"/>
  <c r="J141"/>
  <c r="J128"/>
  <c r="BK113"/>
  <c r="J100"/>
  <c i="30" r="J117"/>
  <c r="BK103"/>
  <c i="29" r="J93"/>
  <c i="28" r="BK141"/>
  <c r="BK119"/>
  <c r="J95"/>
  <c i="27" r="BK84"/>
  <c i="26" r="BK132"/>
  <c r="BK123"/>
  <c r="J114"/>
  <c r="J92"/>
  <c i="25" r="BK156"/>
  <c r="J150"/>
  <c r="J144"/>
  <c r="BK132"/>
  <c r="BK122"/>
  <c r="J114"/>
  <c i="24" r="BK150"/>
  <c r="BK139"/>
  <c r="BK124"/>
  <c r="BK117"/>
  <c r="BK108"/>
  <c i="23" r="BK149"/>
  <c r="J138"/>
  <c r="J131"/>
  <c r="J124"/>
  <c r="BK108"/>
  <c i="22" r="BK150"/>
  <c r="J144"/>
  <c r="J132"/>
  <c r="BK125"/>
  <c r="J115"/>
  <c i="21" r="BK91"/>
  <c i="20" r="BK121"/>
  <c r="J103"/>
  <c i="19" r="BK251"/>
  <c r="BK240"/>
  <c r="BK225"/>
  <c r="J207"/>
  <c r="J179"/>
  <c r="BK154"/>
  <c r="J130"/>
  <c r="J106"/>
  <c r="J90"/>
  <c i="18" r="BK329"/>
  <c r="BK289"/>
  <c r="J275"/>
  <c r="J265"/>
  <c r="BK257"/>
  <c r="J245"/>
  <c r="J212"/>
  <c r="J173"/>
  <c r="J137"/>
  <c r="J99"/>
  <c i="17" r="J241"/>
  <c r="BK215"/>
  <c r="BK201"/>
  <c r="J159"/>
  <c r="BK144"/>
  <c r="BK125"/>
  <c r="BK92"/>
  <c i="16" r="BK282"/>
  <c r="J269"/>
  <c r="J259"/>
  <c r="BK244"/>
  <c r="J232"/>
  <c r="BK199"/>
  <c r="J154"/>
  <c r="J92"/>
  <c i="15" r="BK243"/>
  <c r="BK232"/>
  <c r="BK204"/>
  <c r="J189"/>
  <c r="J165"/>
  <c r="BK122"/>
  <c i="14" r="BK250"/>
  <c r="BK223"/>
  <c r="BK199"/>
  <c r="BK167"/>
  <c r="BK103"/>
  <c i="13" r="BK161"/>
  <c r="BK141"/>
  <c r="BK136"/>
  <c r="BK110"/>
  <c r="BK101"/>
  <c i="12" r="BK128"/>
  <c r="BK118"/>
  <c r="BK106"/>
  <c r="BK90"/>
  <c i="10" r="BK150"/>
  <c r="BK123"/>
  <c r="J107"/>
  <c r="J92"/>
  <c i="9" r="J168"/>
  <c r="BK141"/>
  <c r="BK122"/>
  <c r="J100"/>
  <c i="8" r="BK165"/>
  <c r="J133"/>
  <c r="J122"/>
  <c r="BK96"/>
  <c i="7" r="BK151"/>
  <c r="BK107"/>
  <c r="BK89"/>
  <c i="6" r="BK93"/>
  <c i="5" r="BK184"/>
  <c r="BK124"/>
  <c r="J103"/>
  <c r="BK94"/>
  <c i="4" r="BK175"/>
  <c r="BK163"/>
  <c r="J144"/>
  <c r="BK107"/>
  <c r="J92"/>
  <c i="3" r="BK113"/>
  <c r="BK99"/>
  <c i="2" r="BK298"/>
  <c r="J279"/>
  <c r="BK226"/>
  <c r="J195"/>
  <c r="J130"/>
  <c r="J104"/>
  <c i="33" r="BK107"/>
  <c i="32" r="J90"/>
  <c i="31" r="BK131"/>
  <c r="BK108"/>
  <c i="30" r="BK127"/>
  <c r="BK112"/>
  <c r="BK94"/>
  <c i="28" r="BK131"/>
  <c r="BK107"/>
  <c r="BK97"/>
  <c i="27" r="BK93"/>
  <c i="26" r="BK134"/>
  <c r="J117"/>
  <c r="J111"/>
  <c r="BK104"/>
  <c r="J95"/>
  <c i="25" r="BK158"/>
  <c r="J154"/>
  <c r="J141"/>
  <c r="J122"/>
  <c r="J111"/>
  <c i="24" r="BK151"/>
  <c r="BK133"/>
  <c r="J104"/>
  <c r="BK91"/>
  <c i="23" r="J171"/>
  <c r="J165"/>
  <c r="J159"/>
  <c r="J153"/>
  <c r="J144"/>
  <c r="BK138"/>
  <c r="BK133"/>
  <c r="BK128"/>
  <c r="J123"/>
  <c r="J115"/>
  <c r="BK96"/>
  <c i="22" r="J150"/>
  <c r="BK135"/>
  <c r="BK123"/>
  <c r="BK110"/>
  <c r="J106"/>
  <c i="21" r="J87"/>
  <c i="20" r="BK89"/>
  <c i="19" r="J238"/>
  <c r="J215"/>
  <c r="BK199"/>
  <c r="BK189"/>
  <c r="BK138"/>
  <c r="J102"/>
  <c i="18" r="J335"/>
  <c r="BK312"/>
  <c r="J301"/>
  <c r="J291"/>
  <c r="J279"/>
  <c r="J263"/>
  <c r="J234"/>
  <c r="J210"/>
  <c r="BK199"/>
  <c r="BK173"/>
  <c r="BK113"/>
  <c r="BK99"/>
  <c i="17" r="J231"/>
  <c r="J205"/>
  <c r="J187"/>
  <c r="BK156"/>
  <c r="BK117"/>
  <c i="16" r="BK295"/>
  <c r="BK263"/>
  <c r="J249"/>
  <c r="J234"/>
  <c r="J205"/>
  <c r="BK175"/>
  <c r="BK133"/>
  <c i="15" r="J244"/>
  <c r="BK231"/>
  <c r="J206"/>
  <c r="J157"/>
  <c r="J134"/>
  <c r="J108"/>
  <c i="14" r="BK240"/>
  <c r="BK217"/>
  <c r="BK196"/>
  <c r="J162"/>
  <c r="J100"/>
  <c i="13" r="J161"/>
  <c r="BK154"/>
  <c r="J137"/>
  <c r="J129"/>
  <c r="J103"/>
  <c r="J93"/>
  <c i="12" r="J118"/>
  <c r="BK100"/>
  <c i="10" r="J140"/>
  <c r="J123"/>
  <c r="BK92"/>
  <c i="9" r="J163"/>
  <c r="J144"/>
  <c r="J127"/>
  <c r="BK111"/>
  <c r="J89"/>
  <c i="8" r="BK161"/>
  <c r="BK138"/>
  <c r="J107"/>
  <c r="J96"/>
  <c i="7" r="J158"/>
  <c r="J134"/>
  <c r="BK121"/>
  <c r="J95"/>
  <c i="6" r="BK95"/>
  <c r="BK89"/>
  <c i="5" r="J175"/>
  <c r="BK152"/>
  <c r="BK140"/>
  <c r="BK114"/>
  <c r="BK99"/>
  <c r="J89"/>
  <c i="4" r="J141"/>
  <c r="J128"/>
  <c r="J113"/>
  <c r="J105"/>
  <c i="3" r="BK125"/>
  <c r="BK110"/>
  <c r="J95"/>
  <c i="2" r="J298"/>
  <c r="J288"/>
  <c r="BK276"/>
  <c r="BK242"/>
  <c r="BK220"/>
  <c r="BK209"/>
  <c r="J180"/>
  <c r="J161"/>
  <c r="J138"/>
  <c r="BK111"/>
  <c r="J90"/>
  <c i="34" r="J148"/>
  <c r="BK144"/>
  <c r="BK141"/>
  <c r="J137"/>
  <c r="BK133"/>
  <c r="J131"/>
  <c r="J128"/>
  <c r="BK124"/>
  <c r="J122"/>
  <c r="BK118"/>
  <c r="J113"/>
  <c r="BK108"/>
  <c r="BK104"/>
  <c r="J102"/>
  <c r="J98"/>
  <c r="BK95"/>
  <c i="33" r="BK135"/>
  <c r="J127"/>
  <c r="BK97"/>
  <c i="32" r="BK86"/>
  <c i="31" r="J144"/>
  <c r="J137"/>
  <c r="J115"/>
  <c r="BK106"/>
  <c r="BK91"/>
  <c i="30" r="J127"/>
  <c r="BK107"/>
  <c r="J94"/>
  <c i="29" r="BK87"/>
  <c i="28" r="BK140"/>
  <c r="J130"/>
  <c r="BK102"/>
  <c r="J93"/>
  <c i="26" r="BK129"/>
  <c r="J123"/>
  <c r="BK117"/>
  <c r="BK98"/>
  <c i="25" r="J147"/>
  <c r="J137"/>
  <c r="BK128"/>
  <c r="BK111"/>
  <c r="J94"/>
  <c i="24" r="J152"/>
  <c r="J147"/>
  <c r="J143"/>
  <c r="J135"/>
  <c r="BK121"/>
  <c r="BK106"/>
  <c i="23" r="BK168"/>
  <c r="BK159"/>
  <c r="J118"/>
  <c r="J108"/>
  <c r="J96"/>
  <c i="22" r="BK144"/>
  <c r="BK137"/>
  <c r="J122"/>
  <c r="J96"/>
  <c i="20" r="J101"/>
  <c i="19" r="BK249"/>
  <c r="J228"/>
  <c r="J189"/>
  <c r="BK170"/>
  <c r="J150"/>
  <c r="BK109"/>
  <c i="18" r="BK345"/>
  <c r="J339"/>
  <c r="BK323"/>
  <c r="BK299"/>
  <c r="BK275"/>
  <c r="BK250"/>
  <c r="J232"/>
  <c r="BK214"/>
  <c r="BK196"/>
  <c r="J166"/>
  <c r="J140"/>
  <c r="J128"/>
  <c r="J106"/>
  <c i="17" r="J211"/>
  <c r="J185"/>
  <c r="J173"/>
  <c r="J133"/>
  <c r="J92"/>
  <c i="16" r="BK272"/>
  <c r="J246"/>
  <c r="BK221"/>
  <c r="BK210"/>
  <c r="BK179"/>
  <c r="J146"/>
  <c r="BK126"/>
  <c r="J90"/>
  <c i="15" r="BK252"/>
  <c r="BK224"/>
  <c r="BK214"/>
  <c r="BK208"/>
  <c r="J173"/>
  <c r="J151"/>
  <c r="J124"/>
  <c r="J100"/>
  <c i="14" r="J226"/>
  <c r="J208"/>
  <c r="BK193"/>
  <c r="BK151"/>
  <c r="BK135"/>
  <c r="J121"/>
  <c i="13" r="BK163"/>
  <c r="J154"/>
  <c r="J140"/>
  <c r="BK134"/>
  <c r="J123"/>
  <c r="J100"/>
  <c i="12" r="J128"/>
  <c r="J104"/>
  <c r="J97"/>
  <c r="J88"/>
  <c i="11" r="BK91"/>
  <c i="10" r="J142"/>
  <c r="BK132"/>
  <c r="J112"/>
  <c r="J104"/>
  <c r="J94"/>
  <c i="9" r="BK167"/>
  <c r="J143"/>
  <c r="J130"/>
  <c r="J116"/>
  <c r="BK100"/>
  <c i="8" r="BK163"/>
  <c r="J142"/>
  <c r="BK119"/>
  <c r="BK98"/>
  <c i="7" r="BK153"/>
  <c r="J136"/>
  <c r="BK90"/>
  <c i="5" r="BK167"/>
  <c r="BK143"/>
  <c r="J140"/>
  <c r="J114"/>
  <c i="4" r="J175"/>
  <c r="J163"/>
  <c r="BK141"/>
  <c r="BK123"/>
  <c r="J99"/>
  <c r="BK89"/>
  <c i="3" r="BK101"/>
  <c i="2" r="J226"/>
  <c r="BK217"/>
  <c r="BK206"/>
  <c r="BK180"/>
  <c r="BK145"/>
  <c r="BK110"/>
  <c r="J103"/>
  <c l="1" r="BK89"/>
  <c r="BK144"/>
  <c r="J144"/>
  <c r="J63"/>
  <c r="T144"/>
  <c r="R150"/>
  <c r="T208"/>
  <c r="T282"/>
  <c r="T300"/>
  <c i="3" r="P90"/>
  <c r="BK112"/>
  <c r="J112"/>
  <c r="J64"/>
  <c r="P124"/>
  <c r="P120"/>
  <c i="4" r="R88"/>
  <c r="R125"/>
  <c r="T146"/>
  <c r="BK174"/>
  <c r="J174"/>
  <c r="J66"/>
  <c i="7" r="BK87"/>
  <c r="T123"/>
  <c r="R139"/>
  <c r="T156"/>
  <c i="8" r="T87"/>
  <c r="T116"/>
  <c r="P137"/>
  <c r="P145"/>
  <c i="9" r="P87"/>
  <c r="T121"/>
  <c r="P134"/>
  <c r="P151"/>
  <c i="10" r="T87"/>
  <c r="T126"/>
  <c r="BK154"/>
  <c r="J154"/>
  <c r="J65"/>
  <c i="11" r="BK90"/>
  <c r="J90"/>
  <c r="J62"/>
  <c i="12" r="BK87"/>
  <c r="BK111"/>
  <c r="J111"/>
  <c r="J62"/>
  <c r="T127"/>
  <c r="P132"/>
  <c i="13" r="BK99"/>
  <c r="J99"/>
  <c r="J62"/>
  <c r="BK108"/>
  <c r="J108"/>
  <c r="J63"/>
  <c r="P108"/>
  <c r="P112"/>
  <c r="P119"/>
  <c r="R142"/>
  <c r="R153"/>
  <c r="P159"/>
  <c i="14" r="T90"/>
  <c r="R150"/>
  <c r="BK171"/>
  <c r="J171"/>
  <c r="J65"/>
  <c r="BK239"/>
  <c r="J239"/>
  <c r="J66"/>
  <c r="T239"/>
  <c r="BK254"/>
  <c r="J254"/>
  <c r="J68"/>
  <c r="R254"/>
  <c i="15" r="P89"/>
  <c r="BK160"/>
  <c r="J160"/>
  <c r="J62"/>
  <c r="T160"/>
  <c r="R184"/>
  <c r="T230"/>
  <c r="T245"/>
  <c r="T251"/>
  <c r="T250"/>
  <c i="16" r="BK89"/>
  <c r="BK169"/>
  <c r="J169"/>
  <c r="J62"/>
  <c r="T178"/>
  <c r="BK204"/>
  <c r="J204"/>
  <c r="J64"/>
  <c r="BK286"/>
  <c r="J286"/>
  <c r="J65"/>
  <c r="R292"/>
  <c r="R291"/>
  <c i="17" r="T88"/>
  <c r="P143"/>
  <c r="R152"/>
  <c r="R172"/>
  <c r="R233"/>
  <c r="T240"/>
  <c i="18" r="P91"/>
  <c r="R169"/>
  <c r="P182"/>
  <c r="R221"/>
  <c r="R311"/>
  <c r="R321"/>
  <c r="R336"/>
  <c r="P342"/>
  <c r="P341"/>
  <c i="19" r="BK89"/>
  <c r="BK144"/>
  <c r="J144"/>
  <c r="J62"/>
  <c r="T153"/>
  <c r="P178"/>
  <c r="R242"/>
  <c r="P248"/>
  <c r="P247"/>
  <c i="20" r="BK86"/>
  <c r="T111"/>
  <c r="R120"/>
  <c i="21" r="R85"/>
  <c r="R84"/>
  <c r="T89"/>
  <c r="T88"/>
  <c i="22" r="P89"/>
  <c r="R114"/>
  <c r="T117"/>
  <c r="BK121"/>
  <c i="23" r="BK90"/>
  <c r="T114"/>
  <c r="P121"/>
  <c r="P120"/>
  <c r="BK170"/>
  <c r="J170"/>
  <c r="J68"/>
  <c i="24" r="R90"/>
  <c r="R112"/>
  <c r="P115"/>
  <c r="T119"/>
  <c r="T118"/>
  <c i="25" r="BK90"/>
  <c r="BK112"/>
  <c r="J112"/>
  <c r="J63"/>
  <c r="R112"/>
  <c r="R115"/>
  <c r="T119"/>
  <c r="T118"/>
  <c i="26" r="P89"/>
  <c r="BK109"/>
  <c r="J109"/>
  <c r="J63"/>
  <c r="P113"/>
  <c r="P112"/>
  <c i="27" r="BK83"/>
  <c r="BK91"/>
  <c r="BK90"/>
  <c r="J90"/>
  <c r="J61"/>
  <c i="28" r="R88"/>
  <c r="T106"/>
  <c r="T126"/>
  <c r="T135"/>
  <c r="T139"/>
  <c i="29" r="T84"/>
  <c r="T83"/>
  <c r="T82"/>
  <c i="30" r="T93"/>
  <c r="R111"/>
  <c r="P116"/>
  <c r="T129"/>
  <c i="31" r="BK94"/>
  <c r="R94"/>
  <c r="BK112"/>
  <c r="J112"/>
  <c r="J64"/>
  <c r="T112"/>
  <c r="P117"/>
  <c r="BK130"/>
  <c r="J130"/>
  <c r="J66"/>
  <c r="R130"/>
  <c r="P143"/>
  <c i="32" r="P85"/>
  <c r="P84"/>
  <c r="P83"/>
  <c i="1" r="AU85"/>
  <c i="33" r="BK93"/>
  <c r="J93"/>
  <c r="J63"/>
  <c r="P93"/>
  <c r="R93"/>
  <c r="T93"/>
  <c r="BK111"/>
  <c r="J111"/>
  <c r="J64"/>
  <c r="P111"/>
  <c r="R111"/>
  <c r="T111"/>
  <c r="BK116"/>
  <c r="J116"/>
  <c r="J65"/>
  <c r="P116"/>
  <c r="R116"/>
  <c r="T116"/>
  <c r="BK129"/>
  <c r="J129"/>
  <c r="J66"/>
  <c r="P129"/>
  <c r="R129"/>
  <c i="34" r="BK94"/>
  <c r="J94"/>
  <c r="J63"/>
  <c r="P94"/>
  <c r="R94"/>
  <c r="T94"/>
  <c r="BK112"/>
  <c r="J112"/>
  <c r="J64"/>
  <c r="P112"/>
  <c r="R112"/>
  <c r="T112"/>
  <c r="BK117"/>
  <c r="J117"/>
  <c r="J65"/>
  <c r="P143"/>
  <c i="2" r="R89"/>
  <c r="P144"/>
  <c r="T150"/>
  <c r="R208"/>
  <c r="R282"/>
  <c r="R300"/>
  <c i="3" r="R90"/>
  <c r="T112"/>
  <c r="R124"/>
  <c r="R120"/>
  <c i="4" r="T88"/>
  <c r="BK125"/>
  <c r="J125"/>
  <c r="J63"/>
  <c r="BK146"/>
  <c r="J146"/>
  <c r="J64"/>
  <c r="BK168"/>
  <c r="J168"/>
  <c r="J65"/>
  <c r="T168"/>
  <c r="P174"/>
  <c i="5" r="P88"/>
  <c r="P113"/>
  <c r="T113"/>
  <c r="R139"/>
  <c r="P169"/>
  <c r="BK185"/>
  <c r="J185"/>
  <c r="J66"/>
  <c r="R185"/>
  <c i="6" r="BK84"/>
  <c r="J84"/>
  <c r="J61"/>
  <c r="P84"/>
  <c r="P83"/>
  <c r="P82"/>
  <c i="1" r="AU59"/>
  <c i="7" r="T87"/>
  <c r="R123"/>
  <c r="T139"/>
  <c r="R156"/>
  <c i="8" r="BK87"/>
  <c r="J87"/>
  <c r="J61"/>
  <c r="BK116"/>
  <c r="J116"/>
  <c r="J62"/>
  <c r="BK137"/>
  <c r="J137"/>
  <c r="J63"/>
  <c r="BK145"/>
  <c r="J145"/>
  <c r="J64"/>
  <c i="9" r="R87"/>
  <c r="P121"/>
  <c r="T134"/>
  <c r="R151"/>
  <c i="10" r="BK87"/>
  <c r="BK126"/>
  <c r="J126"/>
  <c r="J62"/>
  <c r="BK149"/>
  <c r="J149"/>
  <c r="J64"/>
  <c r="T149"/>
  <c r="R154"/>
  <c i="11" r="R90"/>
  <c r="R86"/>
  <c r="R85"/>
  <c i="12" r="R87"/>
  <c r="T111"/>
  <c r="P127"/>
  <c r="T132"/>
  <c i="13" r="P92"/>
  <c r="R99"/>
  <c r="T108"/>
  <c r="T112"/>
  <c r="T119"/>
  <c r="P142"/>
  <c r="P153"/>
  <c r="P152"/>
  <c r="T159"/>
  <c i="14" r="P90"/>
  <c r="P150"/>
  <c r="R171"/>
  <c r="R239"/>
  <c r="R248"/>
  <c r="T254"/>
  <c i="15" r="R89"/>
  <c r="R160"/>
  <c r="P184"/>
  <c r="BK230"/>
  <c r="J230"/>
  <c r="J64"/>
  <c r="R245"/>
  <c r="R251"/>
  <c r="R250"/>
  <c i="16" r="P89"/>
  <c r="P169"/>
  <c r="R178"/>
  <c r="P204"/>
  <c r="P286"/>
  <c r="T292"/>
  <c r="T291"/>
  <c i="17" r="BK88"/>
  <c r="BK143"/>
  <c r="J143"/>
  <c r="J62"/>
  <c r="BK152"/>
  <c r="J152"/>
  <c r="J63"/>
  <c r="P172"/>
  <c r="P233"/>
  <c r="P240"/>
  <c i="18" r="R91"/>
  <c r="P169"/>
  <c r="T182"/>
  <c r="T221"/>
  <c r="P311"/>
  <c r="P321"/>
  <c r="P336"/>
  <c r="T342"/>
  <c r="T341"/>
  <c i="19" r="P89"/>
  <c r="P144"/>
  <c r="BK153"/>
  <c r="J153"/>
  <c r="J63"/>
  <c r="BK178"/>
  <c r="J178"/>
  <c r="J64"/>
  <c r="BK242"/>
  <c r="J242"/>
  <c r="J65"/>
  <c r="T248"/>
  <c r="T247"/>
  <c i="20" r="T86"/>
  <c r="R111"/>
  <c r="T120"/>
  <c i="21" r="P85"/>
  <c r="P84"/>
  <c r="P89"/>
  <c r="P88"/>
  <c i="22" r="T89"/>
  <c r="P114"/>
  <c r="P117"/>
  <c r="T121"/>
  <c r="T120"/>
  <c i="23" r="T90"/>
  <c r="BK114"/>
  <c r="J114"/>
  <c r="J63"/>
  <c r="R114"/>
  <c r="R117"/>
  <c r="BK121"/>
  <c r="T170"/>
  <c i="24" r="BK90"/>
  <c r="BK112"/>
  <c r="J112"/>
  <c r="J63"/>
  <c r="P112"/>
  <c r="BK115"/>
  <c r="J115"/>
  <c r="J64"/>
  <c r="P119"/>
  <c r="P118"/>
  <c i="25" r="T90"/>
  <c r="BK115"/>
  <c r="J115"/>
  <c r="J64"/>
  <c r="P119"/>
  <c r="P118"/>
  <c i="26" r="T89"/>
  <c r="P106"/>
  <c r="R109"/>
  <c r="BK113"/>
  <c r="J113"/>
  <c r="J65"/>
  <c i="27" r="P83"/>
  <c r="R91"/>
  <c r="R90"/>
  <c i="28" r="BK88"/>
  <c r="BK106"/>
  <c r="J106"/>
  <c r="J62"/>
  <c r="BK126"/>
  <c r="J126"/>
  <c r="J63"/>
  <c r="BK135"/>
  <c r="J135"/>
  <c r="J64"/>
  <c r="BK139"/>
  <c r="J139"/>
  <c r="J65"/>
  <c i="29" r="BK84"/>
  <c r="J84"/>
  <c r="J61"/>
  <c i="30" r="P93"/>
  <c r="T111"/>
  <c r="T116"/>
  <c r="P129"/>
  <c i="31" r="R117"/>
  <c r="P130"/>
  <c r="T130"/>
  <c r="T143"/>
  <c i="32" r="T85"/>
  <c r="T84"/>
  <c r="T83"/>
  <c i="33" r="T129"/>
  <c i="34" r="P117"/>
  <c r="BK143"/>
  <c r="J143"/>
  <c r="J67"/>
  <c i="2" r="P89"/>
  <c r="BK150"/>
  <c r="J150"/>
  <c r="J64"/>
  <c r="BK208"/>
  <c r="J208"/>
  <c r="J65"/>
  <c r="BK282"/>
  <c r="J282"/>
  <c r="J66"/>
  <c r="BK300"/>
  <c r="J300"/>
  <c r="J67"/>
  <c i="3" r="T90"/>
  <c r="T89"/>
  <c r="P112"/>
  <c r="BK124"/>
  <c r="J124"/>
  <c r="J68"/>
  <c i="4" r="BK88"/>
  <c r="T125"/>
  <c r="P146"/>
  <c r="R168"/>
  <c r="R174"/>
  <c i="5" r="R88"/>
  <c r="BK113"/>
  <c r="J113"/>
  <c r="J63"/>
  <c r="R113"/>
  <c r="P139"/>
  <c r="BK169"/>
  <c r="J169"/>
  <c r="J65"/>
  <c r="R169"/>
  <c r="T185"/>
  <c i="6" r="R84"/>
  <c r="R83"/>
  <c r="R82"/>
  <c i="7" r="P87"/>
  <c r="P86"/>
  <c r="P85"/>
  <c i="1" r="AU60"/>
  <c i="7" r="P123"/>
  <c r="P139"/>
  <c r="P156"/>
  <c i="8" r="P87"/>
  <c r="R116"/>
  <c r="R137"/>
  <c r="R145"/>
  <c i="9" r="T87"/>
  <c r="R121"/>
  <c r="R134"/>
  <c r="T151"/>
  <c i="10" r="P87"/>
  <c r="R126"/>
  <c r="R149"/>
  <c r="P154"/>
  <c i="11" r="P90"/>
  <c r="P86"/>
  <c r="P85"/>
  <c i="1" r="AU64"/>
  <c i="12" r="T87"/>
  <c r="T86"/>
  <c r="T85"/>
  <c r="R111"/>
  <c r="R127"/>
  <c r="R132"/>
  <c i="13" r="BK92"/>
  <c r="J92"/>
  <c r="J61"/>
  <c r="R92"/>
  <c r="P99"/>
  <c r="R108"/>
  <c r="R112"/>
  <c r="R119"/>
  <c r="T142"/>
  <c r="T153"/>
  <c r="T152"/>
  <c r="R159"/>
  <c i="14" r="BK90"/>
  <c r="J90"/>
  <c r="J61"/>
  <c r="BK150"/>
  <c r="J150"/>
  <c r="J62"/>
  <c r="T171"/>
  <c r="BK248"/>
  <c r="J248"/>
  <c r="J67"/>
  <c r="T248"/>
  <c i="15" r="BK89"/>
  <c r="T184"/>
  <c r="R230"/>
  <c r="P245"/>
  <c i="16" r="R89"/>
  <c r="T169"/>
  <c r="P178"/>
  <c r="R204"/>
  <c r="T286"/>
  <c r="P292"/>
  <c r="P291"/>
  <c i="17" r="P88"/>
  <c r="R143"/>
  <c r="P152"/>
  <c r="BK172"/>
  <c r="J172"/>
  <c r="J64"/>
  <c r="BK233"/>
  <c r="J233"/>
  <c r="J65"/>
  <c r="BK240"/>
  <c r="J240"/>
  <c r="J66"/>
  <c i="18" r="BK91"/>
  <c r="J91"/>
  <c r="J61"/>
  <c r="BK169"/>
  <c r="J169"/>
  <c r="J62"/>
  <c r="R182"/>
  <c r="P221"/>
  <c r="T311"/>
  <c r="T321"/>
  <c r="T336"/>
  <c r="R342"/>
  <c r="R341"/>
  <c i="19" r="T89"/>
  <c r="R144"/>
  <c r="R153"/>
  <c r="R178"/>
  <c r="P242"/>
  <c r="BK248"/>
  <c r="J248"/>
  <c r="J67"/>
  <c i="20" r="P86"/>
  <c r="P85"/>
  <c r="P84"/>
  <c i="1" r="AU73"/>
  <c i="20" r="P111"/>
  <c r="P120"/>
  <c i="21" r="BK85"/>
  <c r="J85"/>
  <c r="J61"/>
  <c r="R89"/>
  <c r="R88"/>
  <c i="22" r="BK89"/>
  <c r="J89"/>
  <c r="J61"/>
  <c r="BK114"/>
  <c r="J114"/>
  <c r="J63"/>
  <c r="T114"/>
  <c r="R117"/>
  <c r="P121"/>
  <c r="P120"/>
  <c i="23" r="R90"/>
  <c r="R89"/>
  <c r="P114"/>
  <c r="P117"/>
  <c r="T121"/>
  <c r="T120"/>
  <c r="P170"/>
  <c i="24" r="T90"/>
  <c r="T112"/>
  <c r="R115"/>
  <c r="R119"/>
  <c r="R118"/>
  <c i="25" r="R90"/>
  <c r="R89"/>
  <c r="T112"/>
  <c r="T115"/>
  <c r="BK119"/>
  <c r="J119"/>
  <c r="J66"/>
  <c i="26" r="R89"/>
  <c r="R106"/>
  <c r="P109"/>
  <c r="T113"/>
  <c r="T112"/>
  <c i="27" r="T83"/>
  <c r="P91"/>
  <c r="P90"/>
  <c i="28" r="P88"/>
  <c r="P106"/>
  <c r="P126"/>
  <c r="P135"/>
  <c r="R139"/>
  <c i="29" r="R84"/>
  <c r="R83"/>
  <c r="R82"/>
  <c i="30" r="BK93"/>
  <c r="J93"/>
  <c r="J63"/>
  <c r="BK111"/>
  <c r="J111"/>
  <c r="J64"/>
  <c r="BK116"/>
  <c r="J116"/>
  <c r="J65"/>
  <c r="BK129"/>
  <c r="J129"/>
  <c r="J66"/>
  <c i="31" r="P94"/>
  <c r="T94"/>
  <c r="P112"/>
  <c r="R112"/>
  <c r="BK117"/>
  <c r="J117"/>
  <c r="J65"/>
  <c r="T117"/>
  <c r="BK143"/>
  <c r="J143"/>
  <c r="J67"/>
  <c r="R143"/>
  <c i="32" r="BK85"/>
  <c r="J85"/>
  <c r="J61"/>
  <c i="34" r="T117"/>
  <c r="BK130"/>
  <c r="J130"/>
  <c r="J66"/>
  <c r="P130"/>
  <c r="R130"/>
  <c r="T130"/>
  <c r="R143"/>
  <c i="2" r="T89"/>
  <c r="T88"/>
  <c r="T87"/>
  <c r="R144"/>
  <c r="P150"/>
  <c r="P208"/>
  <c r="P282"/>
  <c r="P300"/>
  <c i="3" r="BK90"/>
  <c r="J90"/>
  <c r="J61"/>
  <c r="R112"/>
  <c r="T124"/>
  <c r="T120"/>
  <c i="4" r="P88"/>
  <c r="P87"/>
  <c r="P86"/>
  <c i="1" r="AU57"/>
  <c i="4" r="P125"/>
  <c r="R146"/>
  <c r="P168"/>
  <c r="T174"/>
  <c i="5" r="BK88"/>
  <c r="J88"/>
  <c r="J61"/>
  <c r="T88"/>
  <c r="BK139"/>
  <c r="J139"/>
  <c r="J64"/>
  <c r="T139"/>
  <c r="T169"/>
  <c r="P185"/>
  <c i="6" r="T84"/>
  <c r="T83"/>
  <c r="T82"/>
  <c i="7" r="R87"/>
  <c r="R86"/>
  <c r="R85"/>
  <c r="BK123"/>
  <c r="J123"/>
  <c r="J63"/>
  <c r="BK139"/>
  <c r="J139"/>
  <c r="J64"/>
  <c r="BK156"/>
  <c r="J156"/>
  <c r="J65"/>
  <c i="8" r="R87"/>
  <c r="R86"/>
  <c r="R85"/>
  <c r="P116"/>
  <c r="T137"/>
  <c r="T145"/>
  <c i="9" r="BK87"/>
  <c r="J87"/>
  <c r="J61"/>
  <c r="BK121"/>
  <c r="J121"/>
  <c r="J62"/>
  <c r="BK134"/>
  <c r="J134"/>
  <c r="J63"/>
  <c r="BK151"/>
  <c r="J151"/>
  <c r="J64"/>
  <c i="10" r="R87"/>
  <c r="R86"/>
  <c r="R85"/>
  <c r="P126"/>
  <c r="P149"/>
  <c r="T154"/>
  <c i="11" r="T90"/>
  <c r="T86"/>
  <c r="T85"/>
  <c i="12" r="P87"/>
  <c r="P86"/>
  <c r="P85"/>
  <c i="1" r="AU65"/>
  <c i="12" r="P111"/>
  <c r="BK127"/>
  <c r="J127"/>
  <c r="J64"/>
  <c r="BK132"/>
  <c r="J132"/>
  <c r="J65"/>
  <c i="13" r="T92"/>
  <c r="T99"/>
  <c r="BK112"/>
  <c r="J112"/>
  <c r="J64"/>
  <c r="BK119"/>
  <c r="J119"/>
  <c r="J65"/>
  <c r="BK142"/>
  <c r="J142"/>
  <c r="J66"/>
  <c r="BK153"/>
  <c r="J153"/>
  <c r="J69"/>
  <c r="BK159"/>
  <c r="J159"/>
  <c r="J70"/>
  <c i="14" r="R90"/>
  <c r="R89"/>
  <c r="R88"/>
  <c r="T150"/>
  <c r="P171"/>
  <c r="P239"/>
  <c r="P248"/>
  <c r="P254"/>
  <c i="15" r="T89"/>
  <c r="T88"/>
  <c r="T87"/>
  <c r="P160"/>
  <c r="BK184"/>
  <c r="J184"/>
  <c r="J63"/>
  <c r="P230"/>
  <c r="BK245"/>
  <c r="J245"/>
  <c r="J65"/>
  <c r="BK251"/>
  <c r="BK250"/>
  <c r="J250"/>
  <c r="J66"/>
  <c r="P251"/>
  <c r="P250"/>
  <c i="16" r="T89"/>
  <c r="R169"/>
  <c r="BK178"/>
  <c r="J178"/>
  <c r="J63"/>
  <c r="T204"/>
  <c r="R286"/>
  <c r="BK292"/>
  <c r="J292"/>
  <c r="J67"/>
  <c i="17" r="R88"/>
  <c r="T143"/>
  <c r="T152"/>
  <c r="T172"/>
  <c r="T233"/>
  <c r="R240"/>
  <c i="18" r="T91"/>
  <c r="T90"/>
  <c r="T89"/>
  <c r="T169"/>
  <c r="BK182"/>
  <c r="J182"/>
  <c r="J63"/>
  <c r="BK221"/>
  <c r="J221"/>
  <c r="J64"/>
  <c r="BK311"/>
  <c r="J311"/>
  <c r="J65"/>
  <c r="BK321"/>
  <c r="J321"/>
  <c r="J66"/>
  <c r="BK336"/>
  <c r="J336"/>
  <c r="J67"/>
  <c r="BK342"/>
  <c r="J342"/>
  <c r="J69"/>
  <c i="19" r="R89"/>
  <c r="R88"/>
  <c r="R87"/>
  <c r="T144"/>
  <c r="P153"/>
  <c r="T178"/>
  <c r="T242"/>
  <c r="R248"/>
  <c r="R247"/>
  <c i="20" r="R86"/>
  <c r="R85"/>
  <c r="R84"/>
  <c r="BK111"/>
  <c r="J111"/>
  <c r="J63"/>
  <c r="BK120"/>
  <c r="J120"/>
  <c r="J64"/>
  <c i="21" r="T85"/>
  <c r="T84"/>
  <c r="T83"/>
  <c r="BK89"/>
  <c r="J89"/>
  <c r="J63"/>
  <c i="22" r="R89"/>
  <c r="R88"/>
  <c r="BK117"/>
  <c r="J117"/>
  <c r="J64"/>
  <c r="R121"/>
  <c r="R120"/>
  <c i="23" r="P90"/>
  <c r="P89"/>
  <c r="P88"/>
  <c i="1" r="AU76"/>
  <c i="23" r="BK117"/>
  <c r="J117"/>
  <c r="J64"/>
  <c r="T117"/>
  <c r="R121"/>
  <c r="R120"/>
  <c r="R170"/>
  <c i="24" r="P90"/>
  <c r="P89"/>
  <c r="P88"/>
  <c i="1" r="AU77"/>
  <c i="24" r="T115"/>
  <c r="BK119"/>
  <c r="J119"/>
  <c r="J66"/>
  <c i="25" r="P90"/>
  <c r="P112"/>
  <c r="P115"/>
  <c r="R119"/>
  <c r="R118"/>
  <c i="26" r="BK89"/>
  <c r="J89"/>
  <c r="J61"/>
  <c r="BK106"/>
  <c r="J106"/>
  <c r="J62"/>
  <c r="T106"/>
  <c r="T109"/>
  <c r="R113"/>
  <c r="R112"/>
  <c i="27" r="R83"/>
  <c r="R82"/>
  <c r="T91"/>
  <c r="T90"/>
  <c i="28" r="T88"/>
  <c r="T87"/>
  <c r="T86"/>
  <c r="R106"/>
  <c r="R126"/>
  <c r="R135"/>
  <c r="P139"/>
  <c i="29" r="P84"/>
  <c r="P83"/>
  <c r="P82"/>
  <c i="1" r="AU82"/>
  <c i="30" r="R93"/>
  <c r="P111"/>
  <c r="R116"/>
  <c r="R129"/>
  <c i="32" r="R85"/>
  <c r="R84"/>
  <c r="R83"/>
  <c i="34" r="R117"/>
  <c r="T143"/>
  <c i="2" r="J52"/>
  <c r="F84"/>
  <c r="BE90"/>
  <c r="BE92"/>
  <c r="BE111"/>
  <c r="BE138"/>
  <c r="BE147"/>
  <c r="BE149"/>
  <c r="BE153"/>
  <c r="BE190"/>
  <c r="BE195"/>
  <c r="BE219"/>
  <c r="BE221"/>
  <c r="BE236"/>
  <c r="BE260"/>
  <c r="BE266"/>
  <c r="BE273"/>
  <c r="BE276"/>
  <c r="BE279"/>
  <c r="BE288"/>
  <c r="BE292"/>
  <c r="BE297"/>
  <c r="BE298"/>
  <c r="BE299"/>
  <c r="BK140"/>
  <c r="J140"/>
  <c r="J62"/>
  <c i="3" r="F55"/>
  <c r="BE94"/>
  <c r="BE95"/>
  <c r="BE99"/>
  <c r="BE105"/>
  <c r="BE110"/>
  <c r="BE113"/>
  <c r="BE114"/>
  <c i="4" r="E48"/>
  <c r="F55"/>
  <c r="BE92"/>
  <c r="BE93"/>
  <c r="BE102"/>
  <c r="BE105"/>
  <c r="BE112"/>
  <c r="BE113"/>
  <c r="BE144"/>
  <c i="5" r="E48"/>
  <c r="J52"/>
  <c r="BE91"/>
  <c r="BE92"/>
  <c r="BE93"/>
  <c r="BE96"/>
  <c r="BE99"/>
  <c r="BE100"/>
  <c r="BE103"/>
  <c r="BE105"/>
  <c r="BE116"/>
  <c r="BE121"/>
  <c r="BE124"/>
  <c r="BE133"/>
  <c r="BE144"/>
  <c r="BE146"/>
  <c r="BE171"/>
  <c r="BE184"/>
  <c i="7" r="BE92"/>
  <c r="BE95"/>
  <c r="BE102"/>
  <c r="BE107"/>
  <c r="BE110"/>
  <c r="BE113"/>
  <c r="BE117"/>
  <c r="BE121"/>
  <c r="BE126"/>
  <c r="BE158"/>
  <c r="BE159"/>
  <c r="BK120"/>
  <c r="J120"/>
  <c r="J62"/>
  <c i="8" r="E75"/>
  <c r="F82"/>
  <c r="BE92"/>
  <c r="BE94"/>
  <c r="BE102"/>
  <c r="BE119"/>
  <c r="BE122"/>
  <c r="BE125"/>
  <c r="BE128"/>
  <c r="BE151"/>
  <c r="BE161"/>
  <c i="9" r="E75"/>
  <c r="BE91"/>
  <c r="BE106"/>
  <c r="BE138"/>
  <c r="BE139"/>
  <c r="BE143"/>
  <c r="BE144"/>
  <c r="BE153"/>
  <c i="10" r="J52"/>
  <c r="F55"/>
  <c r="BE88"/>
  <c r="BE102"/>
  <c r="BE123"/>
  <c r="BE134"/>
  <c r="BE152"/>
  <c i="11" r="E75"/>
  <c r="BK98"/>
  <c r="J98"/>
  <c r="J65"/>
  <c i="12" r="BE114"/>
  <c r="BE116"/>
  <c r="BE118"/>
  <c r="BE134"/>
  <c r="BK124"/>
  <c r="J124"/>
  <c r="J63"/>
  <c i="13" r="F55"/>
  <c r="BE93"/>
  <c r="BE94"/>
  <c r="BE103"/>
  <c r="BE109"/>
  <c r="BE110"/>
  <c r="BE113"/>
  <c r="BE115"/>
  <c r="BE120"/>
  <c r="BE129"/>
  <c r="BE140"/>
  <c r="BE154"/>
  <c r="BE160"/>
  <c r="BE163"/>
  <c r="BK150"/>
  <c r="J150"/>
  <c r="J67"/>
  <c i="14" r="E48"/>
  <c r="J82"/>
  <c r="BE91"/>
  <c r="BE95"/>
  <c r="BE167"/>
  <c r="BE181"/>
  <c r="BE214"/>
  <c r="BE226"/>
  <c r="BE236"/>
  <c r="BE240"/>
  <c r="BE249"/>
  <c r="BK166"/>
  <c r="J166"/>
  <c r="J64"/>
  <c i="15" r="E77"/>
  <c r="J81"/>
  <c r="BE90"/>
  <c r="BE93"/>
  <c r="BE104"/>
  <c r="BE124"/>
  <c r="BE127"/>
  <c r="BE137"/>
  <c r="BE165"/>
  <c r="BE176"/>
  <c r="BE185"/>
  <c r="BE192"/>
  <c r="BE195"/>
  <c r="BE201"/>
  <c r="BE210"/>
  <c r="BE231"/>
  <c r="BE232"/>
  <c r="BE235"/>
  <c r="BE243"/>
  <c r="BE244"/>
  <c r="BE254"/>
  <c i="16" r="E48"/>
  <c r="F55"/>
  <c r="BE103"/>
  <c r="BE146"/>
  <c r="BE160"/>
  <c r="BE173"/>
  <c r="BE224"/>
  <c r="BE226"/>
  <c r="BE232"/>
  <c r="BE234"/>
  <c r="BE236"/>
  <c r="BE242"/>
  <c r="BE253"/>
  <c r="BE257"/>
  <c r="BE259"/>
  <c r="BE263"/>
  <c r="BE265"/>
  <c r="BE282"/>
  <c i="17" r="J52"/>
  <c r="E76"/>
  <c r="F83"/>
  <c r="BE103"/>
  <c r="BE117"/>
  <c r="BE159"/>
  <c r="BE162"/>
  <c r="BE189"/>
  <c r="BE201"/>
  <c r="BE203"/>
  <c r="BE223"/>
  <c r="BE231"/>
  <c r="BE234"/>
  <c i="18" r="E79"/>
  <c r="BE92"/>
  <c r="BE95"/>
  <c r="BE102"/>
  <c r="BE143"/>
  <c r="BE173"/>
  <c r="BE183"/>
  <c r="BE208"/>
  <c r="BE210"/>
  <c r="BE234"/>
  <c r="BE255"/>
  <c r="BE261"/>
  <c r="BE271"/>
  <c r="BE283"/>
  <c r="BE291"/>
  <c r="BE293"/>
  <c r="BE307"/>
  <c r="BE315"/>
  <c r="BE329"/>
  <c r="BE332"/>
  <c r="BE339"/>
  <c r="BE343"/>
  <c r="BE345"/>
  <c i="19" r="F55"/>
  <c r="J81"/>
  <c r="BE94"/>
  <c r="BE116"/>
  <c r="BE133"/>
  <c r="BE138"/>
  <c r="BE145"/>
  <c r="BE172"/>
  <c r="BE191"/>
  <c r="BE207"/>
  <c r="BE209"/>
  <c r="BE213"/>
  <c r="BE215"/>
  <c r="BE219"/>
  <c r="BE240"/>
  <c i="20" r="BE88"/>
  <c r="BE105"/>
  <c r="BE109"/>
  <c r="BE117"/>
  <c r="BE122"/>
  <c r="BK108"/>
  <c r="J108"/>
  <c r="J62"/>
  <c i="21" r="BE87"/>
  <c r="BE91"/>
  <c i="22" r="J52"/>
  <c r="BE97"/>
  <c r="BE104"/>
  <c r="BE108"/>
  <c r="BE110"/>
  <c r="BE116"/>
  <c r="BE125"/>
  <c r="BE128"/>
  <c r="BE131"/>
  <c r="BE132"/>
  <c r="BE146"/>
  <c r="BE147"/>
  <c r="BE149"/>
  <c r="BE151"/>
  <c r="BE152"/>
  <c r="BK112"/>
  <c r="J112"/>
  <c r="J62"/>
  <c r="BK154"/>
  <c r="J154"/>
  <c r="J67"/>
  <c i="23" r="F55"/>
  <c r="J82"/>
  <c r="BE97"/>
  <c r="BE122"/>
  <c r="BE124"/>
  <c r="BE127"/>
  <c r="BE130"/>
  <c r="BE154"/>
  <c r="BE158"/>
  <c r="BE159"/>
  <c r="BE161"/>
  <c r="BE165"/>
  <c r="BE168"/>
  <c r="BE171"/>
  <c i="24" r="F55"/>
  <c r="BE96"/>
  <c r="BE99"/>
  <c r="BE114"/>
  <c r="BE116"/>
  <c r="BE132"/>
  <c r="BE139"/>
  <c r="BE154"/>
  <c r="BE157"/>
  <c r="BK156"/>
  <c r="J156"/>
  <c r="J68"/>
  <c i="25" r="BE111"/>
  <c r="BE114"/>
  <c r="BE117"/>
  <c r="BE120"/>
  <c r="BE123"/>
  <c r="BE129"/>
  <c r="BE141"/>
  <c r="BE142"/>
  <c r="BE148"/>
  <c r="BE153"/>
  <c r="BE154"/>
  <c r="BE156"/>
  <c r="BE158"/>
  <c r="BE161"/>
  <c r="BE164"/>
  <c i="26" r="E77"/>
  <c r="F84"/>
  <c r="BE92"/>
  <c r="BE107"/>
  <c r="BE111"/>
  <c r="BE114"/>
  <c r="BE120"/>
  <c r="BE131"/>
  <c r="BE134"/>
  <c i="27" r="E48"/>
  <c r="F55"/>
  <c r="J76"/>
  <c r="BE87"/>
  <c r="BE92"/>
  <c i="28" r="BE104"/>
  <c r="BE111"/>
  <c r="BE144"/>
  <c i="29" r="F55"/>
  <c r="BE87"/>
  <c i="30" r="E48"/>
  <c r="F55"/>
  <c r="J81"/>
  <c r="BE96"/>
  <c r="BE97"/>
  <c r="BE109"/>
  <c r="BE119"/>
  <c r="BE135"/>
  <c r="BK89"/>
  <c r="BK88"/>
  <c i="31" r="BE98"/>
  <c r="BE120"/>
  <c r="BE122"/>
  <c r="BE124"/>
  <c r="BE144"/>
  <c r="BE146"/>
  <c r="BK90"/>
  <c r="BK89"/>
  <c r="BK150"/>
  <c r="J150"/>
  <c r="J68"/>
  <c i="32" r="E48"/>
  <c r="F55"/>
  <c r="J77"/>
  <c i="33" r="E77"/>
  <c r="BE90"/>
  <c r="BE94"/>
  <c r="BE99"/>
  <c r="BE127"/>
  <c r="BE130"/>
  <c r="BE132"/>
  <c r="BE135"/>
  <c r="BK89"/>
  <c r="J89"/>
  <c r="J61"/>
  <c i="34" r="E48"/>
  <c r="J52"/>
  <c r="F85"/>
  <c r="BE91"/>
  <c r="BE95"/>
  <c r="BE97"/>
  <c r="BE98"/>
  <c r="BE100"/>
  <c r="BE102"/>
  <c r="BE104"/>
  <c r="BE106"/>
  <c r="BE108"/>
  <c r="BE110"/>
  <c r="BE113"/>
  <c r="BE115"/>
  <c r="BE118"/>
  <c r="BE120"/>
  <c r="BE122"/>
  <c r="BE124"/>
  <c r="BE126"/>
  <c r="BE128"/>
  <c r="BE131"/>
  <c r="BE133"/>
  <c r="BE135"/>
  <c r="BE137"/>
  <c r="BE139"/>
  <c r="BE141"/>
  <c r="BE144"/>
  <c r="BE146"/>
  <c r="BE148"/>
  <c r="BK90"/>
  <c r="J90"/>
  <c r="J61"/>
  <c i="2" r="E48"/>
  <c r="BE97"/>
  <c r="BE100"/>
  <c r="BE103"/>
  <c r="BE107"/>
  <c r="BE116"/>
  <c r="BE121"/>
  <c r="BE123"/>
  <c r="BE141"/>
  <c r="BE151"/>
  <c r="BE180"/>
  <c r="BE218"/>
  <c r="BE226"/>
  <c r="BE251"/>
  <c r="BE283"/>
  <c r="BE296"/>
  <c i="3" r="J82"/>
  <c r="BE91"/>
  <c r="BE101"/>
  <c r="BE119"/>
  <c r="BK109"/>
  <c r="J109"/>
  <c r="J63"/>
  <c i="4" r="BE89"/>
  <c r="BE115"/>
  <c r="BE147"/>
  <c r="BE155"/>
  <c r="BE157"/>
  <c r="BE160"/>
  <c r="BE163"/>
  <c r="BE169"/>
  <c r="BE175"/>
  <c i="5" r="BE130"/>
  <c r="BE137"/>
  <c r="BE142"/>
  <c r="BE157"/>
  <c r="BE167"/>
  <c r="BE170"/>
  <c r="BE186"/>
  <c r="BK110"/>
  <c r="J110"/>
  <c r="J62"/>
  <c i="6" r="J52"/>
  <c r="F55"/>
  <c r="BE88"/>
  <c i="7" r="J52"/>
  <c r="E75"/>
  <c r="F82"/>
  <c r="BE88"/>
  <c r="BE100"/>
  <c r="BE105"/>
  <c r="BE111"/>
  <c r="BE115"/>
  <c r="BE142"/>
  <c r="BE148"/>
  <c i="8" r="J79"/>
  <c r="BE88"/>
  <c r="BE107"/>
  <c r="BE108"/>
  <c r="BE110"/>
  <c r="BE117"/>
  <c r="BE130"/>
  <c r="BE133"/>
  <c r="BE146"/>
  <c r="BE147"/>
  <c r="BK164"/>
  <c r="J164"/>
  <c r="J65"/>
  <c i="9" r="BE88"/>
  <c r="BE96"/>
  <c r="BE104"/>
  <c r="BE113"/>
  <c r="BE140"/>
  <c r="BE141"/>
  <c r="BE146"/>
  <c r="BE168"/>
  <c r="BE169"/>
  <c r="BE171"/>
  <c i="10" r="BE90"/>
  <c r="BE96"/>
  <c r="BE99"/>
  <c r="BE104"/>
  <c r="BE117"/>
  <c r="BE130"/>
  <c r="BE142"/>
  <c r="BE144"/>
  <c r="BE147"/>
  <c r="BE150"/>
  <c r="BE155"/>
  <c r="BK146"/>
  <c r="J146"/>
  <c r="J63"/>
  <c i="11" r="F82"/>
  <c r="BE91"/>
  <c r="BE92"/>
  <c r="BK87"/>
  <c r="J87"/>
  <c r="J61"/>
  <c i="12" r="J52"/>
  <c r="F55"/>
  <c r="BE88"/>
  <c r="BE92"/>
  <c r="BE95"/>
  <c r="BE97"/>
  <c r="BE100"/>
  <c r="BE128"/>
  <c r="BE133"/>
  <c i="13" r="J52"/>
  <c r="BE100"/>
  <c r="BE101"/>
  <c r="BE105"/>
  <c r="BE107"/>
  <c r="BE121"/>
  <c r="BE127"/>
  <c r="BE141"/>
  <c r="BE143"/>
  <c r="BE144"/>
  <c r="BE145"/>
  <c r="BE151"/>
  <c r="BE161"/>
  <c i="14" r="F85"/>
  <c r="BE114"/>
  <c r="BE123"/>
  <c r="BE127"/>
  <c r="BE140"/>
  <c r="BE151"/>
  <c r="BE172"/>
  <c r="BE199"/>
  <c r="BE202"/>
  <c r="BE208"/>
  <c r="BE211"/>
  <c r="BE223"/>
  <c r="BE244"/>
  <c r="BE250"/>
  <c i="15" r="F55"/>
  <c r="BE97"/>
  <c r="BE119"/>
  <c r="BE122"/>
  <c r="BE134"/>
  <c r="BE161"/>
  <c r="BE168"/>
  <c r="BE216"/>
  <c r="BE227"/>
  <c i="16" r="J52"/>
  <c r="BE90"/>
  <c r="BE94"/>
  <c r="BE118"/>
  <c r="BE166"/>
  <c r="BE170"/>
  <c r="BE187"/>
  <c r="BE195"/>
  <c r="BE197"/>
  <c r="BE210"/>
  <c r="BE212"/>
  <c r="BE217"/>
  <c r="BE221"/>
  <c r="BE230"/>
  <c r="BE238"/>
  <c r="BE244"/>
  <c r="BE249"/>
  <c r="BE267"/>
  <c r="BE269"/>
  <c r="BE284"/>
  <c r="BE293"/>
  <c r="BE295"/>
  <c i="17" r="BE95"/>
  <c r="BE125"/>
  <c r="BE130"/>
  <c r="BE133"/>
  <c r="BE138"/>
  <c r="BE144"/>
  <c r="BE167"/>
  <c r="BE181"/>
  <c r="BE183"/>
  <c r="BE207"/>
  <c r="BE215"/>
  <c r="BE226"/>
  <c i="18" r="J83"/>
  <c r="BE104"/>
  <c r="BE116"/>
  <c r="BE125"/>
  <c r="BE130"/>
  <c r="BE133"/>
  <c r="BE185"/>
  <c r="BE212"/>
  <c r="BE214"/>
  <c r="BE240"/>
  <c r="BE242"/>
  <c r="BE245"/>
  <c r="BE247"/>
  <c r="BE250"/>
  <c r="BE253"/>
  <c r="BE257"/>
  <c r="BE269"/>
  <c r="BE273"/>
  <c r="BE279"/>
  <c r="BE289"/>
  <c r="BE295"/>
  <c r="BE323"/>
  <c r="BE326"/>
  <c i="19" r="E48"/>
  <c r="BE109"/>
  <c r="BE114"/>
  <c r="BE148"/>
  <c r="BE150"/>
  <c r="BE154"/>
  <c r="BE170"/>
  <c r="BE175"/>
  <c r="BE179"/>
  <c r="BE182"/>
  <c r="BE195"/>
  <c r="BE197"/>
  <c r="BE221"/>
  <c r="BE228"/>
  <c r="BE233"/>
  <c r="BE238"/>
  <c r="BE245"/>
  <c i="20" r="E48"/>
  <c r="BE87"/>
  <c r="BE94"/>
  <c r="BE96"/>
  <c r="BE116"/>
  <c r="BE121"/>
  <c i="21" r="E48"/>
  <c r="F55"/>
  <c i="22" r="E48"/>
  <c r="BE90"/>
  <c r="BE93"/>
  <c r="BE119"/>
  <c r="BE126"/>
  <c r="BE141"/>
  <c r="BE142"/>
  <c r="BE144"/>
  <c r="BE150"/>
  <c r="BE153"/>
  <c r="BE155"/>
  <c i="23" r="E48"/>
  <c r="BE91"/>
  <c r="BE104"/>
  <c r="BE108"/>
  <c r="BE123"/>
  <c r="BE131"/>
  <c r="BE133"/>
  <c r="BE134"/>
  <c r="BE136"/>
  <c r="BE138"/>
  <c r="BE143"/>
  <c r="BE147"/>
  <c r="BE149"/>
  <c r="BE152"/>
  <c r="BE153"/>
  <c r="BE155"/>
  <c r="BE156"/>
  <c r="BE157"/>
  <c r="BE162"/>
  <c r="BE164"/>
  <c r="BE166"/>
  <c r="BE172"/>
  <c r="BK167"/>
  <c r="J167"/>
  <c r="J67"/>
  <c i="24" r="E78"/>
  <c r="BE94"/>
  <c r="BE106"/>
  <c r="BE108"/>
  <c r="BE117"/>
  <c r="BE134"/>
  <c r="BE143"/>
  <c r="BE146"/>
  <c r="BE150"/>
  <c i="25" r="J52"/>
  <c r="E78"/>
  <c r="F85"/>
  <c r="BE94"/>
  <c r="BE96"/>
  <c r="BE99"/>
  <c r="BE132"/>
  <c r="BE136"/>
  <c r="BE144"/>
  <c r="BE145"/>
  <c r="BE146"/>
  <c r="BE150"/>
  <c i="26" r="J81"/>
  <c r="BE90"/>
  <c r="BE95"/>
  <c r="BE98"/>
  <c r="BE119"/>
  <c r="BE122"/>
  <c r="BE123"/>
  <c r="BE124"/>
  <c r="BE130"/>
  <c i="27" r="BE84"/>
  <c i="28" r="E48"/>
  <c r="J52"/>
  <c r="F55"/>
  <c r="BE89"/>
  <c r="BE91"/>
  <c r="BE93"/>
  <c r="BE119"/>
  <c r="BE131"/>
  <c r="BE133"/>
  <c r="BE138"/>
  <c r="BE140"/>
  <c i="29" r="J52"/>
  <c r="E72"/>
  <c r="BE85"/>
  <c r="BE89"/>
  <c r="BE91"/>
  <c r="BE93"/>
  <c r="BK97"/>
  <c r="J97"/>
  <c r="J62"/>
  <c i="30" r="BE90"/>
  <c r="BE99"/>
  <c r="BE101"/>
  <c r="BE107"/>
  <c r="BE114"/>
  <c r="BK134"/>
  <c r="J134"/>
  <c r="J67"/>
  <c i="31" r="J52"/>
  <c r="F85"/>
  <c r="BE91"/>
  <c r="BE95"/>
  <c r="BE110"/>
  <c r="BE113"/>
  <c r="BE115"/>
  <c r="BE135"/>
  <c i="32" r="BE90"/>
  <c r="BE92"/>
  <c r="BE100"/>
  <c r="BK99"/>
  <c r="J99"/>
  <c r="J63"/>
  <c i="33" r="J81"/>
  <c r="BE96"/>
  <c r="BK134"/>
  <c r="J134"/>
  <c r="J67"/>
  <c i="2" r="BE104"/>
  <c r="BE106"/>
  <c r="BE110"/>
  <c r="BE130"/>
  <c r="BE133"/>
  <c r="BE135"/>
  <c r="BE145"/>
  <c r="BE158"/>
  <c r="BE166"/>
  <c r="BE173"/>
  <c r="BE209"/>
  <c r="BE211"/>
  <c r="BE215"/>
  <c r="BE220"/>
  <c r="BE242"/>
  <c r="BE280"/>
  <c i="3" r="E78"/>
  <c r="BE122"/>
  <c r="BE125"/>
  <c r="BK118"/>
  <c r="J118"/>
  <c r="J65"/>
  <c i="4" r="BE109"/>
  <c r="BE136"/>
  <c r="BE141"/>
  <c r="BE165"/>
  <c r="BE173"/>
  <c r="BK122"/>
  <c r="J122"/>
  <c r="J62"/>
  <c i="5" r="BE89"/>
  <c r="BE90"/>
  <c r="BE111"/>
  <c r="BE114"/>
  <c r="BE134"/>
  <c r="BE140"/>
  <c r="BE141"/>
  <c r="BE152"/>
  <c r="BE154"/>
  <c r="BE175"/>
  <c r="BE179"/>
  <c r="BE183"/>
  <c i="6" r="E72"/>
  <c r="BE85"/>
  <c r="BE89"/>
  <c r="BE93"/>
  <c r="BE99"/>
  <c r="BK98"/>
  <c r="J98"/>
  <c r="J62"/>
  <c i="7" r="BE131"/>
  <c r="BE134"/>
  <c r="BE145"/>
  <c r="BE153"/>
  <c i="8" r="BE90"/>
  <c r="BE104"/>
  <c r="BE135"/>
  <c r="BE138"/>
  <c r="BE162"/>
  <c r="BE163"/>
  <c r="BE165"/>
  <c i="9" r="J52"/>
  <c r="F82"/>
  <c r="BE89"/>
  <c r="BE109"/>
  <c r="BE111"/>
  <c r="BE116"/>
  <c r="BE119"/>
  <c r="BE124"/>
  <c r="BE127"/>
  <c r="BE132"/>
  <c r="BE157"/>
  <c r="BE163"/>
  <c i="10" r="E48"/>
  <c r="BE91"/>
  <c r="BE94"/>
  <c r="BE112"/>
  <c r="BE114"/>
  <c r="BE127"/>
  <c r="BE132"/>
  <c r="BE138"/>
  <c i="11" r="J79"/>
  <c r="BE88"/>
  <c r="BE96"/>
  <c r="BE99"/>
  <c r="BK95"/>
  <c r="J95"/>
  <c r="J64"/>
  <c i="12" r="E48"/>
  <c r="BE102"/>
  <c r="BE104"/>
  <c i="13" r="E80"/>
  <c r="BE97"/>
  <c r="BE102"/>
  <c r="BE117"/>
  <c r="BE123"/>
  <c r="BE125"/>
  <c r="BE128"/>
  <c r="BE132"/>
  <c r="BE134"/>
  <c r="BE156"/>
  <c r="BE158"/>
  <c i="14" r="BE93"/>
  <c r="BE130"/>
  <c r="BE135"/>
  <c r="BE157"/>
  <c r="BE184"/>
  <c r="BE193"/>
  <c r="BE196"/>
  <c r="BE229"/>
  <c r="BE253"/>
  <c r="BE255"/>
  <c r="BE257"/>
  <c r="BK161"/>
  <c r="J161"/>
  <c r="J63"/>
  <c i="15" r="BE108"/>
  <c r="BE131"/>
  <c r="BE151"/>
  <c r="BE173"/>
  <c r="BE214"/>
  <c r="BE224"/>
  <c r="BE238"/>
  <c r="BE246"/>
  <c r="BE252"/>
  <c i="16" r="BE98"/>
  <c r="BE106"/>
  <c r="BE113"/>
  <c r="BE124"/>
  <c r="BE129"/>
  <c r="BE133"/>
  <c r="BE136"/>
  <c r="BE139"/>
  <c r="BE175"/>
  <c r="BE179"/>
  <c r="BE182"/>
  <c r="BE205"/>
  <c r="BE219"/>
  <c r="BE228"/>
  <c r="BE287"/>
  <c r="BE289"/>
  <c i="17" r="BE111"/>
  <c r="BE209"/>
  <c r="BE213"/>
  <c r="BE217"/>
  <c r="BE220"/>
  <c r="BE229"/>
  <c r="BE241"/>
  <c r="BE243"/>
  <c i="18" r="F55"/>
  <c r="BE99"/>
  <c r="BE106"/>
  <c r="BE110"/>
  <c r="BE128"/>
  <c r="BE148"/>
  <c r="BE153"/>
  <c r="BE188"/>
  <c r="BE191"/>
  <c r="BE199"/>
  <c r="BE216"/>
  <c r="BE226"/>
  <c r="BE232"/>
  <c r="BE259"/>
  <c r="BE265"/>
  <c r="BE267"/>
  <c r="BE275"/>
  <c r="BE285"/>
  <c r="BE299"/>
  <c r="BE301"/>
  <c r="BE309"/>
  <c r="BE318"/>
  <c r="BE335"/>
  <c r="BE337"/>
  <c i="19" r="BE90"/>
  <c r="BE106"/>
  <c r="BE157"/>
  <c r="BE162"/>
  <c r="BE168"/>
  <c r="BE187"/>
  <c r="BE193"/>
  <c r="BE199"/>
  <c r="BE201"/>
  <c r="BE249"/>
  <c r="BE251"/>
  <c i="20" r="J52"/>
  <c r="BE101"/>
  <c r="BE103"/>
  <c r="BE114"/>
  <c i="21" r="J77"/>
  <c i="22" r="BE96"/>
  <c r="BE113"/>
  <c r="BE118"/>
  <c r="BE123"/>
  <c r="BE129"/>
  <c r="BE135"/>
  <c r="BE136"/>
  <c r="BE148"/>
  <c i="23" r="BE94"/>
  <c r="BE96"/>
  <c r="BE98"/>
  <c r="BE101"/>
  <c r="BE116"/>
  <c r="BE118"/>
  <c r="BE119"/>
  <c r="BE139"/>
  <c r="BE141"/>
  <c r="BE144"/>
  <c r="BE146"/>
  <c r="BE150"/>
  <c i="24" r="J82"/>
  <c r="BE91"/>
  <c r="BE102"/>
  <c r="BE113"/>
  <c r="BE124"/>
  <c r="BE126"/>
  <c r="BE129"/>
  <c r="BE133"/>
  <c r="BE138"/>
  <c r="BE140"/>
  <c r="BE141"/>
  <c r="BE144"/>
  <c r="BE145"/>
  <c r="BE151"/>
  <c r="BE152"/>
  <c i="25" r="BE91"/>
  <c r="BE104"/>
  <c r="BE108"/>
  <c r="BE125"/>
  <c r="BE126"/>
  <c r="BE134"/>
  <c r="BE137"/>
  <c r="BE159"/>
  <c r="BK110"/>
  <c r="J110"/>
  <c r="J62"/>
  <c r="BK160"/>
  <c r="J160"/>
  <c r="J67"/>
  <c i="26" r="BE100"/>
  <c r="BE102"/>
  <c r="BE108"/>
  <c r="BE115"/>
  <c r="BE116"/>
  <c r="BE117"/>
  <c r="BE127"/>
  <c i="27" r="BE89"/>
  <c r="BE93"/>
  <c r="BE96"/>
  <c i="28" r="BE100"/>
  <c r="BE127"/>
  <c r="BE136"/>
  <c r="BE146"/>
  <c i="29" r="BE98"/>
  <c i="30" r="BE94"/>
  <c r="BE105"/>
  <c r="BE121"/>
  <c r="BE127"/>
  <c r="BE130"/>
  <c i="31" r="BE97"/>
  <c r="BE100"/>
  <c r="BE106"/>
  <c r="BE126"/>
  <c r="BE141"/>
  <c r="BE148"/>
  <c r="BE151"/>
  <c i="32" r="BE88"/>
  <c r="BE96"/>
  <c i="33" r="BE97"/>
  <c r="BE101"/>
  <c r="BE105"/>
  <c r="BE107"/>
  <c r="BE112"/>
  <c r="BE114"/>
  <c r="BE117"/>
  <c r="BE119"/>
  <c r="BE121"/>
  <c r="BE123"/>
  <c r="BE125"/>
  <c i="34" r="BE151"/>
  <c i="2" r="BE109"/>
  <c r="BE126"/>
  <c r="BE128"/>
  <c r="BE161"/>
  <c r="BE163"/>
  <c r="BE183"/>
  <c r="BE201"/>
  <c r="BE206"/>
  <c r="BE213"/>
  <c r="BE217"/>
  <c r="BE234"/>
  <c r="BE284"/>
  <c r="BE301"/>
  <c r="BE302"/>
  <c i="3" r="BE97"/>
  <c r="BE117"/>
  <c r="BE127"/>
  <c r="BK104"/>
  <c r="J104"/>
  <c r="J62"/>
  <c r="BK121"/>
  <c r="BK120"/>
  <c r="J120"/>
  <c r="J66"/>
  <c i="4" r="J52"/>
  <c r="BE91"/>
  <c r="BE95"/>
  <c r="BE98"/>
  <c r="BE99"/>
  <c r="BE107"/>
  <c r="BE117"/>
  <c r="BE119"/>
  <c r="BE123"/>
  <c r="BE126"/>
  <c r="BE128"/>
  <c r="BE133"/>
  <c r="BE138"/>
  <c r="BE149"/>
  <c r="BE170"/>
  <c r="BE176"/>
  <c i="5" r="F55"/>
  <c r="BE94"/>
  <c r="BE108"/>
  <c r="BE143"/>
  <c r="BE162"/>
  <c r="BE164"/>
  <c r="BE187"/>
  <c i="6" r="BE91"/>
  <c r="BE95"/>
  <c i="7" r="BE89"/>
  <c r="BE90"/>
  <c r="BE97"/>
  <c r="BE124"/>
  <c r="BE136"/>
  <c r="BE140"/>
  <c r="BE151"/>
  <c r="BE157"/>
  <c i="8" r="BE96"/>
  <c r="BE98"/>
  <c r="BE113"/>
  <c r="BE140"/>
  <c r="BE142"/>
  <c r="BE157"/>
  <c i="9" r="BE92"/>
  <c r="BE94"/>
  <c r="BE98"/>
  <c r="BE100"/>
  <c r="BE122"/>
  <c r="BE130"/>
  <c r="BE135"/>
  <c r="BE136"/>
  <c r="BE148"/>
  <c r="BE152"/>
  <c r="BE167"/>
  <c r="BK170"/>
  <c r="J170"/>
  <c r="J65"/>
  <c i="10" r="BE92"/>
  <c r="BE105"/>
  <c r="BE107"/>
  <c r="BE110"/>
  <c r="BE120"/>
  <c r="BE136"/>
  <c r="BE140"/>
  <c r="BE156"/>
  <c i="12" r="BE90"/>
  <c r="BE94"/>
  <c r="BE106"/>
  <c r="BE109"/>
  <c r="BE112"/>
  <c r="BE120"/>
  <c r="BE122"/>
  <c r="BE125"/>
  <c r="BE130"/>
  <c i="13" r="BE130"/>
  <c r="BE135"/>
  <c r="BE136"/>
  <c r="BE137"/>
  <c r="BE139"/>
  <c r="BE146"/>
  <c r="BE149"/>
  <c i="14" r="BE100"/>
  <c r="BE103"/>
  <c r="BE106"/>
  <c r="BE121"/>
  <c r="BE144"/>
  <c r="BE154"/>
  <c r="BE162"/>
  <c r="BE205"/>
  <c r="BE217"/>
  <c r="BE233"/>
  <c i="15" r="BE100"/>
  <c r="BE102"/>
  <c r="BE111"/>
  <c r="BE142"/>
  <c r="BE147"/>
  <c r="BE157"/>
  <c r="BE171"/>
  <c r="BE178"/>
  <c r="BE181"/>
  <c r="BE189"/>
  <c r="BE204"/>
  <c r="BE206"/>
  <c r="BE208"/>
  <c r="BE212"/>
  <c r="BE218"/>
  <c r="BE220"/>
  <c r="BE241"/>
  <c r="BE248"/>
  <c i="16" r="BE92"/>
  <c r="BE126"/>
  <c r="BE149"/>
  <c r="BE154"/>
  <c r="BE193"/>
  <c r="BE199"/>
  <c r="BE240"/>
  <c r="BE246"/>
  <c r="BE251"/>
  <c r="BE255"/>
  <c r="BE261"/>
  <c r="BE272"/>
  <c r="BE277"/>
  <c i="17" r="BE89"/>
  <c r="BE92"/>
  <c r="BE113"/>
  <c r="BE120"/>
  <c r="BE147"/>
  <c r="BE149"/>
  <c r="BE153"/>
  <c r="BE156"/>
  <c r="BE173"/>
  <c r="BE185"/>
  <c r="BE187"/>
  <c r="BE205"/>
  <c r="BE211"/>
  <c r="BE237"/>
  <c i="18" r="BE113"/>
  <c r="BE137"/>
  <c r="BE140"/>
  <c r="BE156"/>
  <c r="BE161"/>
  <c r="BE166"/>
  <c r="BE170"/>
  <c r="BE176"/>
  <c r="BE196"/>
  <c r="BE204"/>
  <c r="BE206"/>
  <c r="BE222"/>
  <c r="BE237"/>
  <c r="BE263"/>
  <c r="BE277"/>
  <c r="BE281"/>
  <c r="BE287"/>
  <c r="BE297"/>
  <c r="BE304"/>
  <c r="BE312"/>
  <c r="BE322"/>
  <c r="BE334"/>
  <c i="19" r="BE92"/>
  <c r="BE99"/>
  <c r="BE102"/>
  <c r="BE120"/>
  <c r="BE123"/>
  <c r="BE130"/>
  <c r="BE184"/>
  <c r="BE189"/>
  <c r="BE211"/>
  <c r="BE217"/>
  <c r="BE223"/>
  <c r="BE225"/>
  <c r="BE243"/>
  <c i="20" r="F55"/>
  <c r="BE89"/>
  <c r="BE99"/>
  <c r="BE112"/>
  <c r="BE118"/>
  <c i="21" r="BE86"/>
  <c r="BE90"/>
  <c i="22" r="F55"/>
  <c r="BE98"/>
  <c r="BE101"/>
  <c r="BE106"/>
  <c r="BE115"/>
  <c r="BE122"/>
  <c r="BE134"/>
  <c r="BE137"/>
  <c r="BE139"/>
  <c r="BE140"/>
  <c i="23" r="BE106"/>
  <c r="BE110"/>
  <c r="BE113"/>
  <c r="BE115"/>
  <c r="BE125"/>
  <c r="BE128"/>
  <c r="BE137"/>
  <c r="BE148"/>
  <c r="BE160"/>
  <c r="BE163"/>
  <c r="BK112"/>
  <c r="J112"/>
  <c r="J62"/>
  <c i="24" r="BE104"/>
  <c r="BE111"/>
  <c r="BE120"/>
  <c r="BE121"/>
  <c r="BE123"/>
  <c r="BE127"/>
  <c r="BE130"/>
  <c r="BE135"/>
  <c r="BE137"/>
  <c r="BE147"/>
  <c r="BE148"/>
  <c r="BE149"/>
  <c r="BK110"/>
  <c r="J110"/>
  <c r="J62"/>
  <c r="BK153"/>
  <c r="J153"/>
  <c r="J67"/>
  <c i="25" r="BE102"/>
  <c r="BE106"/>
  <c r="BE113"/>
  <c r="BE116"/>
  <c r="BE121"/>
  <c r="BE122"/>
  <c r="BE128"/>
  <c r="BE131"/>
  <c r="BE135"/>
  <c r="BE139"/>
  <c r="BE147"/>
  <c r="BE151"/>
  <c r="BE152"/>
  <c r="BE155"/>
  <c r="BE157"/>
  <c r="BK163"/>
  <c r="J163"/>
  <c r="J68"/>
  <c i="26" r="BE104"/>
  <c r="BE110"/>
  <c r="BE126"/>
  <c r="BE129"/>
  <c r="BE132"/>
  <c r="BE137"/>
  <c r="BK133"/>
  <c r="J133"/>
  <c r="J66"/>
  <c r="BK136"/>
  <c r="J136"/>
  <c r="J67"/>
  <c i="28" r="BE95"/>
  <c r="BE97"/>
  <c r="BE102"/>
  <c r="BE107"/>
  <c r="BE115"/>
  <c r="BE130"/>
  <c r="BE141"/>
  <c r="BK145"/>
  <c r="J145"/>
  <c r="J66"/>
  <c i="29" r="BE95"/>
  <c i="30" r="BE103"/>
  <c r="BE112"/>
  <c r="BE117"/>
  <c r="BE123"/>
  <c r="BE125"/>
  <c r="BE132"/>
  <c i="31" r="E48"/>
  <c r="BE102"/>
  <c r="BE104"/>
  <c r="BE108"/>
  <c r="BE118"/>
  <c r="BE128"/>
  <c r="BE131"/>
  <c r="BE133"/>
  <c r="BE137"/>
  <c r="BE139"/>
  <c i="32" r="BE86"/>
  <c r="BE94"/>
  <c i="33" r="F55"/>
  <c r="BE103"/>
  <c r="BE109"/>
  <c i="34" r="BK150"/>
  <c r="J150"/>
  <c r="J68"/>
  <c i="2" r="F34"/>
  <c i="1" r="BA55"/>
  <c i="20" r="F35"/>
  <c i="1" r="BB73"/>
  <c i="22" r="J34"/>
  <c i="1" r="AW75"/>
  <c i="34" r="F36"/>
  <c i="1" r="BC87"/>
  <c i="13" r="F34"/>
  <c i="1" r="BA66"/>
  <c i="24" r="F36"/>
  <c i="1" r="BC77"/>
  <c i="5" r="F34"/>
  <c i="1" r="BA58"/>
  <c i="12" r="F37"/>
  <c i="1" r="BD65"/>
  <c i="30" r="J34"/>
  <c i="1" r="AW83"/>
  <c i="10" r="F35"/>
  <c i="1" r="BB63"/>
  <c i="25" r="J34"/>
  <c i="1" r="AW78"/>
  <c i="28" r="F35"/>
  <c i="1" r="BB81"/>
  <c i="33" r="F35"/>
  <c i="1" r="BB86"/>
  <c i="11" r="F34"/>
  <c i="1" r="BA64"/>
  <c i="13" r="F37"/>
  <c i="1" r="BD66"/>
  <c i="28" r="F34"/>
  <c i="1" r="BA81"/>
  <c i="29" r="F34"/>
  <c i="1" r="BA82"/>
  <c i="13" r="F36"/>
  <c i="1" r="BC66"/>
  <c i="25" r="F36"/>
  <c i="1" r="BC78"/>
  <c i="4" r="J34"/>
  <c i="1" r="AW57"/>
  <c i="16" r="F37"/>
  <c i="1" r="BD69"/>
  <c i="16" r="F36"/>
  <c i="1" r="BC69"/>
  <c i="31" r="F35"/>
  <c i="1" r="BB84"/>
  <c i="6" r="J34"/>
  <c i="1" r="AW59"/>
  <c i="9" r="F36"/>
  <c i="1" r="BC62"/>
  <c i="25" r="F34"/>
  <c i="1" r="BA78"/>
  <c i="27" r="F34"/>
  <c i="1" r="BA80"/>
  <c i="30" r="F37"/>
  <c i="1" r="BD83"/>
  <c i="10" r="J34"/>
  <c i="1" r="AW63"/>
  <c i="11" r="F35"/>
  <c i="1" r="BB64"/>
  <c i="15" r="F37"/>
  <c i="1" r="BD68"/>
  <c i="29" r="J34"/>
  <c i="1" r="AW82"/>
  <c i="8" r="F35"/>
  <c i="1" r="BB61"/>
  <c i="28" r="F37"/>
  <c i="1" r="BD81"/>
  <c i="14" r="F34"/>
  <c i="1" r="BA67"/>
  <c i="17" r="F37"/>
  <c i="1" r="BD70"/>
  <c i="3" r="F37"/>
  <c i="1" r="BD56"/>
  <c i="14" r="F35"/>
  <c i="1" r="BB67"/>
  <c i="7" r="F35"/>
  <c i="1" r="BB60"/>
  <c i="20" r="F36"/>
  <c i="1" r="BC73"/>
  <c i="32" r="F37"/>
  <c i="1" r="BD85"/>
  <c i="11" r="F36"/>
  <c i="1" r="BC64"/>
  <c i="19" r="J34"/>
  <c i="1" r="AW72"/>
  <c i="20" r="J34"/>
  <c i="1" r="AW73"/>
  <c i="7" r="F36"/>
  <c i="1" r="BC60"/>
  <c i="9" r="J34"/>
  <c i="1" r="AW62"/>
  <c i="19" r="F37"/>
  <c i="1" r="BD72"/>
  <c i="33" r="J34"/>
  <c i="1" r="AW86"/>
  <c i="5" r="J34"/>
  <c i="1" r="AW58"/>
  <c i="21" r="F34"/>
  <c i="1" r="BA74"/>
  <c i="27" r="F37"/>
  <c i="1" r="BD80"/>
  <c i="28" r="F36"/>
  <c i="1" r="BC81"/>
  <c i="9" r="F34"/>
  <c i="1" r="BA62"/>
  <c i="15" r="F34"/>
  <c i="1" r="BA68"/>
  <c i="23" r="F34"/>
  <c i="1" r="BA76"/>
  <c i="23" r="F36"/>
  <c i="1" r="BC76"/>
  <c i="34" r="F37"/>
  <c i="1" r="BD87"/>
  <c i="31" r="F34"/>
  <c i="1" r="BA84"/>
  <c i="2" r="J34"/>
  <c i="1" r="AW55"/>
  <c i="4" r="F36"/>
  <c i="1" r="BC57"/>
  <c i="26" r="J34"/>
  <c i="1" r="AW79"/>
  <c i="32" r="F35"/>
  <c i="1" r="BB85"/>
  <c i="6" r="F36"/>
  <c i="1" r="BC59"/>
  <c i="16" r="F35"/>
  <c i="1" r="BB69"/>
  <c i="14" r="F37"/>
  <c i="1" r="BD67"/>
  <c i="2" r="F36"/>
  <c i="1" r="BC55"/>
  <c i="33" r="F37"/>
  <c i="1" r="BD86"/>
  <c i="7" r="F34"/>
  <c i="1" r="BA60"/>
  <c i="18" r="F34"/>
  <c i="1" r="BA71"/>
  <c i="21" r="F37"/>
  <c i="1" r="BD74"/>
  <c i="22" r="F35"/>
  <c i="1" r="BB75"/>
  <c i="12" r="F36"/>
  <c i="1" r="BC65"/>
  <c i="27" r="J34"/>
  <c i="1" r="AW80"/>
  <c i="32" r="F34"/>
  <c i="1" r="BA85"/>
  <c i="34" r="F35"/>
  <c i="1" r="BB87"/>
  <c i="23" r="J34"/>
  <c i="1" r="AW76"/>
  <c i="30" r="F35"/>
  <c i="1" r="BB83"/>
  <c i="10" r="F37"/>
  <c i="1" r="BD63"/>
  <c i="25" r="F35"/>
  <c i="1" r="BB78"/>
  <c i="9" r="F37"/>
  <c i="1" r="BD62"/>
  <c i="24" r="J34"/>
  <c i="1" r="AW77"/>
  <c i="27" r="F35"/>
  <c i="1" r="BB80"/>
  <c i="7" r="J34"/>
  <c i="1" r="AW60"/>
  <c i="18" r="J34"/>
  <c i="1" r="AW71"/>
  <c i="22" r="F34"/>
  <c i="1" r="BA75"/>
  <c i="30" r="F36"/>
  <c i="1" r="BC83"/>
  <c i="4" r="F35"/>
  <c i="1" r="BB57"/>
  <c i="10" r="F36"/>
  <c i="1" r="BC63"/>
  <c i="17" r="F34"/>
  <c i="1" r="BA70"/>
  <c i="25" r="F37"/>
  <c i="1" r="BD78"/>
  <c i="11" r="F37"/>
  <c i="1" r="BD64"/>
  <c i="15" r="J34"/>
  <c i="1" r="AW68"/>
  <c i="3" r="F36"/>
  <c i="1" r="BC56"/>
  <c i="6" r="F34"/>
  <c i="1" r="BA59"/>
  <c i="17" r="J34"/>
  <c i="1" r="AW70"/>
  <c i="24" r="F34"/>
  <c i="1" r="BA77"/>
  <c i="6" r="F35"/>
  <c i="1" r="BB59"/>
  <c i="15" r="F36"/>
  <c i="1" r="BC68"/>
  <c i="21" r="J34"/>
  <c i="1" r="AW74"/>
  <c i="24" r="F35"/>
  <c i="1" r="BB77"/>
  <c i="32" r="J34"/>
  <c i="1" r="AW85"/>
  <c i="3" r="F34"/>
  <c i="1" r="BA56"/>
  <c i="6" r="F37"/>
  <c i="1" r="BD59"/>
  <c i="17" r="F35"/>
  <c i="1" r="BB70"/>
  <c i="4" r="F37"/>
  <c i="1" r="BD57"/>
  <c i="23" r="F37"/>
  <c i="1" r="BD76"/>
  <c i="34" r="F34"/>
  <c i="1" r="BA87"/>
  <c i="9" r="F35"/>
  <c i="1" r="BB62"/>
  <c i="24" r="F37"/>
  <c i="1" r="BD77"/>
  <c i="34" r="J34"/>
  <c i="1" r="AW87"/>
  <c i="13" r="J34"/>
  <c i="1" r="AW66"/>
  <c i="18" r="F36"/>
  <c i="1" r="BC71"/>
  <c i="12" r="F35"/>
  <c i="1" r="BB65"/>
  <c i="23" r="F35"/>
  <c i="1" r="BB76"/>
  <c i="4" r="F34"/>
  <c i="1" r="BA57"/>
  <c i="8" r="F37"/>
  <c i="1" r="BD61"/>
  <c i="14" r="J34"/>
  <c i="1" r="AW67"/>
  <c i="26" r="F34"/>
  <c i="1" r="BA79"/>
  <c i="31" r="F36"/>
  <c i="1" r="BC84"/>
  <c i="22" r="F37"/>
  <c i="1" r="BD75"/>
  <c i="12" r="J34"/>
  <c i="1" r="AW65"/>
  <c i="19" r="F34"/>
  <c i="1" r="BA72"/>
  <c i="21" r="F36"/>
  <c i="1" r="BC74"/>
  <c i="22" r="F36"/>
  <c i="1" r="BC75"/>
  <c i="5" r="F35"/>
  <c i="1" r="BB58"/>
  <c i="18" r="F37"/>
  <c i="1" r="BD71"/>
  <c i="3" r="F35"/>
  <c i="1" r="BB56"/>
  <c i="8" r="F36"/>
  <c i="1" r="BC61"/>
  <c i="11" r="J34"/>
  <c i="1" r="AW64"/>
  <c i="15" r="F35"/>
  <c i="1" r="BB68"/>
  <c i="31" r="F37"/>
  <c i="1" r="BD84"/>
  <c i="8" r="F34"/>
  <c i="1" r="BA61"/>
  <c i="18" r="F35"/>
  <c i="1" r="BB71"/>
  <c i="26" r="F35"/>
  <c i="1" r="BB79"/>
  <c i="13" r="F35"/>
  <c i="1" r="BB66"/>
  <c i="32" r="F36"/>
  <c i="1" r="BC85"/>
  <c i="14" r="F36"/>
  <c i="1" r="BC67"/>
  <c i="7" r="F37"/>
  <c i="1" r="BD60"/>
  <c i="19" r="F35"/>
  <c i="1" r="BB72"/>
  <c i="20" r="F34"/>
  <c i="1" r="BA73"/>
  <c i="28" r="J34"/>
  <c i="1" r="AW81"/>
  <c i="30" r="F34"/>
  <c i="1" r="BA83"/>
  <c i="31" r="J34"/>
  <c i="1" r="AW84"/>
  <c i="3" r="J34"/>
  <c i="1" r="AW56"/>
  <c i="5" r="F36"/>
  <c i="1" r="BC58"/>
  <c i="21" r="F35"/>
  <c i="1" r="BB74"/>
  <c i="26" r="F36"/>
  <c i="1" r="BC79"/>
  <c i="29" r="F36"/>
  <c i="1" r="BC82"/>
  <c i="10" r="F34"/>
  <c i="1" r="BA63"/>
  <c i="26" r="F37"/>
  <c i="1" r="BD79"/>
  <c i="29" r="F35"/>
  <c i="1" r="BB82"/>
  <c i="33" r="F34"/>
  <c i="1" r="BA86"/>
  <c i="5" r="F37"/>
  <c i="1" r="BD58"/>
  <c i="16" r="J34"/>
  <c i="1" r="AW69"/>
  <c i="19" r="F36"/>
  <c i="1" r="BC72"/>
  <c i="16" r="F34"/>
  <c i="1" r="BA69"/>
  <c i="17" r="F36"/>
  <c i="1" r="BC70"/>
  <c i="27" r="F36"/>
  <c i="1" r="BC80"/>
  <c i="33" r="F36"/>
  <c i="1" r="BC86"/>
  <c i="8" r="J34"/>
  <c i="1" r="AW61"/>
  <c i="12" r="F34"/>
  <c i="1" r="BA65"/>
  <c i="20" r="F37"/>
  <c i="1" r="BD73"/>
  <c i="29" r="F37"/>
  <c i="1" r="BD82"/>
  <c i="2" r="F35"/>
  <c i="1" r="BB55"/>
  <c i="2" r="F37"/>
  <c i="1" r="BD55"/>
  <c i="25" l="1" r="P89"/>
  <c r="P88"/>
  <c i="1" r="AU78"/>
  <c i="13" r="T91"/>
  <c r="T90"/>
  <c i="22" r="R87"/>
  <c i="17" r="R87"/>
  <c r="R86"/>
  <c i="16" r="T88"/>
  <c r="T87"/>
  <c i="31" r="T93"/>
  <c r="T88"/>
  <c i="15" r="BK88"/>
  <c r="BK87"/>
  <c r="J87"/>
  <c r="J59"/>
  <c i="13" r="R91"/>
  <c i="28" r="BK87"/>
  <c r="BK86"/>
  <c r="J86"/>
  <c r="J59"/>
  <c i="27" r="P82"/>
  <c i="1" r="AU80"/>
  <c i="24" r="BK89"/>
  <c r="J89"/>
  <c r="J60"/>
  <c i="19" r="P88"/>
  <c r="P87"/>
  <c i="1" r="AU72"/>
  <c i="18" r="R90"/>
  <c r="R89"/>
  <c i="17" r="BK87"/>
  <c r="J87"/>
  <c r="J60"/>
  <c i="13" r="P91"/>
  <c r="P90"/>
  <c i="1" r="AU66"/>
  <c i="5" r="P87"/>
  <c r="P86"/>
  <c i="1" r="AU58"/>
  <c i="34" r="P93"/>
  <c r="P88"/>
  <c i="1" r="AU87"/>
  <c i="33" r="R92"/>
  <c r="R87"/>
  <c i="31" r="R93"/>
  <c r="R88"/>
  <c r="BK93"/>
  <c r="J93"/>
  <c r="J62"/>
  <c i="25" r="BK89"/>
  <c r="J89"/>
  <c r="J60"/>
  <c i="21" r="R83"/>
  <c i="20" r="BK85"/>
  <c r="J85"/>
  <c r="J60"/>
  <c i="16" r="BK88"/>
  <c i="13" r="R152"/>
  <c i="10" r="T86"/>
  <c r="T85"/>
  <c i="3" r="P89"/>
  <c r="P88"/>
  <c i="1" r="AU56"/>
  <c i="30" r="R92"/>
  <c r="R87"/>
  <c i="5" r="T87"/>
  <c r="T86"/>
  <c i="26" r="R88"/>
  <c r="R87"/>
  <c i="17" r="P87"/>
  <c r="P86"/>
  <c i="1" r="AU70"/>
  <c i="5" r="R87"/>
  <c r="R86"/>
  <c i="3" r="T88"/>
  <c i="2" r="P88"/>
  <c r="P87"/>
  <c i="1" r="AU55"/>
  <c i="26" r="T88"/>
  <c r="T87"/>
  <c i="21" r="P83"/>
  <c i="1" r="AU74"/>
  <c i="15" r="R88"/>
  <c r="R87"/>
  <c i="14" r="P89"/>
  <c r="P88"/>
  <c i="1" r="AU67"/>
  <c i="4" r="T87"/>
  <c r="T86"/>
  <c i="34" r="T93"/>
  <c r="T88"/>
  <c i="24" r="R89"/>
  <c r="R88"/>
  <c i="23" r="BK89"/>
  <c r="J89"/>
  <c r="J60"/>
  <c i="22" r="P88"/>
  <c r="P87"/>
  <c i="1" r="AU75"/>
  <c i="15" r="P88"/>
  <c r="P87"/>
  <c i="1" r="AU68"/>
  <c i="12" r="BK86"/>
  <c r="J86"/>
  <c r="J60"/>
  <c i="9" r="P86"/>
  <c r="P85"/>
  <c i="1" r="AU62"/>
  <c i="8" r="T86"/>
  <c r="T85"/>
  <c i="7" r="BK86"/>
  <c r="J86"/>
  <c r="J60"/>
  <c i="27" r="T82"/>
  <c i="24" r="T89"/>
  <c r="T88"/>
  <c i="19" r="T88"/>
  <c r="T87"/>
  <c i="10" r="P86"/>
  <c r="P85"/>
  <c i="1" r="AU63"/>
  <c i="9" r="T86"/>
  <c r="T85"/>
  <c i="8" r="P86"/>
  <c r="P85"/>
  <c i="1" r="AU61"/>
  <c i="30" r="P92"/>
  <c r="P87"/>
  <c i="1" r="AU83"/>
  <c i="25" r="T89"/>
  <c r="T88"/>
  <c i="23" r="BK120"/>
  <c r="J120"/>
  <c r="J65"/>
  <c i="16" r="P88"/>
  <c r="P87"/>
  <c i="1" r="AU69"/>
  <c i="12" r="R86"/>
  <c r="R85"/>
  <c i="10" r="BK86"/>
  <c r="J86"/>
  <c r="J60"/>
  <c i="9" r="R86"/>
  <c r="R85"/>
  <c i="34" r="R93"/>
  <c r="R88"/>
  <c i="33" r="P92"/>
  <c r="P87"/>
  <c i="1" r="AU86"/>
  <c i="30" r="T92"/>
  <c r="T87"/>
  <c i="27" r="BK82"/>
  <c r="J82"/>
  <c r="J59"/>
  <c i="26" r="P88"/>
  <c r="P87"/>
  <c i="1" r="AU79"/>
  <c i="22" r="BK120"/>
  <c r="J120"/>
  <c r="J65"/>
  <c i="19" r="BK88"/>
  <c r="J88"/>
  <c r="J60"/>
  <c i="17" r="T87"/>
  <c r="T86"/>
  <c i="4" r="R87"/>
  <c r="R86"/>
  <c i="2" r="BK88"/>
  <c r="BK87"/>
  <c r="J87"/>
  <c r="J59"/>
  <c i="31" r="BK88"/>
  <c r="J88"/>
  <c r="J59"/>
  <c r="P93"/>
  <c r="P88"/>
  <c i="1" r="AU84"/>
  <c i="28" r="P87"/>
  <c r="P86"/>
  <c i="1" r="AU81"/>
  <c i="25" r="R88"/>
  <c i="23" r="R88"/>
  <c i="16" r="R88"/>
  <c r="R87"/>
  <c i="4" r="BK87"/>
  <c r="BK86"/>
  <c r="J86"/>
  <c i="23" r="T89"/>
  <c r="T88"/>
  <c i="22" r="T88"/>
  <c r="T87"/>
  <c i="20" r="T85"/>
  <c r="T84"/>
  <c i="7" r="T86"/>
  <c r="T85"/>
  <c i="3" r="R89"/>
  <c r="R88"/>
  <c i="2" r="R88"/>
  <c r="R87"/>
  <c i="33" r="T92"/>
  <c r="T87"/>
  <c i="28" r="R87"/>
  <c r="R86"/>
  <c i="18" r="P90"/>
  <c r="P89"/>
  <c i="1" r="AU71"/>
  <c i="14" r="T89"/>
  <c r="T88"/>
  <c i="2" r="J89"/>
  <c r="J61"/>
  <c i="7" r="J87"/>
  <c r="J61"/>
  <c i="8" r="BK86"/>
  <c r="J86"/>
  <c r="J60"/>
  <c i="11" r="BK86"/>
  <c r="J86"/>
  <c r="J60"/>
  <c r="BK94"/>
  <c r="J94"/>
  <c r="J63"/>
  <c i="12" r="J87"/>
  <c r="J61"/>
  <c i="15" r="J251"/>
  <c r="J67"/>
  <c i="16" r="J89"/>
  <c r="J61"/>
  <c i="19" r="J89"/>
  <c r="J61"/>
  <c r="BK247"/>
  <c r="J247"/>
  <c r="J66"/>
  <c i="20" r="J86"/>
  <c r="J61"/>
  <c i="22" r="J121"/>
  <c r="J66"/>
  <c i="23" r="J90"/>
  <c r="J61"/>
  <c i="24" r="BK118"/>
  <c r="J118"/>
  <c r="J65"/>
  <c i="25" r="J90"/>
  <c r="J61"/>
  <c i="26" r="BK112"/>
  <c r="J112"/>
  <c r="J64"/>
  <c i="27" r="J83"/>
  <c r="J60"/>
  <c r="J91"/>
  <c r="J62"/>
  <c i="30" r="J89"/>
  <c r="J61"/>
  <c r="BK92"/>
  <c r="J92"/>
  <c r="J62"/>
  <c i="31" r="J89"/>
  <c r="J60"/>
  <c r="J90"/>
  <c r="J61"/>
  <c r="J94"/>
  <c r="J63"/>
  <c i="32" r="BK84"/>
  <c r="J84"/>
  <c r="J60"/>
  <c r="BK98"/>
  <c r="J98"/>
  <c r="J62"/>
  <c i="33" r="BK88"/>
  <c r="J88"/>
  <c r="J60"/>
  <c r="BK92"/>
  <c r="J92"/>
  <c r="J62"/>
  <c i="34" r="BK89"/>
  <c r="J89"/>
  <c r="J60"/>
  <c r="BK93"/>
  <c r="J93"/>
  <c r="J62"/>
  <c i="5" r="BK87"/>
  <c r="J87"/>
  <c r="J60"/>
  <c i="10" r="J87"/>
  <c r="J61"/>
  <c i="13" r="BK91"/>
  <c r="J91"/>
  <c r="J60"/>
  <c r="BK152"/>
  <c r="J152"/>
  <c r="J68"/>
  <c i="14" r="BK89"/>
  <c r="J89"/>
  <c r="J60"/>
  <c i="16" r="BK291"/>
  <c r="J291"/>
  <c r="J66"/>
  <c i="17" r="J88"/>
  <c r="J61"/>
  <c i="21" r="BK88"/>
  <c r="J88"/>
  <c r="J62"/>
  <c i="22" r="BK88"/>
  <c r="J88"/>
  <c r="J60"/>
  <c i="23" r="J121"/>
  <c r="J66"/>
  <c i="24" r="J90"/>
  <c r="J61"/>
  <c i="25" r="BK118"/>
  <c r="J118"/>
  <c r="J65"/>
  <c i="28" r="J88"/>
  <c r="J61"/>
  <c i="29" r="BK83"/>
  <c r="J83"/>
  <c r="J60"/>
  <c i="30" r="J88"/>
  <c r="J60"/>
  <c i="3" r="BK89"/>
  <c r="BK88"/>
  <c r="J88"/>
  <c r="J59"/>
  <c r="J121"/>
  <c r="J67"/>
  <c i="4" r="J88"/>
  <c r="J61"/>
  <c i="6" r="BK83"/>
  <c r="J83"/>
  <c r="J60"/>
  <c i="9" r="BK86"/>
  <c r="BK85"/>
  <c r="J85"/>
  <c r="J59"/>
  <c i="15" r="J89"/>
  <c r="J61"/>
  <c i="18" r="BK90"/>
  <c i="21" r="BK84"/>
  <c r="BK83"/>
  <c r="J83"/>
  <c r="J59"/>
  <c i="26" r="BK88"/>
  <c r="J88"/>
  <c r="J60"/>
  <c i="18" r="BK341"/>
  <c r="J341"/>
  <c r="J68"/>
  <c i="23" r="F33"/>
  <c i="1" r="AZ76"/>
  <c i="21" r="J33"/>
  <c i="1" r="AV74"/>
  <c r="AT74"/>
  <c i="25" r="J33"/>
  <c i="1" r="AV78"/>
  <c r="AT78"/>
  <c i="24" r="J33"/>
  <c i="1" r="AV77"/>
  <c r="AT77"/>
  <c i="17" r="F33"/>
  <c i="1" r="AZ70"/>
  <c i="4" r="J30"/>
  <c i="1" r="AG57"/>
  <c i="26" r="F33"/>
  <c i="1" r="AZ79"/>
  <c r="BA54"/>
  <c r="AW54"/>
  <c r="AK30"/>
  <c i="7" r="J33"/>
  <c i="1" r="AV60"/>
  <c r="AT60"/>
  <c i="21" r="F33"/>
  <c i="1" r="AZ74"/>
  <c i="29" r="F33"/>
  <c i="1" r="AZ82"/>
  <c i="33" r="J33"/>
  <c i="1" r="AV86"/>
  <c r="AT86"/>
  <c i="26" r="J33"/>
  <c i="1" r="AV79"/>
  <c r="AT79"/>
  <c i="10" r="F33"/>
  <c i="1" r="AZ63"/>
  <c i="14" r="J33"/>
  <c i="1" r="AV67"/>
  <c r="AT67"/>
  <c i="27" r="F33"/>
  <c i="1" r="AZ80"/>
  <c i="30" r="F33"/>
  <c i="1" r="AZ83"/>
  <c i="22" r="F33"/>
  <c i="1" r="AZ75"/>
  <c i="19" r="J33"/>
  <c i="1" r="AV72"/>
  <c r="AT72"/>
  <c i="12" r="J33"/>
  <c i="1" r="AV65"/>
  <c r="AT65"/>
  <c r="BC54"/>
  <c r="W32"/>
  <c i="9" r="J33"/>
  <c i="1" r="AV62"/>
  <c r="AT62"/>
  <c i="16" r="J33"/>
  <c i="1" r="AV69"/>
  <c r="AT69"/>
  <c i="4" r="J33"/>
  <c i="1" r="AV57"/>
  <c r="AT57"/>
  <c i="30" r="J33"/>
  <c i="1" r="AV83"/>
  <c r="AT83"/>
  <c i="31" r="J33"/>
  <c i="1" r="AV84"/>
  <c r="AT84"/>
  <c i="5" r="J33"/>
  <c i="1" r="AV58"/>
  <c r="AT58"/>
  <c i="17" r="J33"/>
  <c i="1" r="AV70"/>
  <c r="AT70"/>
  <c i="3" r="J33"/>
  <c i="1" r="AV56"/>
  <c r="AT56"/>
  <c i="6" r="F33"/>
  <c i="1" r="AZ59"/>
  <c i="24" r="F33"/>
  <c i="1" r="AZ77"/>
  <c i="22" r="J33"/>
  <c i="1" r="AV75"/>
  <c r="AT75"/>
  <c i="34" r="J33"/>
  <c i="1" r="AV87"/>
  <c r="AT87"/>
  <c i="11" r="J33"/>
  <c i="1" r="AV64"/>
  <c r="AT64"/>
  <c i="20" r="F33"/>
  <c i="1" r="AZ73"/>
  <c i="11" r="F33"/>
  <c i="1" r="AZ64"/>
  <c i="32" r="F33"/>
  <c i="1" r="AZ85"/>
  <c i="15" r="F33"/>
  <c i="1" r="AZ68"/>
  <c i="16" r="F33"/>
  <c i="1" r="AZ69"/>
  <c i="19" r="F33"/>
  <c i="1" r="AZ72"/>
  <c i="31" r="F33"/>
  <c i="1" r="AZ84"/>
  <c i="2" r="J33"/>
  <c i="1" r="AV55"/>
  <c r="AT55"/>
  <c i="18" r="J33"/>
  <c i="1" r="AV71"/>
  <c r="AT71"/>
  <c i="29" r="J33"/>
  <c i="1" r="AV82"/>
  <c r="AT82"/>
  <c i="8" r="J33"/>
  <c i="1" r="AV61"/>
  <c r="AT61"/>
  <c i="13" r="J33"/>
  <c i="1" r="AV66"/>
  <c r="AT66"/>
  <c i="34" r="F33"/>
  <c i="1" r="AZ87"/>
  <c i="28" r="J33"/>
  <c i="1" r="AV81"/>
  <c r="AT81"/>
  <c i="14" r="F33"/>
  <c i="1" r="AZ67"/>
  <c i="32" r="J33"/>
  <c i="1" r="AV85"/>
  <c r="AT85"/>
  <c i="7" r="F33"/>
  <c i="1" r="AZ60"/>
  <c r="BB54"/>
  <c r="W31"/>
  <c i="5" r="F33"/>
  <c i="1" r="AZ58"/>
  <c r="BD54"/>
  <c r="W33"/>
  <c i="18" r="F33"/>
  <c i="1" r="AZ71"/>
  <c i="4" r="F33"/>
  <c i="1" r="AZ57"/>
  <c i="27" r="J33"/>
  <c i="1" r="AV80"/>
  <c r="AT80"/>
  <c i="2" r="F33"/>
  <c i="1" r="AZ55"/>
  <c i="13" r="F33"/>
  <c i="1" r="AZ66"/>
  <c i="33" r="F33"/>
  <c i="1" r="AZ86"/>
  <c i="10" r="J33"/>
  <c i="1" r="AV63"/>
  <c r="AT63"/>
  <c i="3" r="F33"/>
  <c i="1" r="AZ56"/>
  <c i="8" r="F33"/>
  <c i="1" r="AZ61"/>
  <c i="12" r="F33"/>
  <c i="1" r="AZ65"/>
  <c i="23" r="J33"/>
  <c i="1" r="AV76"/>
  <c r="AT76"/>
  <c i="9" r="F33"/>
  <c i="1" r="AZ62"/>
  <c i="28" r="F33"/>
  <c i="1" r="AZ81"/>
  <c i="20" r="J33"/>
  <c i="1" r="AV73"/>
  <c r="AT73"/>
  <c i="6" r="J33"/>
  <c i="1" r="AV59"/>
  <c r="AT59"/>
  <c i="15" r="J33"/>
  <c i="1" r="AV68"/>
  <c r="AT68"/>
  <c i="25" r="F33"/>
  <c i="1" r="AZ78"/>
  <c i="18" l="1" r="BK89"/>
  <c r="J89"/>
  <c r="J59"/>
  <c i="16" r="BK87"/>
  <c r="J87"/>
  <c i="13" r="R90"/>
  <c i="4" r="J39"/>
  <c i="30" r="BK87"/>
  <c r="J87"/>
  <c r="J59"/>
  <c i="4" r="J87"/>
  <c r="J60"/>
  <c i="7" r="BK85"/>
  <c r="J85"/>
  <c i="9" r="J86"/>
  <c r="J60"/>
  <c i="10" r="BK85"/>
  <c r="J85"/>
  <c i="14" r="BK88"/>
  <c r="J88"/>
  <c r="J59"/>
  <c i="16" r="J88"/>
  <c r="J60"/>
  <c i="18" r="J90"/>
  <c r="J60"/>
  <c i="21" r="J84"/>
  <c r="J60"/>
  <c i="26" r="BK87"/>
  <c r="J87"/>
  <c i="28" r="J87"/>
  <c r="J60"/>
  <c i="33" r="BK87"/>
  <c r="J87"/>
  <c r="J59"/>
  <c i="34" r="BK88"/>
  <c r="J88"/>
  <c r="J59"/>
  <c i="2" r="J88"/>
  <c r="J60"/>
  <c i="3" r="J89"/>
  <c r="J60"/>
  <c i="4" r="J59"/>
  <c i="15" r="J88"/>
  <c r="J60"/>
  <c i="17" r="BK86"/>
  <c r="J86"/>
  <c r="J59"/>
  <c i="20" r="BK84"/>
  <c r="J84"/>
  <c i="22" r="BK87"/>
  <c r="J87"/>
  <c i="23" r="BK88"/>
  <c r="J88"/>
  <c r="J59"/>
  <c i="5" r="BK86"/>
  <c r="J86"/>
  <c i="11" r="BK85"/>
  <c r="J85"/>
  <c i="13" r="BK90"/>
  <c r="J90"/>
  <c i="19" r="BK87"/>
  <c r="J87"/>
  <c i="24" r="BK88"/>
  <c r="J88"/>
  <c r="J59"/>
  <c i="25" r="BK88"/>
  <c r="J88"/>
  <c r="J59"/>
  <c i="29" r="BK82"/>
  <c r="J82"/>
  <c i="32" r="BK83"/>
  <c r="J83"/>
  <c i="6" r="BK82"/>
  <c r="J82"/>
  <c i="8" r="BK85"/>
  <c r="J85"/>
  <c i="12" r="BK85"/>
  <c r="J85"/>
  <c r="J59"/>
  <c i="1" r="AN57"/>
  <c r="AX54"/>
  <c i="27" r="J30"/>
  <c i="1" r="AG80"/>
  <c r="AN80"/>
  <c i="11" r="J30"/>
  <c i="1" r="AG64"/>
  <c r="AN64"/>
  <c i="31" r="J30"/>
  <c i="1" r="AG84"/>
  <c r="AN84"/>
  <c r="AZ54"/>
  <c r="W29"/>
  <c i="13" r="J30"/>
  <c i="1" r="AG66"/>
  <c r="AN66"/>
  <c r="AU54"/>
  <c i="26" r="J30"/>
  <c i="1" r="AG79"/>
  <c r="AN79"/>
  <c i="32" r="J30"/>
  <c i="1" r="AG85"/>
  <c r="AN85"/>
  <c r="W30"/>
  <c i="22" r="J30"/>
  <c i="1" r="AG75"/>
  <c r="AN75"/>
  <c i="29" r="J30"/>
  <c i="1" r="AG82"/>
  <c r="AN82"/>
  <c r="AY54"/>
  <c i="2" r="J30"/>
  <c i="1" r="AG55"/>
  <c r="AN55"/>
  <c i="20" r="J30"/>
  <c i="1" r="AG73"/>
  <c r="AN73"/>
  <c i="28" r="J30"/>
  <c i="1" r="AG81"/>
  <c r="AN81"/>
  <c i="8" r="J30"/>
  <c i="1" r="AG61"/>
  <c r="AN61"/>
  <c i="16" r="J30"/>
  <c i="1" r="AG69"/>
  <c r="AN69"/>
  <c i="3" r="J30"/>
  <c i="1" r="AG56"/>
  <c r="AN56"/>
  <c i="7" r="J30"/>
  <c i="1" r="AG60"/>
  <c r="AN60"/>
  <c i="21" r="J30"/>
  <c i="1" r="AG74"/>
  <c r="AN74"/>
  <c i="5" r="J30"/>
  <c i="1" r="AG58"/>
  <c r="AN58"/>
  <c i="10" r="J30"/>
  <c i="1" r="AG63"/>
  <c r="AN63"/>
  <c i="9" r="J30"/>
  <c i="1" r="AG62"/>
  <c r="AN62"/>
  <c i="19" r="J30"/>
  <c i="1" r="AG72"/>
  <c r="AN72"/>
  <c i="15" r="J30"/>
  <c i="1" r="AG68"/>
  <c r="AN68"/>
  <c i="6" r="J30"/>
  <c i="1" r="AG59"/>
  <c r="AN59"/>
  <c i="7" l="1" r="J59"/>
  <c i="8" r="J59"/>
  <c i="11" r="J39"/>
  <c i="13" r="J39"/>
  <c i="16" r="J59"/>
  <c i="22" r="J59"/>
  <c i="26" r="J59"/>
  <c i="29" r="J59"/>
  <c i="32" r="J59"/>
  <c i="5" r="J39"/>
  <c r="J59"/>
  <c i="9" r="J39"/>
  <c i="10" r="J39"/>
  <c r="J59"/>
  <c i="11" r="J59"/>
  <c i="13" r="J59"/>
  <c i="19" r="J59"/>
  <c i="20" r="J59"/>
  <c i="29" r="J39"/>
  <c i="2" r="J39"/>
  <c i="3" r="J39"/>
  <c i="6" r="J39"/>
  <c r="J59"/>
  <c i="15" r="J39"/>
  <c i="20" r="J39"/>
  <c i="26" r="J39"/>
  <c i="28" r="J39"/>
  <c i="31" r="J39"/>
  <c i="32" r="J39"/>
  <c i="7" r="J39"/>
  <c i="8" r="J39"/>
  <c i="16" r="J39"/>
  <c i="19" r="J39"/>
  <c i="21" r="J39"/>
  <c i="22" r="J39"/>
  <c i="27" r="J39"/>
  <c i="14" r="J30"/>
  <c i="1" r="AG67"/>
  <c r="AN67"/>
  <c i="17" r="J30"/>
  <c i="1" r="AG70"/>
  <c r="AN70"/>
  <c i="24" r="J30"/>
  <c i="1" r="AG77"/>
  <c r="AN77"/>
  <c i="23" r="J30"/>
  <c i="1" r="AG76"/>
  <c r="AN76"/>
  <c i="18" r="J30"/>
  <c i="1" r="AG71"/>
  <c r="AN71"/>
  <c i="12" r="J30"/>
  <c i="1" r="AG65"/>
  <c r="AN65"/>
  <c i="33" r="J30"/>
  <c i="1" r="AG86"/>
  <c r="AN86"/>
  <c i="30" r="J30"/>
  <c i="1" r="AG83"/>
  <c r="AN83"/>
  <c i="34" r="J30"/>
  <c i="1" r="AG87"/>
  <c r="AN87"/>
  <c i="25" r="J30"/>
  <c i="1" r="AG78"/>
  <c r="AN78"/>
  <c r="AV54"/>
  <c r="AK29"/>
  <c i="12" l="1" r="J39"/>
  <c i="24" r="J39"/>
  <c i="34" r="J39"/>
  <c i="25" r="J39"/>
  <c i="30" r="J39"/>
  <c i="33" r="J39"/>
  <c i="18" r="J39"/>
  <c i="14" r="J39"/>
  <c i="17" r="J39"/>
  <c i="23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<sst xmlns="http://schemas.openxmlformats.org/spreadsheetml/2006/main">
  <si>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</si>
  <si>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</si>
  <si>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</si>
  <si>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</si>
  <si>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</si>
  <si>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{29168f09-8f0d-44f8-9953-c9420388701f}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</si>
  <si>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</si>
  <si>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</si>
  <si>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</si>
  <si>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</si>
  <si>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</si>
  <si>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</si>
  <si>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</si>
  <si>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</si>
  <si>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</si>
  <si>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02-II-2021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</si>
  <si>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</si>
  <si>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</si>
  <si>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II/187 Kolínec průtah</t>
  </si>
  <si>
    <t>KSO:</t>
  </si>
  <si>
    <t>822</t>
  </si>
  <si>
    <t>CC-CZ:</t>
  </si>
  <si>
    <t>2</t>
  </si>
  <si>
    <t>Místo:</t>
  </si>
  <si>
    <t>Kolínec</t>
  </si>
  <si>
    <t>Datum:</t>
  </si>
  <si>
    <t>21. 1. 2021</t>
  </si>
  <si>
    <t>CZ-CPV:</t>
  </si>
  <si>
    <t>45000000-7</t>
  </si>
  <si>
    <t>CZ-CPA:</t>
  </si>
  <si>
    <t>42</t>
  </si>
  <si>
    <t>Zadavatel:</t>
  </si>
  <si>
    <t>IČ:</t>
  </si>
  <si>
    <t>002 55 688</t>
  </si>
  <si>
    <t>Městys Kolínec, Kolínec 28, 341 12 Kolínec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</si>
  <si>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</si>
  <si>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</si>
  <si>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</si>
  <si>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</si>
  <si>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</si>
  <si>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</si>
  <si>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</si>
  <si>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</si>
  <si>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služen Staré město;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</si>
  <si>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</si>
  <si>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</si>
  <si>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</si>
  <si>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</si>
  <si>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</si>
  <si>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</si>
  <si>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</si>
  <si>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</si>
  <si>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</si>
  <si>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</si>
  <si>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</si>
  <si>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</si>
  <si>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</si>
  <si>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</si>
  <si>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</si>
  <si>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</si>
  <si>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</si>
  <si>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</si>
  <si>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</si>
  <si>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</si>
  <si>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</si>
  <si>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</si>
  <si>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</si>
  <si>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</si>
  <si>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</si>
  <si>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</si>
  <si>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</si>
  <si>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</si>
  <si>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</si>
  <si>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</si>
  <si>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</si>
  <si>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</si>
  <si>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</si>
  <si>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</si>
  <si>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</si>
  <si>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</si>
  <si>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</si>
  <si>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</si>
  <si>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</si>
  <si>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</si>
  <si>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</si>
  <si>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102.1</t>
  </si>
  <si>
    <t>Chodníky - I. úsek - uznatelné náklady</t>
  </si>
  <si>
    <t>STA</t>
  </si>
  <si>
    <t>1</t>
  </si>
  <si>
    <t>{8b13d268-f470-463e-beba-1d762327004d}</t>
  </si>
  <si>
    <t>SO 102.1.1</t>
  </si>
  <si>
    <t xml:space="preserve">Chodníky - I. úsek - neuznatelné náklady </t>
  </si>
  <si>
    <t>{3d4b05a6-fffa-4826-91d4-b9bb7eed5763}</t>
  </si>
  <si>
    <t>SO 102.2</t>
  </si>
  <si>
    <t>Chodníky - II. úsek - neuznatelné náklady</t>
  </si>
  <si>
    <t>{8a1e616b-5b5d-44d1-8b88-36df15a758c3}</t>
  </si>
  <si>
    <t>SO 102.3</t>
  </si>
  <si>
    <t>Chodníky - III. úsek - uznatelné náklady</t>
  </si>
  <si>
    <t>{d1a53ab7-cd55-4878-adf2-a7b136b801f9}</t>
  </si>
  <si>
    <t>SO 102.3.1</t>
  </si>
  <si>
    <t>Chodníky - III. úsek - neuznatelné náklady</t>
  </si>
  <si>
    <t>{831f17c5-b7d5-4b60-85be-6db7f2a13370}</t>
  </si>
  <si>
    <t>SO 102.4</t>
  </si>
  <si>
    <t>Chodníky - IV. úsek - neuznatelné náklady</t>
  </si>
  <si>
    <t>{6df1716c-dae9-427b-a889-6d81de6206f8}</t>
  </si>
  <si>
    <t>SO 104</t>
  </si>
  <si>
    <t>Zastávkové zálivy - I. úsek - neuznatelné náklady</t>
  </si>
  <si>
    <t>{9f7c71fc-5f23-44ad-b3ba-ddf16ef2fff6}</t>
  </si>
  <si>
    <t>SO 105</t>
  </si>
  <si>
    <t>Parkovací zálivy - I. úsek - neuznatelné náklady</t>
  </si>
  <si>
    <t>{0d1de27e-b1f5-48d5-8720-e4d8114bcb46}</t>
  </si>
  <si>
    <t>SO 202.1</t>
  </si>
  <si>
    <t>Stabilizace svahu zdí - I. úsek - uznatelné náklady</t>
  </si>
  <si>
    <t>{2d5f84fd-1d92-41cc-b389-6b4e2a7179ae}</t>
  </si>
  <si>
    <t>SO 202.1.1</t>
  </si>
  <si>
    <t>Stabilizace svahu zdí - I.úsek - neuznatelné náklady</t>
  </si>
  <si>
    <t>{f1d7fa08-ff6c-493a-a77c-2d0a90d48e11}</t>
  </si>
  <si>
    <t>SO 202.4</t>
  </si>
  <si>
    <t>Stabilizace svahu zdí - IV. úsek - neuznatelné náklady</t>
  </si>
  <si>
    <t>{f0cfb299-cf16-4b39-8738-f363b9ee70fa}</t>
  </si>
  <si>
    <t>SO 203</t>
  </si>
  <si>
    <t>Lávka přes Kalný potok - I. úsek - uznatelné náklady</t>
  </si>
  <si>
    <t>{2f505dc2-f3c2-4f93-9202-171899d17f0b}</t>
  </si>
  <si>
    <t>SO 301.1</t>
  </si>
  <si>
    <t>Odvodnění komunikací - I.úsek - uznatelné náklady</t>
  </si>
  <si>
    <t>{a3b125d8-351d-45ec-85cd-8524d28e2106}</t>
  </si>
  <si>
    <t>SO 301.1.1</t>
  </si>
  <si>
    <t>Odvodnění komunikací - I.úsek - neuznatelné náklady</t>
  </si>
  <si>
    <t>{5539a996-6f03-4d14-9129-7f5030006d27}</t>
  </si>
  <si>
    <t>SO 301.2</t>
  </si>
  <si>
    <t>Odvodnění komunikací - II. úsek - neuznatelné náklady</t>
  </si>
  <si>
    <t>{52a618da-9e11-45b4-aaf7-2f851925e2ec}</t>
  </si>
  <si>
    <t>SO 301.3</t>
  </si>
  <si>
    <t>Odvodnění komunikací - III. úsek - uznatelné náklady</t>
  </si>
  <si>
    <t>{4924d2e2-847e-4c66-aa06-4ad7bf84bca5}</t>
  </si>
  <si>
    <t>SO 301.3.1</t>
  </si>
  <si>
    <t>Odvodnění komunikací - III. úsek - neuznatelné náklady (vyvolané)</t>
  </si>
  <si>
    <t>{a261e2cb-69cc-46cd-baa9-2b1ccbc72da0}</t>
  </si>
  <si>
    <t>SO 301.4</t>
  </si>
  <si>
    <t>Odvodnění komunikací - IV. úsek - neuznatelné náklady</t>
  </si>
  <si>
    <t>{dabfdfdc-9b8c-41c4-885f-73c0007b6781}</t>
  </si>
  <si>
    <t>SO 303.1</t>
  </si>
  <si>
    <t>Přípojky žlabů a domovní dešťové přípojky - I. úsek - uznatelné náklady</t>
  </si>
  <si>
    <t>{3d6474d7-700f-4a8b-8607-bee3a5f06e80}</t>
  </si>
  <si>
    <t>SO 303.1.1</t>
  </si>
  <si>
    <t>Přípojky žlabů a domovní dešťové přípojky - I.úsek - neuznatelné náklady</t>
  </si>
  <si>
    <t>{d4c312f2-df65-41e2-8746-80e54d4a8e30}</t>
  </si>
  <si>
    <t>SO 401.1</t>
  </si>
  <si>
    <t>Veřejné osvětlení - I. úsek - uznatelné náklady</t>
  </si>
  <si>
    <t>{16ce57fb-40f9-400b-a25d-da72a02cf9f2}</t>
  </si>
  <si>
    <t>SO 401.1.1</t>
  </si>
  <si>
    <t>Veřejné osvětlení - I. úsek - neuznatelné náklady</t>
  </si>
  <si>
    <t>{4cb84610-dcb6-4435-b383-ad92b3e53794}</t>
  </si>
  <si>
    <t>SO 401.2</t>
  </si>
  <si>
    <t>Veřejné osvětlení - II. úsek - neuznatelné náklady</t>
  </si>
  <si>
    <t>{f998c9c2-1543-4116-9409-cdaf971a757d}</t>
  </si>
  <si>
    <t>SO 401.3</t>
  </si>
  <si>
    <t>Veřejné osvětlení - III. úsek - neuznatelné náklady</t>
  </si>
  <si>
    <t>{0dc05c2e-f38b-4a0c-ae41-ae64d5961bf0}</t>
  </si>
  <si>
    <t>SO 401.4</t>
  </si>
  <si>
    <t>Veřejné osvětlení - IV. úsek - neuznatelné náklady</t>
  </si>
  <si>
    <t>{13d8a1a1-2364-4f66-8ab6-ed25f58a6365}</t>
  </si>
  <si>
    <t>SO 701.3</t>
  </si>
  <si>
    <t>Nové oplocení s podezdívkou - III.úsek - uznatelní náklady</t>
  </si>
  <si>
    <t>{39d96a07-ba33-4cd0-bfb7-ca56e402c7c6}</t>
  </si>
  <si>
    <t>SO 701.3.1</t>
  </si>
  <si>
    <t>Nové oplocení s podezdívkou - III.úsek - neuznatelní náklady</t>
  </si>
  <si>
    <t>{c4cf5ab8-861f-458c-b0a2-3320b6d69143}</t>
  </si>
  <si>
    <t>VRN.1</t>
  </si>
  <si>
    <t>Vedlejší rozpočtové náklady - I.úsek - uznatelné náklady</t>
  </si>
  <si>
    <t>{89657d38-0bef-41c5-9e7c-fe2f49a90328}</t>
  </si>
  <si>
    <t>VRN.1.1</t>
  </si>
  <si>
    <t>Vedlejší rozpočtové náklady - I.úsek - neuznatelné náklady</t>
  </si>
  <si>
    <t>{0cd7aefc-6711-40c5-8fcd-42e4945be673}</t>
  </si>
  <si>
    <t>VRN.2</t>
  </si>
  <si>
    <t>Vedlejší rozpočtové náklady - II. úsek - neuznatelné náklady</t>
  </si>
  <si>
    <t>{fc653592-26e0-4094-ae05-293061c869c7}</t>
  </si>
  <si>
    <t>VRN.3</t>
  </si>
  <si>
    <t xml:space="preserve">Vedlejší rozpočtové náklady -  III. úsek - uznatelné náklady</t>
  </si>
  <si>
    <t>{7b91e930-088d-4cf7-bcf6-c14904893140}</t>
  </si>
  <si>
    <t>VRN.3.1</t>
  </si>
  <si>
    <t xml:space="preserve">Vedlejší rozpočtové náklady -  III. úsek - neuznatelné náklady</t>
  </si>
  <si>
    <t>{6ddfd526-844e-425a-a8c9-93e75e67979c}</t>
  </si>
  <si>
    <t>VRN.4</t>
  </si>
  <si>
    <t>Vedlejší rozpočtové náklady - IV. úsek - neuznatelné náklady</t>
  </si>
  <si>
    <t>{fb8e76b2-69df-450a-919a-225a6f9cb643}</t>
  </si>
  <si>
    <t>KRYCÍ LIST SOUPISU PRACÍ</t>
  </si>
  <si>
    <t>Objekt:</t>
  </si>
  <si>
    <t>SO 102.1 - Chodníky - I. úsek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</si>
  <si>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</si>
  <si>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</si>
  <si>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</si>
  <si>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</si>
  <si>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</si>
  <si>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</si>
  <si>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</si>
  <si>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</si>
  <si>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</si>
  <si>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</si>
  <si>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</si>
  <si>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</si>
  <si>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</si>
  <si>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</si>
  <si>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</si>
  <si>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</si>
  <si>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</si>
  <si>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</si>
  <si>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</si>
  <si>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</si>
  <si>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</si>
  <si>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</si>
  <si>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</si>
  <si>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</si>
  <si>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</si>
  <si>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</si>
  <si>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</si>
  <si>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</si>
  <si>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</si>
  <si>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</si>
  <si>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</si>
  <si>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</si>
  <si>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</si>
  <si>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2020 01</t>
  </si>
  <si>
    <t>4</t>
  </si>
  <si>
    <t>2100292085</t>
  </si>
  <si>
    <t>VV</t>
  </si>
  <si>
    <t>"dle bilance zemních prací - dlažba betonová"15,33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</si>
  <si>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</si>
  <si>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</si>
  <si>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-266642674</t>
  </si>
  <si>
    <t>P</t>
  </si>
  <si>
    <t>Poznámka k položce:_x000d_
žulové dlaždice budou přemístění na deponii SÚS</t>
  </si>
  <si>
    <t>"dle bilance zemních prací - betonových"77,94</t>
  </si>
  <si>
    <t>"dle bilance zemních prací - žulových"52,12</t>
  </si>
  <si>
    <t>Součet</t>
  </si>
  <si>
    <t>3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</si>
  <si>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</si>
  <si>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</si>
  <si>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1130230315</t>
  </si>
  <si>
    <t>"dle bilance zemních prací - dlažba žulová"311,97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</si>
  <si>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</si>
  <si>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</si>
  <si>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-1883558087</t>
  </si>
  <si>
    <t>Poznámka k položce:_x000d_
u lávky mostu a římsa mostu</t>
  </si>
  <si>
    <t>"dle bilance zemních prací - stáv. beton"2,78</t>
  </si>
  <si>
    <t>5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</si>
  <si>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</si>
  <si>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</si>
  <si>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-1457525997</t>
  </si>
  <si>
    <t>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</si>
  <si>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</si>
  <si>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</si>
  <si>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673354911</t>
  </si>
  <si>
    <t>15,33+130,06+311,97+639,61+11,38+7,03</t>
  </si>
  <si>
    <t>7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</si>
  <si>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</si>
  <si>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</si>
  <si>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1055727198</t>
  </si>
  <si>
    <t>8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</si>
  <si>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</si>
  <si>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</si>
  <si>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</si>
  <si>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1403564601</t>
  </si>
  <si>
    <t>"dle bilance zemních prací" 37</t>
  </si>
  <si>
    <t>9</t>
  </si>
  <si>
    <t>121151103</t>
  </si>
  <si>
    <t>Sejmutí ornice strojně při souvislé ploše do 100 m2, tl. vrstvy do 200 mm</t>
  </si>
  <si>
    <t>-489425265</t>
  </si>
  <si>
    <t>10</t>
  </si>
  <si>
    <t>122251104</t>
  </si>
  <si>
    <t>Odkopávky a prokopávky nezapažené strojně v hornině třídy těžitelnosti I skupiny 3 přes 100 do 500 m3</t>
  </si>
  <si>
    <t>m3</t>
  </si>
  <si>
    <t>-710058926</t>
  </si>
  <si>
    <t>11</t>
  </si>
  <si>
    <t>129001101</t>
  </si>
  <si>
    <t>Příplatek k cenám vykopávek za ztížení vykopávky v blízkosti podzemního vedení nebo výbušnin v horninách jakékoliv třídy</t>
  </si>
  <si>
    <t>-1318538999</t>
  </si>
  <si>
    <t>"vedení kanalizace délka*hloubka*šířka"143*1*0,5</t>
  </si>
  <si>
    <t>"vedení NN délka*hloubka*šířka"106*1*0,5</t>
  </si>
  <si>
    <t>"vedení sděl.kab. délka*hloubka*šířka"292*1*0,5</t>
  </si>
  <si>
    <t>12</t>
  </si>
  <si>
    <t>131251100</t>
  </si>
  <si>
    <t>Hloubení nezapažených jam a zářezů strojně s urovnáním dna do předepsaného profilu a spádu v hornině třídy těžitelnosti I skupiny 3 do 20 m3</t>
  </si>
  <si>
    <t>39252551</t>
  </si>
  <si>
    <t>"patky informačních tabulí" (0,4*0,4*0,8)*8</t>
  </si>
  <si>
    <t>"patky sloupu rozhlasu" (0,4*0,4*0,8)*1</t>
  </si>
  <si>
    <t>"patky zábradlí" (0,6*0,6*0,8)*3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</si>
  <si>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</si>
  <si>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</si>
  <si>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</si>
  <si>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-2052728039</t>
  </si>
  <si>
    <t>"ornice uložená na deponii" 87,5*0,20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</si>
  <si>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</si>
  <si>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</si>
  <si>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</si>
  <si>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-1256426356</t>
  </si>
  <si>
    <t>Poznámka k položce:_x000d_
uložení na skládku Závlekov (6km)</t>
  </si>
  <si>
    <t>"zemina výkopu na skládku"294,19+2,016-50,05-11,79</t>
  </si>
  <si>
    <t>171201221</t>
  </si>
  <si>
    <t>Poplatek za uložení stavebního odpadu na skládce (skládkovné) zeminy a kamení zatříděného do Katalogu odpadů pod kódem 17 05 04</t>
  </si>
  <si>
    <t>t</t>
  </si>
  <si>
    <t>2072253595</t>
  </si>
  <si>
    <t>234,366*2 'Přepočtené koeficientem množství</t>
  </si>
  <si>
    <t>16</t>
  </si>
  <si>
    <t>167151101</t>
  </si>
  <si>
    <t>Nakládání, skládání a překládání neulehlého výkopku nebo sypaniny strojně nakládání, množství do 100 m3, z horniny třídy těžitelnosti I, skupiny 1 až 3</t>
  </si>
  <si>
    <t>498510721</t>
  </si>
  <si>
    <t>"zemina násypů a ornice"50,05+11,79+0,48</t>
  </si>
  <si>
    <t>17</t>
  </si>
  <si>
    <t>171151103</t>
  </si>
  <si>
    <t>Uložení sypanin do násypů s rozprostřením sypaniny ve vrstvách a s hrubým urovnáním zhutněných z hornin soudržných jakékoliv třídy těžitelnosti</t>
  </si>
  <si>
    <t>-2130595478</t>
  </si>
  <si>
    <t>Poznámka k položce:_x000d_
dosypávky za obrubníky</t>
  </si>
  <si>
    <t>"dle bilance zemních prací" 50,05</t>
  </si>
  <si>
    <t>18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</si>
  <si>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</si>
  <si>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</si>
  <si>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-244430028</t>
  </si>
  <si>
    <t>"dle bilance zemních prací" 11,79</t>
  </si>
  <si>
    <t>19</t>
  </si>
  <si>
    <t>181152302</t>
  </si>
  <si>
    <t>Úprava pláně na stavbách silnic a dálnic strojně v zářezech mimo skalních se zhutněním</t>
  </si>
  <si>
    <t>-1591061503</t>
  </si>
  <si>
    <t>Poznámka k položce:_x000d_
Edef2 ≧ 30 MPa</t>
  </si>
  <si>
    <t>"plocha chodník* rožšíření 15%"(1308,06+547,41)*1,15</t>
  </si>
  <si>
    <t>20</t>
  </si>
  <si>
    <t>181351003</t>
  </si>
  <si>
    <t>Rozprostření a urovnání ornice v rovině nebo ve svahu sklonu do 1:5 strojně při souvislé ploše do 100 m2, tl. vrstvy do 200 mm</t>
  </si>
  <si>
    <t>-620702936</t>
  </si>
  <si>
    <t>"dle bilance zemních prací"2,42</t>
  </si>
  <si>
    <t>Zakládání</t>
  </si>
  <si>
    <t>275313711</t>
  </si>
  <si>
    <t>Základy z betonu prostého patky a bloky z betonu kamenem neprokládaného tř. C 20/25</t>
  </si>
  <si>
    <t>-894357944</t>
  </si>
  <si>
    <t>"patky zábradlí" (0,5*0,5*0,8)*3</t>
  </si>
  <si>
    <t>Svislé a kompletní konstrukce</t>
  </si>
  <si>
    <t>22</t>
  </si>
  <si>
    <t>327313219</t>
  </si>
  <si>
    <t>Opěrné zdi a valy z betonu prostého bez zvláštních nároků na vliv prostředí tř. C 30/37</t>
  </si>
  <si>
    <t>-1875613565</t>
  </si>
  <si>
    <t>"délka*šířka*výška mostních říms"14*0,5*0,4</t>
  </si>
  <si>
    <t>23</t>
  </si>
  <si>
    <t>327351211</t>
  </si>
  <si>
    <t>Bednění opěrných zdí a valů svislých i skloněných, výšky do 20 m zřízení</t>
  </si>
  <si>
    <t>-1114866386</t>
  </si>
  <si>
    <t>"délka*šířka*výška mostních říms"14*0,5+14*1+0,5*0,5*2</t>
  </si>
  <si>
    <t>24</t>
  </si>
  <si>
    <t>327351221</t>
  </si>
  <si>
    <t>Bednění opěrných zdí a valů svislých i skloněných, výšky do 20 m odstranění</t>
  </si>
  <si>
    <t>1460756507</t>
  </si>
  <si>
    <t>Komunikace pozemní</t>
  </si>
  <si>
    <t>25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</si>
  <si>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</si>
  <si>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</si>
  <si>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-2006302320</t>
  </si>
  <si>
    <t>26</t>
  </si>
  <si>
    <t>M</t>
  </si>
  <si>
    <t>58344229</t>
  </si>
  <si>
    <t>štěrkodrť frakce 0/125</t>
  </si>
  <si>
    <t>1998148676</t>
  </si>
  <si>
    <t>"85% plocha zemní pláně rozšířené* výška násypu" (2133,791*0,85)* 0,2</t>
  </si>
  <si>
    <t>"15% plocha zemní pláně rozšířené* výška násypu" (2133,791*0,15)*0,3</t>
  </si>
  <si>
    <t>458,765*2,2 'Přepočtené koeficientem množství</t>
  </si>
  <si>
    <t>27</t>
  </si>
  <si>
    <t>564861111</t>
  </si>
  <si>
    <t>Podklad ze štěrkodrti ŠD s rozprostřením a zhutněním, po zhutnění tl. 200 mm</t>
  </si>
  <si>
    <t>555596842</t>
  </si>
  <si>
    <t>Poznámka k položce:_x000d_
Štěrkodrť třídy A, fr. 0-32 mm; Edef2 ≧ 60 MPa</t>
  </si>
  <si>
    <t>"plocha chodník* rožšíření 8%"(1308,06+547,41)*1,08</t>
  </si>
  <si>
    <t>28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</si>
  <si>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</si>
  <si>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</si>
  <si>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-466024431</t>
  </si>
  <si>
    <t>"plocha sjezdů orámování slep. dlažby 0,567-1,23645" 35,24</t>
  </si>
  <si>
    <t>29</t>
  </si>
  <si>
    <t>58381008</t>
  </si>
  <si>
    <t>kostka dlažební žula velká 15/17</t>
  </si>
  <si>
    <t>-147335883</t>
  </si>
  <si>
    <t>35,24*1,02 'Přepočtené koeficientem množství</t>
  </si>
  <si>
    <t>30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</si>
  <si>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</si>
  <si>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</si>
  <si>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2144260688</t>
  </si>
  <si>
    <t>Poznámka k položce:_x000d_
Poznámka k položce: provedení dlažby kroužkové, popř.vějířové (viz. STZ)</t>
  </si>
  <si>
    <t>"plocha chodníku 0,567-0,87145"31,18+129,08+146,39+40,4+21,55</t>
  </si>
  <si>
    <t>"plocha chodníku 0,567-0,87145"120,95+122,71+29,35+22,68+40,38+50,7+43,07+130,34+26,47+37,88+58,61</t>
  </si>
  <si>
    <t>"plocha odrazný proužek 0,87145 - 1,23645" 41,20</t>
  </si>
  <si>
    <t>"plocha chodníku 0,87145 - 1,23645" 124,48+90,64</t>
  </si>
  <si>
    <t>31</t>
  </si>
  <si>
    <t>58381005</t>
  </si>
  <si>
    <t>kostka dlažební mozaika žula 4/6 šedá</t>
  </si>
  <si>
    <t>-2140388998</t>
  </si>
  <si>
    <t>"plocha dlažby 0,567-0,87145"29,70+121,30+143,53+37,64+19,72</t>
  </si>
  <si>
    <t>"plocha dlažby 0,567-0,87145"117,29+120,06+27,90+16,86+40,38+43,21+39,11+127,05+26,47+37,88+50,41</t>
  </si>
  <si>
    <t>"plocha dlažby odrazný proužek 0,87145 - 1,23645" 41,20</t>
  </si>
  <si>
    <t>"plocha dlažby 0,87145 - 1,23645"120,59+86,71</t>
  </si>
  <si>
    <t>1247,01*1,01 'Přepočtené koeficientem množství</t>
  </si>
  <si>
    <t>32</t>
  </si>
  <si>
    <t>58381004 R00</t>
  </si>
  <si>
    <t>kostka dlažební mozaika žula 4/6 žlutá</t>
  </si>
  <si>
    <t>1084731458</t>
  </si>
  <si>
    <t>"plocha dlažby 0,567-0,87145"5,73</t>
  </si>
  <si>
    <t>5,73*1,03 'Přepočtené koeficientem množství</t>
  </si>
  <si>
    <t>33</t>
  </si>
  <si>
    <t>58381008R00</t>
  </si>
  <si>
    <t>kostka dlažební žula reliéfní s výstupky 200x200x65 mm</t>
  </si>
  <si>
    <t>-306394933</t>
  </si>
  <si>
    <t>Poznámka k položce:_x000d_
hloubka výstupků 5 mm</t>
  </si>
  <si>
    <t>"plocha dlažby pro nevidomé 0,567-0,87145"1,48+7,78+1,17+1,64+2,76+1,83</t>
  </si>
  <si>
    <t>"plocha dlažby pro nevidomé 0,567-0,87145"2,63+1,03+0,96+1,69+1,45+1,5+3,09+1,23+5,34+1,8+0,35+0,91+1,56</t>
  </si>
  <si>
    <t>"plocha dlažby pro nevidomé 0,87145 - 1,23645"2,13+1,16</t>
  </si>
  <si>
    <t>43,49*1,03 'Přepočtené koeficientem množství</t>
  </si>
  <si>
    <t>34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</si>
  <si>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</si>
  <si>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</si>
  <si>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451476747</t>
  </si>
  <si>
    <t>"plocha chodníku 0,567-0,87145"52,60+102,99+11,25</t>
  </si>
  <si>
    <t>"plocha chodníku 0,87145 - 1,23645" 127,31</t>
  </si>
  <si>
    <t>"plocha chodníku 0,87145 - 1,23645" 18,47+43,34+109,92+92,78</t>
  </si>
  <si>
    <t>35</t>
  </si>
  <si>
    <t>59245018</t>
  </si>
  <si>
    <t>dlažba tvar obdélník betonová 200x100x60mm přírodní</t>
  </si>
  <si>
    <t>47049150</t>
  </si>
  <si>
    <t>"plocha chodníku 0,567-0,87145"52,60+102,99-11,25</t>
  </si>
  <si>
    <t>"plocha chodníku 0,87145 - 1,23645" 124,35</t>
  </si>
  <si>
    <t>"plocha chodníku 0,87145 - 1,23645" 15,47+107,37+90,68</t>
  </si>
  <si>
    <t>482,21*1,01 'Přepočtené koeficientem množství</t>
  </si>
  <si>
    <t>36</t>
  </si>
  <si>
    <t>59245006</t>
  </si>
  <si>
    <t>dlažba tvar obdélník betonová pro nevidomé 200x100x60mm barevná</t>
  </si>
  <si>
    <t>-1471899457</t>
  </si>
  <si>
    <t>"plocha chodníku 0,87145 - 1,23645" 2,96</t>
  </si>
  <si>
    <t>"plocha chodníku 0,87145 - 1,23645" 1,83+1,17+1,23+2,73+1,27+1,28+1,21+0,89</t>
  </si>
  <si>
    <t>14,57*1,03 'Přepočtené koeficientem množství</t>
  </si>
  <si>
    <t>37</t>
  </si>
  <si>
    <t>59246018R00</t>
  </si>
  <si>
    <t>dlažba velkoformátová betonová plochy do 0,5m2 tl 60mm přírodní</t>
  </si>
  <si>
    <t>1118744091</t>
  </si>
  <si>
    <t>"plocha sjezdů orámování slep. dlažby 0,567-1,23645" 11,25</t>
  </si>
  <si>
    <t>Ostatní konstrukce a práce, bourání</t>
  </si>
  <si>
    <t>38</t>
  </si>
  <si>
    <t>911111111</t>
  </si>
  <si>
    <t>Montáž zábradlí ocelového zabetonovaného</t>
  </si>
  <si>
    <t>-1643124853</t>
  </si>
  <si>
    <t xml:space="preserve">Poznámka k položce:_x000d_
Zábradlí u přechodu u školy </t>
  </si>
  <si>
    <t>39</t>
  </si>
  <si>
    <t>55391532R00</t>
  </si>
  <si>
    <t>zábradelní systém Pz s výplní z vodorovných ocelových trubek</t>
  </si>
  <si>
    <t>-578947086</t>
  </si>
  <si>
    <t>Poznámka k položce:_x000d_
ocel S275, trubky 60,3x4; 44,5x3,2 žárově zinkovány a opatřeny nátěrem (červeno bílý), viz. D1.1 - č.v. 11</t>
  </si>
  <si>
    <t>40</t>
  </si>
  <si>
    <t>911121111</t>
  </si>
  <si>
    <t>Montáž zábradlí ocelového přichyceného vruty do betonového podkladu</t>
  </si>
  <si>
    <t>-1874550615</t>
  </si>
  <si>
    <t>Poznámka k položce:_x000d_
zábradlí na mostu 187-006 10m; pomocné zábradlí 187- 008 4m</t>
  </si>
  <si>
    <t>41</t>
  </si>
  <si>
    <t>55391534R01</t>
  </si>
  <si>
    <t>zábradelní systém Pz s výplní ze svislých ocelových profilů</t>
  </si>
  <si>
    <t>-49559730</t>
  </si>
  <si>
    <t>Poznámka k položce:_x000d_
ocel S275, profil IPE 100, UPE 100, pásovina 30/10 mm, žárově zinkovány a opatřeny nátěrem (červeno bílý), viz. D1.1 - č.v. 11</t>
  </si>
  <si>
    <t>914111111</t>
  </si>
  <si>
    <t>Montáž svislé dopravní značky základní velikosti do 1 m2 objímkami na sloupky nebo konzoly</t>
  </si>
  <si>
    <t>kus</t>
  </si>
  <si>
    <t>-861907952</t>
  </si>
  <si>
    <t>43</t>
  </si>
  <si>
    <t>914511112</t>
  </si>
  <si>
    <t>Montáž sloupku dopravních značek délky do 3,5 m do hliníkové patky</t>
  </si>
  <si>
    <t>-873200550</t>
  </si>
  <si>
    <t>44</t>
  </si>
  <si>
    <t>40445225</t>
  </si>
  <si>
    <t>sloupek pro dopravní značku Zn D 60mm v 3,5m</t>
  </si>
  <si>
    <t>-1973292510</t>
  </si>
  <si>
    <t>45</t>
  </si>
  <si>
    <t>40445240</t>
  </si>
  <si>
    <t>patka pro sloupek Al D 60mm</t>
  </si>
  <si>
    <t>-1685698306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</si>
  <si>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</si>
  <si>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</si>
  <si>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</si>
  <si>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1455303997</t>
  </si>
  <si>
    <t>"délka obrubníku chodníku 0,567-0,87145"81,58</t>
  </si>
  <si>
    <t>"délka obrubníku chodníku 0,87145 - 1,23645" 2,98+36,91+31,69+25,48</t>
  </si>
  <si>
    <t>"délka obrubníku chodníku 0,87145 - 1,23645" 8,25+7,42+19,75+15,41+7,46+20,78+4,45+21,89+2,02+7,65+9,76+39,28+36,23+36,01+15,83</t>
  </si>
  <si>
    <t>47</t>
  </si>
  <si>
    <t>59217031</t>
  </si>
  <si>
    <t>obrubník betonový silniční 1000x150x250mm</t>
  </si>
  <si>
    <t>-1435845820</t>
  </si>
  <si>
    <t>"délka obrubníku chodníku 0,87145 - 1,23645" 8,25+7,42+19,75+15,41+7,46+20,78+4,45+21,89+2,02+7,65+9,76+39,28+4,05</t>
  </si>
  <si>
    <t>"-délka obrubníku přechodového"-12</t>
  </si>
  <si>
    <t>"- délka obrubníku sníženého"-80,787</t>
  </si>
  <si>
    <t>254,023*1,05 'Přepočtené koeficientem množství</t>
  </si>
  <si>
    <t>48</t>
  </si>
  <si>
    <t>59217030</t>
  </si>
  <si>
    <t>obrubník betonový silniční přechodový 1000x150x150-250mm</t>
  </si>
  <si>
    <t>1106971206</t>
  </si>
  <si>
    <t>12*1,05 'Přepočtené koeficientem množství</t>
  </si>
  <si>
    <t>49</t>
  </si>
  <si>
    <t>59217029</t>
  </si>
  <si>
    <t>obrubník betonový silniční nájezdový 1000x150x150mm</t>
  </si>
  <si>
    <t>1749860757</t>
  </si>
  <si>
    <t>"délka obrubníku chodníku 0,567-0,87145"2,57</t>
  </si>
  <si>
    <t>"délka obrubníku chodníku 0,87145 - 1,23645" 32,20</t>
  </si>
  <si>
    <t>"délka obrubníku chodníku 0,87145 - 1,23645" 5,6+9,52+14+13,05</t>
  </si>
  <si>
    <t>76,94*1,05 'Přepočtené koeficientem množství</t>
  </si>
  <si>
    <t>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</si>
  <si>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</si>
  <si>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</si>
  <si>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1151547738</t>
  </si>
  <si>
    <t>Poznámka k položce:_x000d_
délka ohraničující rozhraní zatravněné části a dosypu</t>
  </si>
  <si>
    <t>"délka obrubníku chodníku 0,567-0,87145" 30,78+28,87+46,08+26,65+20,32+2,46+27,45+8,75+18,29+11,13+14,11+8,64+31,91+4,49+4,84+2,92+1,15+2,93+0,52+7,47</t>
  </si>
  <si>
    <t>17,94</t>
  </si>
  <si>
    <t>"délka obrubníku chodníku 0,567-0,87145" 40,25+13,33+3,14+18,56+3,7+4,79+12,92+3,44+8,93+8,86</t>
  </si>
  <si>
    <t>"délka obrubníku odrazového proužku 0,87145 - 1,23645" 26,43</t>
  </si>
  <si>
    <t>"délka obrubníku chodníku 0,87145 - 1,23645" 0,82+89,45+0,61+2,63</t>
  </si>
  <si>
    <t>"délka obrubníku chodníku 0,87145 - 1,23645" 5,56+1,47+3,09+2,38+2,75+4,49+2,64+2,01+6,81+5,18+33,44+4,05+2</t>
  </si>
  <si>
    <t>51</t>
  </si>
  <si>
    <t>59217018</t>
  </si>
  <si>
    <t>obrubník betonový chodníkový 1000x80x200mm</t>
  </si>
  <si>
    <t>644952920</t>
  </si>
  <si>
    <t>"délka obrubníku 0,87145 - 1,23645" 0,82+89,45+0,61+2,63</t>
  </si>
  <si>
    <t>"délka obrubníku 0,87145 - 1,23645" 5,56+1,47+3,09+2,38+2,75+4,49+2,64+2,01+6,81+5,18+33,44+4,05+2</t>
  </si>
  <si>
    <t>631,43*1,05 'Přepočtené koeficientem množství</t>
  </si>
  <si>
    <t>52</t>
  </si>
  <si>
    <t>916241213</t>
  </si>
  <si>
    <t>Osazení obrubníku kamenného se zřízením lože, s vyplněním a zatřením spár cementovou maltou stojatého s boční opěrou z betonu prostého, do lože z betonu prostého</t>
  </si>
  <si>
    <t>1917358972</t>
  </si>
  <si>
    <t>"délka obrubníku chodníku 0,567-0,87145"29,84+23,99+23,61+4,78+12,23+15,23+10,37+41,57+39,17</t>
  </si>
  <si>
    <t>"délka obrubníku chodníku 0,567-0,87145"39,15+25,18+18,26+10,19+5,16+22,06+10,64+4,88+2,08+4,82+2,15+8,23+2,32+1,84+9,8+3,82+8,34+4,66+13,68+30,38+25</t>
  </si>
  <si>
    <t>"délka obrubníku odrazového proužku 0,87145 - 1,23645" 7,03+16,37+2,93</t>
  </si>
  <si>
    <t>"délka obrubníku chodníku 0,87145 - 1,23645" 23,16+14,17+2,99+4,79+14,42+19,15</t>
  </si>
  <si>
    <t>53</t>
  </si>
  <si>
    <t>58380002</t>
  </si>
  <si>
    <t>obrubník kamenný žulový přímý 320x240mm</t>
  </si>
  <si>
    <t>1390557285</t>
  </si>
  <si>
    <t>558,44*1,05 'Přepočtené koeficientem množství</t>
  </si>
  <si>
    <t>54</t>
  </si>
  <si>
    <t>919726121</t>
  </si>
  <si>
    <t>Geotextilie netkaná pro ochranu, separaci nebo filtraci měrná hmotnost do 200 g/m2</t>
  </si>
  <si>
    <t>-1752480260</t>
  </si>
  <si>
    <t>"plocha chodník* rožšíření 30%"(1249,45+606,020)*1,30</t>
  </si>
  <si>
    <t>2412,111*1,1 'Přepočtené koeficientem množství</t>
  </si>
  <si>
    <t>55</t>
  </si>
  <si>
    <t>962052314</t>
  </si>
  <si>
    <t>Bourání zdiva železobetonového pilířů, průřezu do 0,36 m2</t>
  </si>
  <si>
    <t>627373058</t>
  </si>
  <si>
    <t>"stáv. bet. květináče"4*0,36</t>
  </si>
  <si>
    <t>"stáv. základů tel. budky"1,2*0,8*4</t>
  </si>
  <si>
    <t>56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</si>
  <si>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</si>
  <si>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</si>
  <si>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2068582727</t>
  </si>
  <si>
    <t>57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</si>
  <si>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</si>
  <si>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</si>
  <si>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159751151</t>
  </si>
  <si>
    <t>Poznámka k položce:_x000d_
2x značka a radar bude uložena pro zpětnou montáž</t>
  </si>
  <si>
    <t>997</t>
  </si>
  <si>
    <t>Přesun sutě</t>
  </si>
  <si>
    <t>58</t>
  </si>
  <si>
    <t>997221571</t>
  </si>
  <si>
    <t>Vodorovná doprava vybouraných hmot bez naložení, ale se složením a s hrubým urovnáním na vzdálenost do 1 km</t>
  </si>
  <si>
    <t>-40681477</t>
  </si>
  <si>
    <t>59</t>
  </si>
  <si>
    <t>997221579</t>
  </si>
  <si>
    <t>Vodorovná doprava vybouraných hmot bez naložení, ale se složením a s hrubým urovnáním na vzdálenost Příplatek k ceně za každý další i započatý 1 km přes 1 km</t>
  </si>
  <si>
    <t>-2064356476</t>
  </si>
  <si>
    <t>Poznámka k položce:_x000d_
uložení na skládku Sušice (12 km)</t>
  </si>
  <si>
    <t>"odpad frézování" 81,87</t>
  </si>
  <si>
    <t>81,87*11 'Přepočtené koeficientem množství</t>
  </si>
  <si>
    <t>60</t>
  </si>
  <si>
    <t>-550832487</t>
  </si>
  <si>
    <t>Poznámka k položce:_x000d_
uložení na skládku Vodňany (67km)</t>
  </si>
  <si>
    <t>"odstranění živice" 140,714</t>
  </si>
  <si>
    <t>140,714*66 'Přepočtené koeficientem množství</t>
  </si>
  <si>
    <t>61</t>
  </si>
  <si>
    <t>-715536350</t>
  </si>
  <si>
    <t>"zbývající odpad"678,422-81,87-140,714</t>
  </si>
  <si>
    <t>455,838*5 'Přepočtené koeficientem množství</t>
  </si>
  <si>
    <t>62</t>
  </si>
  <si>
    <t>997221615</t>
  </si>
  <si>
    <t>Poplatek za uložení stavebního odpadu na skládce (skládkovné) z prostého betonu zatříděného do Katalogu odpadů pod kódem 17 01 01</t>
  </si>
  <si>
    <t>992319086</t>
  </si>
  <si>
    <t>63</t>
  </si>
  <si>
    <t>997221625</t>
  </si>
  <si>
    <t>Poplatek za uložení stavebního odpadu na skládce (skládkovné) z armovaného betonu zatříděného do Katalogu odpadů pod kódem 17 01 01</t>
  </si>
  <si>
    <t>596490890</t>
  </si>
  <si>
    <t>64</t>
  </si>
  <si>
    <t>997221645R00</t>
  </si>
  <si>
    <t>Poplatek za uložení stavebního odpadu na skládce (skládkovné) asfaltového s obsahem dehtu zatříděného do Katalogu odpadů pod kódem 17 03 01 N</t>
  </si>
  <si>
    <t>1253433755</t>
  </si>
  <si>
    <t>65</t>
  </si>
  <si>
    <t>997221655</t>
  </si>
  <si>
    <t>-453037166</t>
  </si>
  <si>
    <t>998</t>
  </si>
  <si>
    <t>Přesun hmot</t>
  </si>
  <si>
    <t>66</t>
  </si>
  <si>
    <t>998223011</t>
  </si>
  <si>
    <t>Přesun hmot pro pozemní komunikace s krytem dlážděným dopravní vzdálenost do 200 m jakékoliv délky objektu</t>
  </si>
  <si>
    <t>-1786896680</t>
  </si>
  <si>
    <t>67</t>
  </si>
  <si>
    <t>998223091</t>
  </si>
  <si>
    <t>Přesun hmot pro pozemní komunikace s krytem dlážděným Příplatek k ceně za zvětšený přesun přes vymezenou největší dopravní vzdálenost do 1000 m</t>
  </si>
  <si>
    <t>2147021213</t>
  </si>
  <si>
    <t xml:space="preserve">SO 102.1.1 - Chodníky - I. úsek - neuznatelné náklady </t>
  </si>
  <si>
    <t>PSV - Práce a dodávky PSV</t>
  </si>
  <si>
    <t xml:space="preserve">    763 - Konstrukce suché výstavby</t>
  </si>
  <si>
    <t xml:space="preserve">    766 - Konstrukce truhlářské</t>
  </si>
  <si>
    <t>183403153</t>
  </si>
  <si>
    <t>Obdělání půdy hrabáním v rovině nebo na svahu do 1:5</t>
  </si>
  <si>
    <t>1676053748</t>
  </si>
  <si>
    <t>Poznámka k položce:_x000d_
podél komunikace bude upravován terén do šířky 1m</t>
  </si>
  <si>
    <t>"délka*šířka" (30,75*2+15,34+28,98+30,98+24,73+28+25*2+32,95+32,87+58,31)*1</t>
  </si>
  <si>
    <t>181451131</t>
  </si>
  <si>
    <t>Založení trávníku na půdě předem připravené plochy přes 1000 m2 výsevem včetně utažení parkového v rovině nebo na svahu do 1:5</t>
  </si>
  <si>
    <t>2032498733</t>
  </si>
  <si>
    <t>00572410</t>
  </si>
  <si>
    <t>osivo směs travní parková</t>
  </si>
  <si>
    <t>kg</t>
  </si>
  <si>
    <t>-1258963587</t>
  </si>
  <si>
    <t>363,66*0,015 'Přepočtené koeficientem množství</t>
  </si>
  <si>
    <t>185802113</t>
  </si>
  <si>
    <t>Hnojení půdy nebo trávníku v rovině nebo na svahu do 1:5 umělým hnojivem na široko</t>
  </si>
  <si>
    <t>-277395959</t>
  </si>
  <si>
    <t>90,916*0,001 'Přepočtené koeficientem množství</t>
  </si>
  <si>
    <t>25191155</t>
  </si>
  <si>
    <t>hnojivo průmyslové</t>
  </si>
  <si>
    <t>-2119722526</t>
  </si>
  <si>
    <t>"trávník" 363,66*0,25</t>
  </si>
  <si>
    <t>185851121</t>
  </si>
  <si>
    <t>Dovoz vody pro zálivku rostlin na vzdálenost do 1000 m</t>
  </si>
  <si>
    <t>-1895542884</t>
  </si>
  <si>
    <t>"plocha" 367/1000</t>
  </si>
  <si>
    <t>0,367*3 'Přepočtené koeficientem množství</t>
  </si>
  <si>
    <t>1055767390</t>
  </si>
  <si>
    <t>"patky informačních tabulí" (0,3*0,3*0,8)*8</t>
  </si>
  <si>
    <t>"patky sloupu rozhlasu" (0,3*0,3*0,8)*1</t>
  </si>
  <si>
    <t>966006133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</si>
  <si>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</si>
  <si>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1485909131</t>
  </si>
  <si>
    <t>Poznámka k položce:_x000d_
sloup pro rozhlas</t>
  </si>
  <si>
    <t>0,164*5 'Přepočtené koeficientem množství</t>
  </si>
  <si>
    <t>998231411</t>
  </si>
  <si>
    <t>Přesun hmot pro sadovnické a krajinářské úpravy - ručně bez užití mechanizace vodorovná dopravní vzdálenost do 100 m</t>
  </si>
  <si>
    <t>1260481492</t>
  </si>
  <si>
    <t>PSV</t>
  </si>
  <si>
    <t>Práce a dodávky PSV</t>
  </si>
  <si>
    <t>763</t>
  </si>
  <si>
    <t>Konstrukce suché výstavby</t>
  </si>
  <si>
    <t>763712211</t>
  </si>
  <si>
    <t>Montáž svislé konstrukce do 10 m výšky římsy plnostěnné sloupy (mimo rámových), sloupky, paždíky, zavětrovací prvky, průřezové plochy do 150 cm2</t>
  </si>
  <si>
    <t>-194747868</t>
  </si>
  <si>
    <t>Poznámka k položce:_x000d_
montáž sloupu pro rozhlas</t>
  </si>
  <si>
    <t>766</t>
  </si>
  <si>
    <t>Konstrukce truhlářské</t>
  </si>
  <si>
    <t>766111820</t>
  </si>
  <si>
    <t>Demontáž dřevěných stěn plných</t>
  </si>
  <si>
    <t>1708230079</t>
  </si>
  <si>
    <t>"informační tabule" 1*3+1,8*2,5</t>
  </si>
  <si>
    <t>766121220</t>
  </si>
  <si>
    <t>Montáž dřevěných stěn plných, s výplní palubovkou nebo překližkou, výšky přes 2,75 do 3,50 m</t>
  </si>
  <si>
    <t>1759296404</t>
  </si>
  <si>
    <t>SO 102.2 - Chodníky - II. úsek - neuznatelné náklady</t>
  </si>
  <si>
    <t>"dle bilance zemních prací" 22</t>
  </si>
  <si>
    <t>121151113</t>
  </si>
  <si>
    <t>Sejmutí ornice strojně při souvislé ploše přes 100 do 500 m2, tl. vrstvy do 200 mm</t>
  </si>
  <si>
    <t>1634926496</t>
  </si>
  <si>
    <t>122251103</t>
  </si>
  <si>
    <t>Odkopávky a prokopávky nezapažené strojně v hornině třídy těžitelnosti I skupiny 3 přes 50 do 100 m3</t>
  </si>
  <si>
    <t>1489941914</t>
  </si>
  <si>
    <t>"ornice uložená na deponii" 110,5*0,20</t>
  </si>
  <si>
    <t>"zemina výkopu na skládku"43,58-1,57</t>
  </si>
  <si>
    <t>-946285231</t>
  </si>
  <si>
    <t>"dle bilance zemních prací" 1,57</t>
  </si>
  <si>
    <t>"plocha chodník* rožšíření 15%"169,58*1,15</t>
  </si>
  <si>
    <t>-1502770760</t>
  </si>
  <si>
    <t>"zemina násypů a ornice"1,57+0,33</t>
  </si>
  <si>
    <t>-938761351</t>
  </si>
  <si>
    <t>"dle bilance zemních prací"1,65</t>
  </si>
  <si>
    <t>"délka*šířka" (36+49+22)*1</t>
  </si>
  <si>
    <t>181411131</t>
  </si>
  <si>
    <t>Založení trávníku na půdě předem připravené plochy do 1000 m2 výsevem včetně utažení parkového v rovině nebo na svahu do 1:5</t>
  </si>
  <si>
    <t>1233012546</t>
  </si>
  <si>
    <t>107*0,015 'Přepočtené koeficientem množství</t>
  </si>
  <si>
    <t>27*0,001 'Přepočtené koeficientem množství</t>
  </si>
  <si>
    <t>"trávník" 0,25*107</t>
  </si>
  <si>
    <t>"plocha" 107/1000</t>
  </si>
  <si>
    <t>0,107*3 'Přepočtené koeficientem množství</t>
  </si>
  <si>
    <t>279311116</t>
  </si>
  <si>
    <t>Postupné podbetonování základového zdiva jakékoliv tloušťky, bez výkopu, bez zapažení a bednění, prostým betonem tř. C 25/30</t>
  </si>
  <si>
    <t>-1907788270</t>
  </si>
  <si>
    <t>Poznámka k položce:_x000d_
položka bude použita dle skutečnosti na stavbě</t>
  </si>
  <si>
    <t>"85% plocha zemní pláně rozšířené* výška násypu" (195,017*0,85)* 0,2</t>
  </si>
  <si>
    <t>"15% plocha zemní pláně rozšířené* výška násypu" (195,017*0,15)*0,3</t>
  </si>
  <si>
    <t>41,929*2,2 'Přepočtené koeficientem množství</t>
  </si>
  <si>
    <t>"plocha chodník* rožšíření 8%"169,58*1,08</t>
  </si>
  <si>
    <t>"plocha chodníku 0,440-0,567" 45,77+123,81</t>
  </si>
  <si>
    <t>"plocha chodníku 0,440-0,567" 43,17+123,06-2,21</t>
  </si>
  <si>
    <t>164,02*1,02 'Přepočtené koeficientem množství</t>
  </si>
  <si>
    <t>"plocha chodníku 0,440-0,567"1,24+1,36+0,75</t>
  </si>
  <si>
    <t>3,35*1,03 'Přepočtené koeficientem množství</t>
  </si>
  <si>
    <t>-808463507</t>
  </si>
  <si>
    <t>"plocha sjezdů orámování slep. dlažby " 2,21</t>
  </si>
  <si>
    <t>"délka obrubníku chodníku 0,440-0,567" 1,87+5,25+12,52+19,24+2,75+0,92+13,44+10,01+15,43+24,76</t>
  </si>
  <si>
    <t>"-délka obrubníku přechodového"-4</t>
  </si>
  <si>
    <t>"- délka obrubníku sníženého"-9,86</t>
  </si>
  <si>
    <t>92,33*1,05 'Přepočtené koeficientem množství</t>
  </si>
  <si>
    <t>4*1,05 'Přepočtené koeficientem množství</t>
  </si>
  <si>
    <t>"délka obrubníku chodníku 0,440-0,567"3,67+4,28+1,91</t>
  </si>
  <si>
    <t>9,86*1,05 'Přepočtené koeficientem množství</t>
  </si>
  <si>
    <t>"délka obrubníku chodníku 0,440-0,567" 0,7+1,75+31,86+1,18+12,18+10,77+12,23+11,31+7,44+31,38</t>
  </si>
  <si>
    <t>120,8*1,05 'Přepočtené koeficientem množství</t>
  </si>
  <si>
    <t>195,017*1,1 'Přepočtené koeficientem množství</t>
  </si>
  <si>
    <t>1132823997</t>
  </si>
  <si>
    <t>6,38*5 'Přepočtené koeficientem množství</t>
  </si>
  <si>
    <t>SO 102.3 - Chodníky - III. úsek - uznatelné náklady</t>
  </si>
  <si>
    <t>340468024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</si>
  <si>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</si>
  <si>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</si>
  <si>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-1788548309</t>
  </si>
  <si>
    <t>113154123</t>
  </si>
  <si>
    <t>Frézování živičného podkladu nebo krytu s naložením na dopravní prostředek plochy do 500 m2 bez překážek v trase pruhu šířky přes 0,5 m do 1 m, tloušťky vrstvy 50 mm</t>
  </si>
  <si>
    <t>-1684929016</t>
  </si>
  <si>
    <t>416106598</t>
  </si>
  <si>
    <t>"ornice uložená na deponii" 331,7*0,20</t>
  </si>
  <si>
    <t>"zemina výkopu na skládku"129-13,34-36,64</t>
  </si>
  <si>
    <t>-679694069</t>
  </si>
  <si>
    <t>"dle bilance zemních prací" 13,34</t>
  </si>
  <si>
    <t>"dle bilance zemních prací" 36,64</t>
  </si>
  <si>
    <t>"plocha chodník* rožšíření 15%"602,65*1,15</t>
  </si>
  <si>
    <t>1996854847</t>
  </si>
  <si>
    <t xml:space="preserve">"dle bilance zemních prací"0,17 </t>
  </si>
  <si>
    <t>1627702344</t>
  </si>
  <si>
    <t>"85% plocha zemní pláně rozšířené* výška násypu" (693,048*0,85)* 0,2</t>
  </si>
  <si>
    <t>"15% plocha zemní pláně rozšířené* výška násypu" (693,048*0,15)*0,3</t>
  </si>
  <si>
    <t>149,005*2,2 'Přepočtené koeficientem množství</t>
  </si>
  <si>
    <t>"plocha chodník* rožšíření 8%"602,65*1,08</t>
  </si>
  <si>
    <t>"plocha chodníku 0,000-0,440"76,18+62,18+44,97+87,23+106,53+63,50+37,29+58,64+62,16-1,85</t>
  </si>
  <si>
    <t>"plocha chodníku "0,495*0,4*3</t>
  </si>
  <si>
    <t>"plocha chodníku 0,000-0,440"1,04+1,19+1,25</t>
  </si>
  <si>
    <t>"plocha chodníků orámování slep. dlažby 0-0,440" 1,85</t>
  </si>
  <si>
    <t>596,83*1,01 'Přepočtené koeficientem množství</t>
  </si>
  <si>
    <t>59212317</t>
  </si>
  <si>
    <t>dlaždice betonová pro nástupiště s varovným pásem sloučeným s vodící linií červená 495x400x60mm</t>
  </si>
  <si>
    <t>221627181</t>
  </si>
  <si>
    <t>3,48*1,03 'Přepočtené koeficientem množství</t>
  </si>
  <si>
    <t>-1578559901</t>
  </si>
  <si>
    <t>354257898</t>
  </si>
  <si>
    <t>1866945828</t>
  </si>
  <si>
    <t>1487291725</t>
  </si>
  <si>
    <t>-379143010</t>
  </si>
  <si>
    <t>"délka obrubníku chodníku 0,000-0,440"22,01+33,70+44,91+22,35+16,19+25,38+15,04+33,01+22,93+4,19+53,28+9,56+4,47+14,16+13,38+41,50</t>
  </si>
  <si>
    <t>"- délka obrubníku přechodového"-4</t>
  </si>
  <si>
    <t>"- délka obrubníku sníženého"-8,91</t>
  </si>
  <si>
    <t>363,15*1,05 'Přepočtené koeficientem množství</t>
  </si>
  <si>
    <t>"délka obrubníku chodníku 0,000-0,440"1,5+2,94+4,47</t>
  </si>
  <si>
    <t>8,91*1,05 'Přepočtené koeficientem množství</t>
  </si>
  <si>
    <t>"délka obrubníku chodníku 0,000-0,440" 22,01+44,83+42,46+2,29+21,87+2+45,25+2,54+28,99+6,25+8,18+12,99+3,32+5,32+2,04+2,04+4,78+12,38+14,50+8,91+16,72</t>
  </si>
  <si>
    <t>20,28</t>
  </si>
  <si>
    <t>329,95*1,05 'Přepočtené koeficientem množství</t>
  </si>
  <si>
    <t>693,048*1,1 'Přepočtené koeficientem množství</t>
  </si>
  <si>
    <t>Poznámka k položce:_x000d_
značka bude uložena pro zpětnou montáž</t>
  </si>
  <si>
    <t>1464480814</t>
  </si>
  <si>
    <t>-730108648</t>
  </si>
  <si>
    <t>"odstranění živice" 12,98</t>
  </si>
  <si>
    <t>12,98*66 'Přepočtené koeficientem množství</t>
  </si>
  <si>
    <t>1824374693</t>
  </si>
  <si>
    <t>"zbývající odpad"46,574-7,552-12,98</t>
  </si>
  <si>
    <t>26,042*5 'Přepočtené koeficientem množství</t>
  </si>
  <si>
    <t>132714493</t>
  </si>
  <si>
    <t>SO 102.3.1 - Chodníky - III. úsek - neuznatelné náklady</t>
  </si>
  <si>
    <t>"délka*šířka" (107+27+49+23+12+30+45)*1</t>
  </si>
  <si>
    <t>2068146395</t>
  </si>
  <si>
    <t>293*0,015 'Přepočtené koeficientem množství</t>
  </si>
  <si>
    <t>73,25*0,001 'Přepočtené koeficientem množství</t>
  </si>
  <si>
    <t>"trávník" 0,25*293</t>
  </si>
  <si>
    <t>"plocha" 293/1000</t>
  </si>
  <si>
    <t>0,293*3 'Přepočtené koeficientem množství</t>
  </si>
  <si>
    <t>2089850741</t>
  </si>
  <si>
    <t>SO 102.4 - Chodníky - IV. úsek - neuznatelné náklady</t>
  </si>
  <si>
    <t>6622312</t>
  </si>
  <si>
    <t>"ornice uložená na deponii" 26,3*0,20</t>
  </si>
  <si>
    <t>"zemina výkopu na skládku"16,35-5,07-3,71</t>
  </si>
  <si>
    <t>1684875244</t>
  </si>
  <si>
    <t>7,57*2 'Přepočtené koeficientem množství</t>
  </si>
  <si>
    <t>"dle bilance zemních prací" 5,07</t>
  </si>
  <si>
    <t>"dle bilance zemních prací" 3,71</t>
  </si>
  <si>
    <t>"plocha chodník* rožšíření 15%" 46,67*1,15</t>
  </si>
  <si>
    <t>470072941</t>
  </si>
  <si>
    <t>"dle bilance zemních prací"0,27</t>
  </si>
  <si>
    <t>"délka*šířka" (5+21)*1</t>
  </si>
  <si>
    <t>448947066</t>
  </si>
  <si>
    <t>26*0,015 'Přepočtené koeficientem množství</t>
  </si>
  <si>
    <t>6,5*0,001 'Přepočtené koeficientem množství</t>
  </si>
  <si>
    <t>"trávník" 0,25*26</t>
  </si>
  <si>
    <t>"plocha" 26/1000</t>
  </si>
  <si>
    <t>0,026*3 'Přepočtené koeficientem množství</t>
  </si>
  <si>
    <t>-1513029009</t>
  </si>
  <si>
    <t>"85% plocha zemní pláně rozšířené* výška násypu" (53,671*0,85)* 0,2</t>
  </si>
  <si>
    <t>"15% plocha zemní pláně rozšířené* výška násypu" (53,671*0,15)*0,3</t>
  </si>
  <si>
    <t>11,539*2,2 'Přepočtené koeficientem množství</t>
  </si>
  <si>
    <t>"plocha chodník* rožšíření 8%"46,67*1,08</t>
  </si>
  <si>
    <t>"plocha chodníku 1,23645-1,27186" 46,67</t>
  </si>
  <si>
    <t>46,67*1,03 'Přepočtené koeficientem množství</t>
  </si>
  <si>
    <t>"délka obrubníku chodníku 1,23645-1,27186" 35,72+1,37</t>
  </si>
  <si>
    <t>"délka obrubníku chodníku 1,23645-1,27186" 35,72</t>
  </si>
  <si>
    <t>35,72*1,05 'Přepočtené koeficientem množství</t>
  </si>
  <si>
    <t>"délka obrubníku chodníku 1,23645-1,27186" 1,37</t>
  </si>
  <si>
    <t>1,37*1,05 'Přepočtené koeficientem množství</t>
  </si>
  <si>
    <t>"délka obrubníku chodníku 1,23645-1,27186" 0,68+1,36+2,09+1,08+30,88</t>
  </si>
  <si>
    <t>36,09*1,05 'Přepočtené koeficientem množství</t>
  </si>
  <si>
    <t>"plocha chodník* rožšíření 15%"46,67*1,15</t>
  </si>
  <si>
    <t>53,671*1,1 'Přepočtené koeficientem množství</t>
  </si>
  <si>
    <t>SO 104 - Zastávkové zálivy - I. úsek - neuznatelné náklady</t>
  </si>
  <si>
    <t>-784922676</t>
  </si>
  <si>
    <t>"dle bilance zemních prací - stáv. asfalt. plochy"298,13</t>
  </si>
  <si>
    <t>120849457</t>
  </si>
  <si>
    <t>Poznámka k položce:_x000d_
odstranění penetračního makadamu v tl. 55 mm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</si>
  <si>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</si>
  <si>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</si>
  <si>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-1751382085</t>
  </si>
  <si>
    <t>"dle bilance zem. prací" 298,13</t>
  </si>
  <si>
    <t>-112891307</t>
  </si>
  <si>
    <t>-79563253</t>
  </si>
  <si>
    <t>"dle bilance zemních prací" 78,78</t>
  </si>
  <si>
    <t>-1480936533</t>
  </si>
  <si>
    <t>"dle bilance zemních prací - odkop na parapláň" 71,55</t>
  </si>
  <si>
    <t xml:space="preserve">"dle bilance zemních prací - sanace podloží" </t>
  </si>
  <si>
    <t>-1596169043</t>
  </si>
  <si>
    <t>"vedení NN délka*hloubka*šířka"19*1*0,5</t>
  </si>
  <si>
    <t>-858333630</t>
  </si>
  <si>
    <t>"zemina výkopu na skládku"71,55-1,86</t>
  </si>
  <si>
    <t>-2109268717</t>
  </si>
  <si>
    <t>-907253208</t>
  </si>
  <si>
    <t>"zemina násypů a ornice"1,86</t>
  </si>
  <si>
    <t>-1941280227</t>
  </si>
  <si>
    <t>"dle bilance zemních prací" 1,86</t>
  </si>
  <si>
    <t>-496259574</t>
  </si>
  <si>
    <t>Poznámka k položce:_x000d_
Edef2 ≧ 45 MPa</t>
  </si>
  <si>
    <t>"plocha zast. zálivů*15% rozšíření" (110,12+146,60)*1,15</t>
  </si>
  <si>
    <t>-913811559</t>
  </si>
  <si>
    <t>152529872</t>
  </si>
  <si>
    <t>"plocha zemní pláně rozšířené* výška násypu" 295,228*0,3</t>
  </si>
  <si>
    <t>88,568*2,2 'Přepočtené koeficientem množství</t>
  </si>
  <si>
    <t>2118647493</t>
  </si>
  <si>
    <t>Poznámka k položce:_x000d_
Štěrkodrť třídy A, fr. 0-63 mm; Edef2 ≧ 70 MPa</t>
  </si>
  <si>
    <t>564861111R00</t>
  </si>
  <si>
    <t>1191274403</t>
  </si>
  <si>
    <t>Poznámka k položce:_x000d_
Štěrkodrť třídy A, fr. 0-32 mm; Edef2 ≧ 100 MPa</t>
  </si>
  <si>
    <t>573191111</t>
  </si>
  <si>
    <t>Postřik infiltrační kationaktivní emulzí v množství 1,00 kg/m2</t>
  </si>
  <si>
    <t>-1587451920</t>
  </si>
  <si>
    <t>"plocha zast. zálivů*8% rozšíření" (110,12+146,60)*1,08</t>
  </si>
  <si>
    <t>577145132</t>
  </si>
  <si>
    <t>Asfaltový beton vrstva ložní ACL 16 (ABH) s rozprostřením a zhutněním z modifikovaného asfaltu v pruhu šířky přes 1,5 do 3 m, po zhutnění tl. 50 mm</t>
  </si>
  <si>
    <t>825382986</t>
  </si>
  <si>
    <t>Poznámka k položce:_x000d_
PMB 25/55-65</t>
  </si>
  <si>
    <t>"plocha zast. zálivů rozšířená*počet vrstev" (110,12+146,60)*1,08*2</t>
  </si>
  <si>
    <t>573231107</t>
  </si>
  <si>
    <t>Postřik spojovací PS bez posypu kamenivem ze silniční emulze, v množství 0,40 kg/m2</t>
  </si>
  <si>
    <t>846105263</t>
  </si>
  <si>
    <t>577144131</t>
  </si>
  <si>
    <t>Asfaltový beton vrstva obrusná ACO 11 (ABS) s rozprostřením a se zhutněním z modifikovaného asfaltu v pruhu šířky přes do 1,5 do 3 m, po zhutnění tl. 50 mm</t>
  </si>
  <si>
    <t>-2109678584</t>
  </si>
  <si>
    <t>"plocha zast. zálivů" (110,12+146,60)</t>
  </si>
  <si>
    <t>1508876399</t>
  </si>
  <si>
    <t>"délka obrubníku chodníku"25,32</t>
  </si>
  <si>
    <t>-628282095</t>
  </si>
  <si>
    <t>25,32*1,05 'Přepočtené koeficientem množství</t>
  </si>
  <si>
    <t>-1580233508</t>
  </si>
  <si>
    <t>295,228*1,1 'Přepočtené koeficientem množství</t>
  </si>
  <si>
    <t>-1162556937</t>
  </si>
  <si>
    <t>1180913606</t>
  </si>
  <si>
    <t>"odpad frézování" 38,161</t>
  </si>
  <si>
    <t>38,161*11 'Přepočtené koeficientem množství</t>
  </si>
  <si>
    <t>1406743681</t>
  </si>
  <si>
    <t>"odstranění živice" 65,589</t>
  </si>
  <si>
    <t>"odstranění makadamu" 65,589</t>
  </si>
  <si>
    <t>131,178*66 'Přepočtené koeficientem množství</t>
  </si>
  <si>
    <t>-1258161486</t>
  </si>
  <si>
    <t>"zbývající odpad"323,361-38,161-65,589-65,589</t>
  </si>
  <si>
    <t>154,022*5 'Přepočtené koeficientem množství</t>
  </si>
  <si>
    <t>2060353358</t>
  </si>
  <si>
    <t>-2071016987</t>
  </si>
  <si>
    <t>332362576</t>
  </si>
  <si>
    <t>998225111</t>
  </si>
  <si>
    <t>Přesun hmot pro komunikace s krytem z kameniva, monolitickým betonovým nebo živičným dopravní vzdálenost do 200 m jakékoliv délky objektu</t>
  </si>
  <si>
    <t>-1334456280</t>
  </si>
  <si>
    <t>SO 105 - Parkovací zálivy - I. úsek - neuznatelné náklady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</si>
  <si>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</si>
  <si>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</si>
  <si>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-845536041</t>
  </si>
  <si>
    <t>1438658012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</si>
  <si>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</si>
  <si>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</si>
  <si>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-1915824895</t>
  </si>
  <si>
    <t>226574029</t>
  </si>
  <si>
    <t>"dle bilance zemních prací - stáv. asfalt. plochy"62,77</t>
  </si>
  <si>
    <t>-766062077</t>
  </si>
  <si>
    <t>"dle bilance zemních prací" 25,44</t>
  </si>
  <si>
    <t>-1923271284</t>
  </si>
  <si>
    <t>"dle bilance zem. prací" 32,27</t>
  </si>
  <si>
    <t>-727151658</t>
  </si>
  <si>
    <t>"dle bilance zemních prací - odkop na parapláň" 4,14</t>
  </si>
  <si>
    <t>2115712417</t>
  </si>
  <si>
    <t>"vedení NN délka*hloubka*šířka"4*1*0,5</t>
  </si>
  <si>
    <t>"vedení kanalizace délka*hloubka*šířka"26*1*0,5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</si>
  <si>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</si>
  <si>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</si>
  <si>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1832807639</t>
  </si>
  <si>
    <t>"zemina výkopu a ornice" 2,91+6,19</t>
  </si>
  <si>
    <t>1778369576</t>
  </si>
  <si>
    <t>"zemina výkopu a ornice" 4,14-2,91+6,45-6,19</t>
  </si>
  <si>
    <t>1859222423</t>
  </si>
  <si>
    <t>1,49*2 'Přepočtené koeficientem množství</t>
  </si>
  <si>
    <t>-891397129</t>
  </si>
  <si>
    <t>"zemina násypů a ornice"2,91+6,19</t>
  </si>
  <si>
    <t>201076763</t>
  </si>
  <si>
    <t>"dle bilance zemních prací" 2,91</t>
  </si>
  <si>
    <t>1204145627</t>
  </si>
  <si>
    <t>"plocha park. zálivů*15% rozšíření" (46,18)*1,15</t>
  </si>
  <si>
    <t>-921370502</t>
  </si>
  <si>
    <t>"dle bilance zem.prací" 41,26</t>
  </si>
  <si>
    <t>-1747492474</t>
  </si>
  <si>
    <t>"plocha park. zálivů*15% rozšíření" 46,18*1,15</t>
  </si>
  <si>
    <t>-1773229339</t>
  </si>
  <si>
    <t>"plocha zemní pláně rozšířené* výška násypu" 46,18*0,3</t>
  </si>
  <si>
    <t>13,854*2,2 'Přepočtené koeficientem množství</t>
  </si>
  <si>
    <t>774437660</t>
  </si>
  <si>
    <t>"plocha park. zálivů*8% rozšíření" 46,18*1,08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</si>
  <si>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</si>
  <si>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</si>
  <si>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814637612</t>
  </si>
  <si>
    <t>"plocha park. zálivů" 46,18</t>
  </si>
  <si>
    <t>58381007</t>
  </si>
  <si>
    <t>kostka dlažební žula drobná 8/10</t>
  </si>
  <si>
    <t>1962085167</t>
  </si>
  <si>
    <t>46,18*1,03 'Přepočtené koeficientem množství</t>
  </si>
  <si>
    <t>-2047230756</t>
  </si>
  <si>
    <t>40445625</t>
  </si>
  <si>
    <t>informativní značky provozní IP8, IP9, IP11-IP13 500x700mm</t>
  </si>
  <si>
    <t>537051380</t>
  </si>
  <si>
    <t>Poznámka k položce:_x000d_
IP11b</t>
  </si>
  <si>
    <t>350647404</t>
  </si>
  <si>
    <t>1623748735</t>
  </si>
  <si>
    <t>-1099933043</t>
  </si>
  <si>
    <t>915331111</t>
  </si>
  <si>
    <t>Vodorovné značení předformovaným termoplastem čáry šířky 120 mm</t>
  </si>
  <si>
    <t>-1308761497</t>
  </si>
  <si>
    <t>"V10c" 6,82*7</t>
  </si>
  <si>
    <t>915611111</t>
  </si>
  <si>
    <t>Předznačení pro vodorovné značení stříkané barvou nebo prováděné z nátěrových hmot liniové dělicí čáry, vodicí proužky</t>
  </si>
  <si>
    <t>-1647358190</t>
  </si>
  <si>
    <t>1066119639</t>
  </si>
  <si>
    <t>"délka obrubníku chodníku"29,14+26,67</t>
  </si>
  <si>
    <t>-2085346444</t>
  </si>
  <si>
    <t>55,81*1,05 'Přepočtené koeficientem množství</t>
  </si>
  <si>
    <t>701692852</t>
  </si>
  <si>
    <t>53,107*1,1 'Přepočtené koeficientem množství</t>
  </si>
  <si>
    <t>973455579</t>
  </si>
  <si>
    <t>2218762</t>
  </si>
  <si>
    <t>"odpad frézování" 8,035</t>
  </si>
  <si>
    <t>8,035*11 'Přepočtené koeficientem množství</t>
  </si>
  <si>
    <t>-37187107</t>
  </si>
  <si>
    <t>"odstranění živice" 13,809</t>
  </si>
  <si>
    <t>"odstranění makadamu" 13,809</t>
  </si>
  <si>
    <t>27,618*66 'Přepočtené koeficientem množství</t>
  </si>
  <si>
    <t>-1825377335</t>
  </si>
  <si>
    <t>"zbývající odpad"79,438-8,035-13,809-13,809</t>
  </si>
  <si>
    <t>43,785*5 'Přepočtené koeficientem množství</t>
  </si>
  <si>
    <t>1877247923</t>
  </si>
  <si>
    <t>-1467093701</t>
  </si>
  <si>
    <t>744786989</t>
  </si>
  <si>
    <t>925143445</t>
  </si>
  <si>
    <t>SO 202.1 - Stabilizace svahu zdí - I. úsek - uznatelné náklady</t>
  </si>
  <si>
    <t xml:space="preserve">    4 - Vodorovné konstrukce</t>
  </si>
  <si>
    <t>111251201</t>
  </si>
  <si>
    <t>Odstranění křovin a stromů s odstraněním kořenů strojně průměru kmene do 100 mm v rovině nebo ve svahu sklonu terénu přes 1:5, při celkové ploše do 100 m2</t>
  </si>
  <si>
    <t>1285808859</t>
  </si>
  <si>
    <t>"dle bilance zem. prací stávající porost"60</t>
  </si>
  <si>
    <t>112101121</t>
  </si>
  <si>
    <t>Odstranění stromů s odřezáním kmene a s odvětvením jehličnatých bez odkornění, průměru kmene přes 100 do 300 mm</t>
  </si>
  <si>
    <t>-69363002</t>
  </si>
  <si>
    <t>112251101</t>
  </si>
  <si>
    <t>Odstranění pařezů strojně s jejich vykopáním, vytrháním nebo odstřelením průměru přes 100 do 300 mm</t>
  </si>
  <si>
    <t>62611022</t>
  </si>
  <si>
    <t>1813172684</t>
  </si>
  <si>
    <t>"dle bilance zemních prací - stáv. ornice"265,77</t>
  </si>
  <si>
    <t>1176327009</t>
  </si>
  <si>
    <t>"dle bilance zemních prací - odkop na pláň" 436,47</t>
  </si>
  <si>
    <t>755023502</t>
  </si>
  <si>
    <t>"patky sloup telefonní" (0,2*0,2*0,8)*1</t>
  </si>
  <si>
    <t>132251101</t>
  </si>
  <si>
    <t>Hloubení nezapažených rýh šířky do 800 mm strojně s urovnáním dna do předepsaného profilu a spádu v hornině třídy těžitelnosti I skupiny 3 do 20 m3</t>
  </si>
  <si>
    <t>-839993150</t>
  </si>
  <si>
    <t>Poznámka k položce:_x000d_
napojení drenáže</t>
  </si>
  <si>
    <t>"dle bilance zem. prací - výkop rýhy pro drenáž" 1,83</t>
  </si>
  <si>
    <t>151101101</t>
  </si>
  <si>
    <t>Zřízení pažení a rozepření stěn rýh pro podzemní vedení příložné pro jakoukoliv mezerovitost, hloubky do 2 m</t>
  </si>
  <si>
    <t>548480255</t>
  </si>
  <si>
    <t>"délka*výška zdi"(7*1)+(3*1,5)+(10*1+10*1)+(58,58*1+58,58*1,5)</t>
  </si>
  <si>
    <t>151101111</t>
  </si>
  <si>
    <t>Odstranění pažení a rozepření stěn rýh pro podzemní vedení s uložením materiálu na vzdálenost do 3 m od kraje výkopu příložné, hloubky do 2 m</t>
  </si>
  <si>
    <t>126243551</t>
  </si>
  <si>
    <t>-1238375551</t>
  </si>
  <si>
    <t>"ornice uložená na deponii"265,77*0,20</t>
  </si>
  <si>
    <t>1409488863</t>
  </si>
  <si>
    <t>"zemina výkopu na skládku"436,47+1,83</t>
  </si>
  <si>
    <t>1335716901</t>
  </si>
  <si>
    <t>438,3*2 'Přepočtené koeficientem množství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</si>
  <si>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</si>
  <si>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</si>
  <si>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1842327522</t>
  </si>
  <si>
    <t>"dle bilance zemních prací"275,28</t>
  </si>
  <si>
    <t>58344155</t>
  </si>
  <si>
    <t>štěrkodrť frakce 0/22</t>
  </si>
  <si>
    <t>1915752710</t>
  </si>
  <si>
    <t>275,28*2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</si>
  <si>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</si>
  <si>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</si>
  <si>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-803580361</t>
  </si>
  <si>
    <t>"dle bilance zem. prací - zásyp drenáže" 1,73</t>
  </si>
  <si>
    <t>58331200</t>
  </si>
  <si>
    <t>štěrkopísek netříděný zásypový</t>
  </si>
  <si>
    <t>-1044856381</t>
  </si>
  <si>
    <t>"šířka*délka*výška zásypu drenáže" 0,4*13,6*0,3</t>
  </si>
  <si>
    <t>1,632*2,2 'Přepočtené koeficientem množství</t>
  </si>
  <si>
    <t>409134405</t>
  </si>
  <si>
    <t>"plocha dle bilance zem. prací" 165,15</t>
  </si>
  <si>
    <t>211971110</t>
  </si>
  <si>
    <t>Zřízení opláštění výplně z geotextilie odvodňovacích žeber nebo trativodů v rýze nebo zářezu se stěnami šikmými o sklonu do 1:2</t>
  </si>
  <si>
    <t>-1748086678</t>
  </si>
  <si>
    <t>"dle bilance zemních prací"21,55</t>
  </si>
  <si>
    <t>69311083</t>
  </si>
  <si>
    <t>geotextilie netkaná separační, ochranná, filtrační, drenážní PP 600g/m2</t>
  </si>
  <si>
    <t>-1146190064</t>
  </si>
  <si>
    <t>21,55*1,1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</si>
  <si>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</si>
  <si>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</si>
  <si>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401277860</t>
  </si>
  <si>
    <t>"délka trativodu" 79+13,6</t>
  </si>
  <si>
    <t>213141121</t>
  </si>
  <si>
    <t>Zřízení vrstvy z geotextilie filtrační, separační, odvodňovací, ochranné, výztužné nebo protierozní ve sklonu přes 1:5 do 1:2, šířky do 3 m</t>
  </si>
  <si>
    <t>943067609</t>
  </si>
  <si>
    <t>"délka*výška gabionových stěn" (7*1)+(3*2)+(10*3)+(58,58*3)</t>
  </si>
  <si>
    <t>69311006</t>
  </si>
  <si>
    <t>geotextilie tkaná separační, filtrační, výztužná PP pevnost v tahu 15kN/m</t>
  </si>
  <si>
    <t>-2065446210</t>
  </si>
  <si>
    <t>218,74*1,15 'Přepočtené koeficientem množství</t>
  </si>
  <si>
    <t>273321311</t>
  </si>
  <si>
    <t>Základy z betonu železového (bez výztuže) desky z betonu bez zvláštních nároků na prostředí tř. C 16/20</t>
  </si>
  <si>
    <t>785537286</t>
  </si>
  <si>
    <t>"délka*šířka*výška podkladní desky" (7*1,2*0,2)+(71,58*1,7*0,2)</t>
  </si>
  <si>
    <t>273361821</t>
  </si>
  <si>
    <t>Výztuž základů desek z betonářské oceli 10 505 (R) nebo BSt 500</t>
  </si>
  <si>
    <t>2057296940</t>
  </si>
  <si>
    <t>"délka*počet výztuže prům. 20*hmotnost(t)/m2" 0,4*316*0,00146</t>
  </si>
  <si>
    <t>273362021</t>
  </si>
  <si>
    <t>Výztuž základů desek ze svařovaných sítí z drátů typu KARI</t>
  </si>
  <si>
    <t>1094771645</t>
  </si>
  <si>
    <t>"délka*šířka výztuže 2x*hmotnost(t)/m2" ((7*1,2*0,2)+(71,58*1,7*0,2))*2*0,00136</t>
  </si>
  <si>
    <t>222721455</t>
  </si>
  <si>
    <t>"patky sloupu telefonní" (0,2*0,2*0,8)*1</t>
  </si>
  <si>
    <t>327215112</t>
  </si>
  <si>
    <t>Opěrné zdi z drátokamenných gravitačních konstrukcí (gabionů) z lomového kamene neupraveného výplňového na sucho ze splétané dvouzákrutové ocelové sítě s povrchovou úpravou galfan s poplastováním</t>
  </si>
  <si>
    <t>712285142</t>
  </si>
  <si>
    <t>"délka*šířka*výška zdi" (7*1*1)+(3*1*1,5)+(10*1,5*1+10*1*1)+(58,58*1,5*1+58,58*1*1,5)</t>
  </si>
  <si>
    <t>Vodorovné konstrukce</t>
  </si>
  <si>
    <t>452311141</t>
  </si>
  <si>
    <t>Podkladní a zajišťovací konstrukce z betonu prostého v otevřeném výkopu desky pod potrubí, stoky a drobné objekty z betonu tř. C 16/20</t>
  </si>
  <si>
    <t>1326817166</t>
  </si>
  <si>
    <t>"délka*šířka*výška desky pod drenáže" 92,3*0,4*0,2</t>
  </si>
  <si>
    <t>452351101</t>
  </si>
  <si>
    <t>Bednění podkladních a zajišťovacích konstrukcí v otevřeném výkopu desek nebo sedlových loží pod potrubí, stoky a drobné objekty</t>
  </si>
  <si>
    <t>1942719741</t>
  </si>
  <si>
    <t>"délka*výška desky pod drenáže" 92,3*0,2*2</t>
  </si>
  <si>
    <t>998152111</t>
  </si>
  <si>
    <t>Přesun hmot pro zdi a valy samostatné montované z dílců železobetonových nebo z předpjatého betonu vodorovná dopravní vzdálenost do 50 m, pro zdi výšky do 12 m</t>
  </si>
  <si>
    <t>-381358919</t>
  </si>
  <si>
    <t>998152193</t>
  </si>
  <si>
    <t>Přesun hmot pro zdi a valy samostatné montované z dílců železobetonových nebo z předpjatého betonu Příplatek k ceně za zvětšený přesun přes vymezenou největší dopravní vzdálenost do 1000 m</t>
  </si>
  <si>
    <t>1642558583</t>
  </si>
  <si>
    <t>SO 202.1.1 - Stabilizace svahu zdí - I.úsek - neuznatelné náklady</t>
  </si>
  <si>
    <t xml:space="preserve">    741 - Elektroinstalace - silnoproud</t>
  </si>
  <si>
    <t>HZS - Hodinové zúčtovací sazby</t>
  </si>
  <si>
    <t>181351103</t>
  </si>
  <si>
    <t>Rozprostření a urovnání ornice v rovině nebo ve svahu sklonu do 1:5 strojně při souvislé ploše přes 100 do 500 m2, tl. vrstvy do 200 mm</t>
  </si>
  <si>
    <t>-420921022</t>
  </si>
  <si>
    <t>"dle bilance zemních prací" 186,2</t>
  </si>
  <si>
    <t>945421110</t>
  </si>
  <si>
    <t>Hydraulická zvedací plošina včetně obsluhy instalovaná na automobilovém podvozku, výšky zdvihu do 18 m</t>
  </si>
  <si>
    <t>hod</t>
  </si>
  <si>
    <t>849805397</t>
  </si>
  <si>
    <t>966006511</t>
  </si>
  <si>
    <t>Odstranění sloupků protihlukových stěn založených do patek nebo do pilot železobetonových</t>
  </si>
  <si>
    <t>2134892317</t>
  </si>
  <si>
    <t>Poznámka k položce:_x000d_
sloup telefonní</t>
  </si>
  <si>
    <t>741</t>
  </si>
  <si>
    <t>Elektroinstalace - silnoproud</t>
  </si>
  <si>
    <t>741910514</t>
  </si>
  <si>
    <t>Montáž kovových nosných a doplňkových konstrukcí se zhotovením pro upevnění přístrojů a zařízení celkové hmotnosti přes 50 do 100 kg</t>
  </si>
  <si>
    <t>-757093470</t>
  </si>
  <si>
    <t>HZS</t>
  </si>
  <si>
    <t>Hodinové zúčtovací sazby</t>
  </si>
  <si>
    <t>HZS3222</t>
  </si>
  <si>
    <t>Hodinové zúčtovací sazby montáží technologických zařízení na stavebních objektech montér slaboproudých zařízení odborný</t>
  </si>
  <si>
    <t>512</t>
  </si>
  <si>
    <t>1067258073</t>
  </si>
  <si>
    <t>Poznámka k položce:_x000d_
odpojení a připojení tel. kabelu</t>
  </si>
  <si>
    <t>SO 202.4 - Stabilizace svahu zdí - IV. úsek - neuznatelné náklady</t>
  </si>
  <si>
    <t>"dle bilance zemních prací - stáv. ornice"33</t>
  </si>
  <si>
    <t>"dle bilance zemních prací - odkop na pláň"20,7</t>
  </si>
  <si>
    <t>29172381</t>
  </si>
  <si>
    <t>"délka*výška zdi"(10*0,5+10*1)</t>
  </si>
  <si>
    <t>902975451</t>
  </si>
  <si>
    <t>"ornice uložená na deponii"33*0,20</t>
  </si>
  <si>
    <t>"zemina výkopu na skládku"20,70</t>
  </si>
  <si>
    <t>234974031</t>
  </si>
  <si>
    <t>20,7*2 'Přepočtené koeficientem množství</t>
  </si>
  <si>
    <t>"dle bilance zemních prací"8,82</t>
  </si>
  <si>
    <t>8,82*2 'Přepočtené koeficientem množství</t>
  </si>
  <si>
    <t>"plocha dle bilance zem. prací" 14</t>
  </si>
  <si>
    <t>1408545636</t>
  </si>
  <si>
    <t>"dle bilance zemních prací" 9,9</t>
  </si>
  <si>
    <t>"délka trativodu" 10</t>
  </si>
  <si>
    <t>"délka*výška gabionových stěn" 10*2</t>
  </si>
  <si>
    <t>20*1,15 'Přepočtené koeficientem množství</t>
  </si>
  <si>
    <t>"délka*šířka*výška podkladní desky" 10*1,7*0,2</t>
  </si>
  <si>
    <t>"délka*počet výztuže prům. 20*hmotnost(t)/m2" 0,4*40*0,00146</t>
  </si>
  <si>
    <t>-1255079059</t>
  </si>
  <si>
    <t>"délka*šířka výztuže 2x*hmotnost(t)/m2" (10*1,7)*2*0,00136</t>
  </si>
  <si>
    <t>"délka*šířka*výška zdi"(10*1,5*0,5+10*1*1)</t>
  </si>
  <si>
    <t>"délka*šířka*výška desky pod drenáže" 10,5*0,4*0,2</t>
  </si>
  <si>
    <t>"délka*výška desky pod drenáže" 10,5*0,2*2</t>
  </si>
  <si>
    <t>SO 203 - Lávka přes Kalný potok - I. úsek - uznatelné náklady</t>
  </si>
  <si>
    <t xml:space="preserve">    711 - Izolace proti vodě, vlhkosti a plynům</t>
  </si>
  <si>
    <t xml:space="preserve">    783 - Dokončovací práce - nátěry</t>
  </si>
  <si>
    <t>131351100</t>
  </si>
  <si>
    <t>Hloubení nezapažených jam a zářezů strojně s urovnáním dna do předepsaného profilu a spádu v hornině třídy těžitelnosti II skupiny 4 do 20 m3</t>
  </si>
  <si>
    <t>-2119753726</t>
  </si>
  <si>
    <t>1428469108</t>
  </si>
  <si>
    <t>"zemina výkopu na skládku"4</t>
  </si>
  <si>
    <t>-937962744</t>
  </si>
  <si>
    <t>4*2 'Přepočtené koeficientem množství</t>
  </si>
  <si>
    <t>212791111</t>
  </si>
  <si>
    <t>Odvodnění mostní opěry z plastových trub žlab úložného prahu DN 75</t>
  </si>
  <si>
    <t>1565713040</t>
  </si>
  <si>
    <t>275121111</t>
  </si>
  <si>
    <t>Osazení základových prefabrikovaných železobetonových konstrukcí patek hmotnosti jednotlivě do 5 t</t>
  </si>
  <si>
    <t>1124623184</t>
  </si>
  <si>
    <t>275321117</t>
  </si>
  <si>
    <t>Základové konstrukce z betonu železového patky a bloky ve výkopu nebo na hlavách pilot C 25/30</t>
  </si>
  <si>
    <t>1843839496</t>
  </si>
  <si>
    <t>273361116</t>
  </si>
  <si>
    <t>Výztuž základových konstrukcí desek z betonářské oceli 10 505 (R) nebo BSt 500</t>
  </si>
  <si>
    <t>-1122886956</t>
  </si>
  <si>
    <t>"5 % celkového objemu betonáže" 5*0,05</t>
  </si>
  <si>
    <t>275354111</t>
  </si>
  <si>
    <t>Bednění základových konstrukcí patek a bloků zřízení</t>
  </si>
  <si>
    <t>-1373615382</t>
  </si>
  <si>
    <t>"délka*výška bednění" (4,2*0,4)+(2,4*0,4)</t>
  </si>
  <si>
    <t>275354211</t>
  </si>
  <si>
    <t>Bednění základových konstrukcí patek a bloků odstranění bednění</t>
  </si>
  <si>
    <t>-1592475305</t>
  </si>
  <si>
    <t>348171111</t>
  </si>
  <si>
    <t>Osazení mostního ocelového zábradlí přímo do betonu říms</t>
  </si>
  <si>
    <t>-1743433203</t>
  </si>
  <si>
    <t xml:space="preserve">zábradelní systém Pz s výplní z vodorovných ocelových tyčí </t>
  </si>
  <si>
    <t>-1440316843</t>
  </si>
  <si>
    <t>Poznámka k položce:_x000d_
viz. D1.2. - č.v. 2, profil 50x50x5, 40x5 mm, ocel S 235</t>
  </si>
  <si>
    <t>423176512</t>
  </si>
  <si>
    <t>Montáž atypické nebo speciální ocelové konstrukce šířky do 2,4 m, výšky do 3 m mostu o jednom poli, rozpětí pole přes 13 do 30 m</t>
  </si>
  <si>
    <t>-1290934328</t>
  </si>
  <si>
    <t>"hmotnost hl. nosné kce + hmotnost prvků uložení"2,94+0,869</t>
  </si>
  <si>
    <t>13011003</t>
  </si>
  <si>
    <t>ocel profilová HE-A 340 jakost 11 375</t>
  </si>
  <si>
    <t>151985719</t>
  </si>
  <si>
    <t>"hmotnost hl. nosné kce"2,94</t>
  </si>
  <si>
    <t>13011072R01</t>
  </si>
  <si>
    <t>konstrukční ocel S 235 tl.16mm</t>
  </si>
  <si>
    <t>1162971816</t>
  </si>
  <si>
    <t>Poznámka k položce:_x000d_
včetně závitových tyčí</t>
  </si>
  <si>
    <t>936121111</t>
  </si>
  <si>
    <t>Osazení mostního vybavení z betonových dílců hmotnosti jednotlivě do 0,5 t</t>
  </si>
  <si>
    <t>1708297893</t>
  </si>
  <si>
    <t>59381003R02</t>
  </si>
  <si>
    <t>panel silniční betonový prefabrikovaný 3,00x1,50x0,165m</t>
  </si>
  <si>
    <t>-1083032473</t>
  </si>
  <si>
    <t>Poznámka k položce:_x000d_
protiskluzová úprava</t>
  </si>
  <si>
    <t>59381003R03</t>
  </si>
  <si>
    <t>panel silniční betonový prefabrikovaný 2,69x1,50x0,165m</t>
  </si>
  <si>
    <t>-28900144</t>
  </si>
  <si>
    <t>59381003R04</t>
  </si>
  <si>
    <t>panel silniční betonový prefabrikovaný 2,56x1,50x0,165m</t>
  </si>
  <si>
    <t>1374132435</t>
  </si>
  <si>
    <t>59381003R05</t>
  </si>
  <si>
    <t>panel silniční betonový prefabrikovaný 2,4x0,8x0,15m</t>
  </si>
  <si>
    <t>-210055823</t>
  </si>
  <si>
    <t>59381003R06</t>
  </si>
  <si>
    <t>panel silniční betonový prefabrikovaný 4,2x0,8x0,15m</t>
  </si>
  <si>
    <t>-1971368540</t>
  </si>
  <si>
    <t>936171121</t>
  </si>
  <si>
    <t>Osazení kovových doplňků mostního vybavení jednotlivě svorníků a šroubů s matkou do otvorů</t>
  </si>
  <si>
    <t>1065780387</t>
  </si>
  <si>
    <t>941221111</t>
  </si>
  <si>
    <t>Montáž lešení řadového rámového těžkého pracovního s podlahami s provozním zatížením tř. 4 do 300 kg/m2 šířky tř. SW09 přes 0,9 do 1,2 m, výšky do 10 m</t>
  </si>
  <si>
    <t>-1461326883</t>
  </si>
  <si>
    <t>"délka*výška" 12*5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</si>
  <si>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</si>
  <si>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</si>
  <si>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-626896112</t>
  </si>
  <si>
    <t>60*30</t>
  </si>
  <si>
    <t>941221811</t>
  </si>
  <si>
    <t>Demontáž lešení řadového rámového těžkého pracovního s provozním zatížením tř. 4 do 300 kg/m2 šířky tř. SW09 přes 0,9 do 1,2 m, výšky do 10 m</t>
  </si>
  <si>
    <t>1138002983</t>
  </si>
  <si>
    <t>1559873871</t>
  </si>
  <si>
    <t>966075141</t>
  </si>
  <si>
    <t>Odstranění různých konstrukcí na mostech kovového zábradlí vcelku</t>
  </si>
  <si>
    <t>823796271</t>
  </si>
  <si>
    <t>967043111</t>
  </si>
  <si>
    <t>Odsekání vrstvy vyrovnávacího betonu na nosné konstrukci mostů tl. do 150 mm</t>
  </si>
  <si>
    <t>1917801181</t>
  </si>
  <si>
    <t>"délka* šířka stáv. beton lávky" 14*1,7</t>
  </si>
  <si>
    <t>963071111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</si>
  <si>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do 100 kg</t>
  </si>
  <si>
    <t>1066126485</t>
  </si>
  <si>
    <t>962021112</t>
  </si>
  <si>
    <t>Bourání mostních konstrukcí zdiva a pilířů z kamene nebo cihel</t>
  </si>
  <si>
    <t>1449775962</t>
  </si>
  <si>
    <t>962041211</t>
  </si>
  <si>
    <t>Bourání mostních konstrukcí zdiva a pilířů z prostého betonu</t>
  </si>
  <si>
    <t>201821891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</si>
  <si>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</si>
  <si>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</si>
  <si>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1242683780</t>
  </si>
  <si>
    <t>997211521</t>
  </si>
  <si>
    <t>Vodorovná doprava suti nebo vybouraných hmot vybouraných hmot se složením a hrubým urovnáním nebo s přeložením na jiný dopravní prostředek kromě lodi, na vzdálenost do 1 km</t>
  </si>
  <si>
    <t>1696468312</t>
  </si>
  <si>
    <t>997211612</t>
  </si>
  <si>
    <t>Nakládání suti nebo vybouraných hmot na dopravní prostředky pro vodorovnou dopravu vybouraných hmot</t>
  </si>
  <si>
    <t>308264832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</si>
  <si>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</si>
  <si>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</si>
  <si>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1451351255</t>
  </si>
  <si>
    <t>Poznámka k položce:_x000d_
uložení na skládku Štěpánovice (24km)</t>
  </si>
  <si>
    <t>13,695*23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</si>
  <si>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</si>
  <si>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</si>
  <si>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746503322</t>
  </si>
  <si>
    <t>998212111</t>
  </si>
  <si>
    <t>Přesun hmot pro mosty zděné, betonové monolitické, spřažené ocelobetonové nebo kovové vodorovná dopravní vzdálenost do 100 m výška mostu do 20 m</t>
  </si>
  <si>
    <t>643146146</t>
  </si>
  <si>
    <t>711</t>
  </si>
  <si>
    <t>Izolace proti vodě, vlhkosti a plynům</t>
  </si>
  <si>
    <t>711141559</t>
  </si>
  <si>
    <t>Provedení izolace proti zemní vlhkosti pásy přitavením NAIP na ploše vodorovné V</t>
  </si>
  <si>
    <t>-201072401</t>
  </si>
  <si>
    <t>"plocha bet. panel + plocha podložení" 10+4,6</t>
  </si>
  <si>
    <t>62832001</t>
  </si>
  <si>
    <t>pás asfaltový natavitelný oxidovaný tl 3,5mm typu V60 S35 s vložkou ze skleněné rohože, s jemnozrnným minerálním posypem</t>
  </si>
  <si>
    <t>-1668146902</t>
  </si>
  <si>
    <t>14,6*1,15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</si>
  <si>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</si>
  <si>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</si>
  <si>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-144803404</t>
  </si>
  <si>
    <t>783</t>
  </si>
  <si>
    <t>Dokončovací práce - nátěry</t>
  </si>
  <si>
    <t>783401313</t>
  </si>
  <si>
    <t>Příprava podkladu klempířských konstrukcí před provedením nátěru odmaštěním odmašťovačem ředidlovým</t>
  </si>
  <si>
    <t>-957725347</t>
  </si>
  <si>
    <t>783334201</t>
  </si>
  <si>
    <t>Základní antikorozní nátěr zámečnických konstrukcí jednonásobný epoxidový</t>
  </si>
  <si>
    <t>-1856416056</t>
  </si>
  <si>
    <t>"délka*výška zábradlí"18,15*1,1*2</t>
  </si>
  <si>
    <t>783337101</t>
  </si>
  <si>
    <t>Krycí nátěr (email) zámečnických konstrukcí jednonásobný epoxidový</t>
  </si>
  <si>
    <t>1280377804</t>
  </si>
  <si>
    <t>SO 301.1 - Odvodnění komunikací - I.úsek - uznatelné náklady</t>
  </si>
  <si>
    <t>Náklady na odvodnění komunikace budou hrazeny částečně SÚS PK a částečně Městys Kolínec a to v poměru 42,17% : 57,83%.</t>
  </si>
  <si>
    <t xml:space="preserve">    8 - Trubní vedení</t>
  </si>
  <si>
    <t>115101202</t>
  </si>
  <si>
    <t>Čerpání vody na dopravní výšku do 10 m s uvažovaným průměrným přítokem přes 500 do 1 000 l/min</t>
  </si>
  <si>
    <t>-936887954</t>
  </si>
  <si>
    <t>14*0,5783 'Přepočtené koeficientem množství</t>
  </si>
  <si>
    <t>115101302</t>
  </si>
  <si>
    <t>Pohotovost záložní čerpací soupravy pro dopravní výšku do 10 m s uvažovaným průměrným přítokem přes 500 do 1 000 l/min</t>
  </si>
  <si>
    <t>den</t>
  </si>
  <si>
    <t>-774219443</t>
  </si>
  <si>
    <t>20*0,5783 'Přepočtené koeficientem množství</t>
  </si>
  <si>
    <t>956488785</t>
  </si>
  <si>
    <t>"vedení sděl. kabelů délka*hloubka*šířka"45*1*0,5</t>
  </si>
  <si>
    <t>"vedení NN délka*hloubka*šířka"2*1*0,5</t>
  </si>
  <si>
    <t>23,5*0,5783 'Přepočtené koeficientem množství</t>
  </si>
  <si>
    <t>131151204</t>
  </si>
  <si>
    <t>Hloubení zapažených jam a zářezů strojně s urovnáním dna do předepsaného profilu a spádu v hornině třídy těžitelnosti I skupiny 1 a 2 přes 100 do 500 m3</t>
  </si>
  <si>
    <t>-1518903604</t>
  </si>
  <si>
    <t>"vpusti šířka*délka*hloubka*počet"(0,6*0,6*3,14*1*28)</t>
  </si>
  <si>
    <t>31,651*0,5783 'Přepočtené koeficientem množství</t>
  </si>
  <si>
    <t>132153301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</si>
  <si>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</si>
  <si>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2049972675</t>
  </si>
  <si>
    <t>"vedení drenáže délka" 855,63</t>
  </si>
  <si>
    <t>855,63*0,5783 'Přepočtené koeficientem množství</t>
  </si>
  <si>
    <t>132351104</t>
  </si>
  <si>
    <t>Hloubení nezapažených rýh šířky do 800 mm strojně s urovnáním dna do předepsaného profilu a spádu v hornině třídy těžitelnosti II skupiny 4 přes 100 m3</t>
  </si>
  <si>
    <t>-451332315</t>
  </si>
  <si>
    <t xml:space="preserve">"vedení kanalizační přípojky N  délka*šířka*hloubka" </t>
  </si>
  <si>
    <t>(10,91+1,95+4,39+9,76+2,97+0,83+6,58+3,59+14,73+5,16+5,54+10,18+2,34+0,81+6,43+9,95+4,33+15,08+2,27+11,72+2,93)*0,8*1</t>
  </si>
  <si>
    <t>"vedení kanalizační přípojky H délka*šířka*hloubka" 0,74*0,8*1</t>
  </si>
  <si>
    <t>"vedení kanalizační přípojky I délka*šířka*hloubka"(5,27+1,05+0,81)*0,8*1</t>
  </si>
  <si>
    <t>"vedení kanalizační přípojky J délka*šířka*hloubka"(4,95+3,57+3,53+2,36)*0,8*1</t>
  </si>
  <si>
    <t>123,784*0,5783 'Přepočtené koeficientem množství</t>
  </si>
  <si>
    <t>151101102</t>
  </si>
  <si>
    <t>Zřízení pažení a rozepření stěn rýh pro podzemní vedení příložné pro jakoukoliv mezerovitost, hloubky do 4 m</t>
  </si>
  <si>
    <t>893932295</t>
  </si>
  <si>
    <t>"vpusti stoky N šířka*délka*výška*počet"(1,8*4*1,5*20)</t>
  </si>
  <si>
    <t>"vpusti stoky H šířka*délka*výška*počet"(1,8*4*1,5*1)</t>
  </si>
  <si>
    <t>"vpusti stoky I šířka*délka*výška*počet"(1,8*4*1,5*3)</t>
  </si>
  <si>
    <t>"vpusti stoky J šířka*délka*výška*počet"(1,8*4*1,5*2)+(1,8*4*1,7*2)</t>
  </si>
  <si>
    <t>305,28*0,5783 'Přepočtené koeficientem množství</t>
  </si>
  <si>
    <t>151101112</t>
  </si>
  <si>
    <t>Odstranění pažení a rozepření stěn rýh pro podzemní vedení s uložením materiálu na vzdálenost do 3 m od kraje výkopu příložné, hloubky přes 2 do 4 m</t>
  </si>
  <si>
    <t>2000239978</t>
  </si>
  <si>
    <t>1977168589</t>
  </si>
  <si>
    <t>"zemina výkopu na skládku"31,651+136,90+123,784-23,519-48,276-51,989</t>
  </si>
  <si>
    <t>168,551*0,5783 'Přepočtené koeficientem množství</t>
  </si>
  <si>
    <t>2075234247</t>
  </si>
  <si>
    <t>"m3*hmotnostní koeficient"168,551*2</t>
  </si>
  <si>
    <t>337,102*0,5783 'Přepočtené koeficientem množství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</si>
  <si>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</si>
  <si>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</si>
  <si>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1936786687</t>
  </si>
  <si>
    <t>"vedení kanalizační přípojky N -J celkový výkop - podklady a zásypy" 123,784-23,519-48,276</t>
  </si>
  <si>
    <t>"vpusti šířka*délka*výška*počet - vpusti" (0,6*0,6*3,14*0,9*28)-(0,275*0,275*3,14*0,9*28)</t>
  </si>
  <si>
    <t>74,491*0,5783 'Přepočtené koeficientem množství</t>
  </si>
  <si>
    <t>514399764</t>
  </si>
  <si>
    <t>Mezisoučet</t>
  </si>
  <si>
    <t>"m3* hmotnostní koeficient" 51,989*2</t>
  </si>
  <si>
    <t>103,978*0,5783 'Přepočtené koeficientem množství</t>
  </si>
  <si>
    <t>-746102564</t>
  </si>
  <si>
    <t>Poznámka k položce:_x000d_
SO 301</t>
  </si>
  <si>
    <t xml:space="preserve">"vedení kanalizační  přípojky N - I, J délka*šířka*výška" (154,73*0,8*0,39)</t>
  </si>
  <si>
    <t>48,276*0,5783 'Přepočtené koeficientem množství</t>
  </si>
  <si>
    <t>-1098620548</t>
  </si>
  <si>
    <t>"m3* hmotnostní koeficient" 48,276*2</t>
  </si>
  <si>
    <t>96,552*0,5783 'Přepočtené koeficientem množství</t>
  </si>
  <si>
    <t>1998161130</t>
  </si>
  <si>
    <t>1283,44519223655*0,5783 'Přepočtené koeficientem množství</t>
  </si>
  <si>
    <t>363980297</t>
  </si>
  <si>
    <t>1411,79*0,5783 'Přepočtené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</si>
  <si>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</si>
  <si>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</si>
  <si>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1633643552</t>
  </si>
  <si>
    <t>"vedení drenáže délka"855,63</t>
  </si>
  <si>
    <t>358315114</t>
  </si>
  <si>
    <t>Bourání stoky kompletní nebo vybourání otvorů průřezové plochy do 4 m2 ve stokách ze zdiva z prostého betonu</t>
  </si>
  <si>
    <t>-2102030845</t>
  </si>
  <si>
    <t>Poznámka k položce:_x000d_
demontáž stávajících uličních vpustí, včetně zaslepení</t>
  </si>
  <si>
    <t>"UV šířka*délka*hloubka*počet"0,6*0,6*1,5*4</t>
  </si>
  <si>
    <t>2,16*0,5783 'Přepočtené koeficientem množství</t>
  </si>
  <si>
    <t>451572111</t>
  </si>
  <si>
    <t>Lože pod potrubí, stoky a drobné objekty v otevřeném výkopu z kameniva drobného těženého 0 až 4 mm</t>
  </si>
  <si>
    <t>-1265174835</t>
  </si>
  <si>
    <t>"vedení kanalizační přípojky N-I, J délka*šířka*výška" 154,73*0,8*0,19</t>
  </si>
  <si>
    <t>23,519*0,5783 'Přepočtené koeficientem množství</t>
  </si>
  <si>
    <t>Trubní vedení</t>
  </si>
  <si>
    <t>871310320</t>
  </si>
  <si>
    <t>Montáž kanalizačního potrubí z plastů z polypropylenu PP hladkého plnostěnného SN 12 DN 150</t>
  </si>
  <si>
    <t>1768606310</t>
  </si>
  <si>
    <t xml:space="preserve">"vedení kanalizační přípojky N  délka" </t>
  </si>
  <si>
    <t>10,91+1,95+4,39+9,76+2,97+0,83+6,58+3,59+14,73+5,16+5,54+10,18+2,34+0,81+6,43+9,95+4,33+15,08+2,27+11,72+2,93</t>
  </si>
  <si>
    <t>"vedení kanalizační přípojky H délka" 0,74</t>
  </si>
  <si>
    <t>"vedení kanalizační přípojky I délka"5,27+1,05+0,81</t>
  </si>
  <si>
    <t>"vedení kanalizační přípojky J délka"4,95+3,57+3,53+2,36</t>
  </si>
  <si>
    <t>154,73*0,5783 'Přepočtené koeficientem množství</t>
  </si>
  <si>
    <t>28617025</t>
  </si>
  <si>
    <t>trubka kanalizační PP plnostěnná třívrstvá DN 150x1000mm SN12</t>
  </si>
  <si>
    <t>487430007</t>
  </si>
  <si>
    <t>157,050830369569*0,5783 'Přepočtené koeficientem množství</t>
  </si>
  <si>
    <t>895941111</t>
  </si>
  <si>
    <t>Zřízení vpusti kanalizační uliční z betonových dílců typ UV-50 normální</t>
  </si>
  <si>
    <t>223694186</t>
  </si>
  <si>
    <t>Poznámka k položce:_x000d_
SO 301; Poznámka k položce: popř. polypropylenu</t>
  </si>
  <si>
    <t>" UVN" 20</t>
  </si>
  <si>
    <t>" UVH" 1</t>
  </si>
  <si>
    <t>" UVI" 3</t>
  </si>
  <si>
    <t>" UVI" 2</t>
  </si>
  <si>
    <t>" OVI" 2</t>
  </si>
  <si>
    <t>28*0,5783 'Přepočtené koeficientem množství</t>
  </si>
  <si>
    <t>59223852</t>
  </si>
  <si>
    <t>dno pro uliční vpusť s kalovou prohlubní betonové 450x300x50mm</t>
  </si>
  <si>
    <t>-655467103</t>
  </si>
  <si>
    <t>59223854</t>
  </si>
  <si>
    <t>skruž pro uliční vpusť s výtokovým otvorem PVC betonová 450x350x50mm</t>
  </si>
  <si>
    <t>71370585</t>
  </si>
  <si>
    <t>59223858</t>
  </si>
  <si>
    <t>skruž pro uliční vpusť horní betonová 450x570x50mm</t>
  </si>
  <si>
    <t>-290046862</t>
  </si>
  <si>
    <t>59223862</t>
  </si>
  <si>
    <t>skruž pro uliční vpusť středová betonová 450x295x50mm</t>
  </si>
  <si>
    <t>-1530908653</t>
  </si>
  <si>
    <t>3*0,5783 'Přepočtené koeficientem množství</t>
  </si>
  <si>
    <t>28661784</t>
  </si>
  <si>
    <t>revizní šachty D 400-kalový koš pro D 315</t>
  </si>
  <si>
    <t>-1051462608</t>
  </si>
  <si>
    <t>59223864R00</t>
  </si>
  <si>
    <t>prstenec pro uliční vpusť vyrovnávací betonový 450-500/170</t>
  </si>
  <si>
    <t>-176361459</t>
  </si>
  <si>
    <t>899104112</t>
  </si>
  <si>
    <t>Osazení poklopů litinových a ocelových včetně rámů pro třídu zatížení D400, E600</t>
  </si>
  <si>
    <t>-39943345</t>
  </si>
  <si>
    <t>7*0,5783 'Přepočtené koeficientem množství</t>
  </si>
  <si>
    <t>899104112R00</t>
  </si>
  <si>
    <t>kanalizační poklop - litinový, rám samonivelační, D 400 s odvětráním</t>
  </si>
  <si>
    <t>-910910586</t>
  </si>
  <si>
    <t>899204112</t>
  </si>
  <si>
    <t>Osazení mříží litinových včetně rámů a košů na bahno pro třídu zatížení D400, E600</t>
  </si>
  <si>
    <t>902101112</t>
  </si>
  <si>
    <t>"vpusti nové" 28</t>
  </si>
  <si>
    <t>"vpusti výměna" 4</t>
  </si>
  <si>
    <t>32*0,5783 'Přepočtené koeficientem množství</t>
  </si>
  <si>
    <t>55242320</t>
  </si>
  <si>
    <t>mříž vtoková litinová plochá 500x500mm</t>
  </si>
  <si>
    <t>922534338</t>
  </si>
  <si>
    <t>56230625</t>
  </si>
  <si>
    <t>poklop šachtový čtvercový 500x500mm C250 kompozitní termoplast s rámem pro zabetonování</t>
  </si>
  <si>
    <t>-824124837</t>
  </si>
  <si>
    <t>4*0,5783 'Přepočtené koeficientem množství</t>
  </si>
  <si>
    <t>899721111</t>
  </si>
  <si>
    <t>Signalizační vodič na potrubí DN do 150 mm</t>
  </si>
  <si>
    <t>-1802797980</t>
  </si>
  <si>
    <t>"vedení kanalizace přípojky délka" 154,73</t>
  </si>
  <si>
    <t>899722113</t>
  </si>
  <si>
    <t>Krytí potrubí z plastů výstražnou fólií z PVC šířky 34 cm</t>
  </si>
  <si>
    <t>1163556272</t>
  </si>
  <si>
    <t>998276101R00</t>
  </si>
  <si>
    <t>Pomocný kotevní a spojovací materiál</t>
  </si>
  <si>
    <t>kpl</t>
  </si>
  <si>
    <t>-191283240</t>
  </si>
  <si>
    <t>0,0691682517724364*0,5783 'Přepočtené koeficientem množství</t>
  </si>
  <si>
    <t>935932112</t>
  </si>
  <si>
    <t>Osazení odvodňovacího žlabu plastového s krycím roštem šířky přes 200 mm</t>
  </si>
  <si>
    <t>-762684620</t>
  </si>
  <si>
    <t>5,74+5,08</t>
  </si>
  <si>
    <t>10,82*0,5783 'Přepočtené koeficientem množství</t>
  </si>
  <si>
    <t>59228433</t>
  </si>
  <si>
    <t>žlab štěrbinový betonový s roštem 400x500x4000mm</t>
  </si>
  <si>
    <t>-1714616759</t>
  </si>
  <si>
    <t>"m2*prořez 5%" 10,82*1,05</t>
  </si>
  <si>
    <t>11,361*0,5783 'Přepočtené koeficientem množství</t>
  </si>
  <si>
    <t>-1540127380</t>
  </si>
  <si>
    <t>-1062881782</t>
  </si>
  <si>
    <t>"zbývající odpad*koeficient"2,748*5</t>
  </si>
  <si>
    <t>1836572563</t>
  </si>
  <si>
    <t>998276101</t>
  </si>
  <si>
    <t>Přesun hmot pro trubní vedení hloubené z trub z plastických hmot nebo sklolaminátových pro vodovody nebo kanalizace v otevřeném výkopu dopravní vzdálenost do 15 m</t>
  </si>
  <si>
    <t>913094742</t>
  </si>
  <si>
    <t>265,621*0,5783 'Přepočtené koeficientem množství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</si>
  <si>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</si>
  <si>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</si>
  <si>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1937181157</t>
  </si>
  <si>
    <t>SO 301.1.1 - Odvodnění komunikací - I.úsek - neuznatelné náklady</t>
  </si>
  <si>
    <t>VRN - Vedlejší rozpočtové náklady</t>
  </si>
  <si>
    <t xml:space="preserve">    VRN4 - Inženýrská činnost</t>
  </si>
  <si>
    <t>166442043</t>
  </si>
  <si>
    <t>"dle bilance zemních prací"36</t>
  </si>
  <si>
    <t>36*0,5783 'Přepočtené koeficientem množství</t>
  </si>
  <si>
    <t>536028470</t>
  </si>
  <si>
    <t>Poznámka k položce:_x000d_
překop u požární zbrojnice</t>
  </si>
  <si>
    <t>113154113</t>
  </si>
  <si>
    <t>Frézování živičného podkladu nebo krytu s naložením na dopravní prostředek plochy do 500 m2 bez překážek v trase pruhu šířky do 0,5 m, tloušťky vrstvy 50 mm</t>
  </si>
  <si>
    <t>-980253287</t>
  </si>
  <si>
    <t>1628502986</t>
  </si>
  <si>
    <t>16*0,5783 'Přepočtené koeficientem množství</t>
  </si>
  <si>
    <t>1986227268</t>
  </si>
  <si>
    <t>25*0,5783 'Přepočtené koeficientem množství</t>
  </si>
  <si>
    <t>-469386545</t>
  </si>
  <si>
    <t>Poznámka k položce:_x000d_
vedení mimo komunikace a chodníky</t>
  </si>
  <si>
    <t>"dle bilance zemních prací"21,6</t>
  </si>
  <si>
    <t>21,6*0,5783 'Přepočtené koeficientem množství</t>
  </si>
  <si>
    <t>-60259410</t>
  </si>
  <si>
    <t>"šachty šířka*délka*hloubka*počet"(1*1*3,19*1,1*7)-(1,1*1,1*2*7)</t>
  </si>
  <si>
    <t>7,623*0,5783 'Přepočtené koeficientem množství</t>
  </si>
  <si>
    <t>132254205</t>
  </si>
  <si>
    <t>Hloubení zapažených rýh šířky přes 800 do 2 000 mm strojně s urovnáním dna do předepsaného profilu a spádu v hornině třídy těžitelnosti I skupiny 3 přes 500 do 1 000 m3</t>
  </si>
  <si>
    <t>494865320</t>
  </si>
  <si>
    <t>Poznámka k položce:_x000d_
hloubka výkopu uvažována od hrany pův. terénu</t>
  </si>
  <si>
    <t>"vedení kanalizační řady N délka*šířka*hloubka" 97,77*1*1</t>
  </si>
  <si>
    <t>"vedení kanalizační řady H délka*šířka*hloubka" (46,87*1*1)+(51,67*1,1*1)</t>
  </si>
  <si>
    <t>"vedení kanalizační řady I délka*šířka*hloubka" 49,72*1,1*1</t>
  </si>
  <si>
    <t>"vedení kanalizační řady J délka*šířka*hloubka" 90,44*1*1</t>
  </si>
  <si>
    <t>346,609*0,5783 'Přepočtené koeficientem množství</t>
  </si>
  <si>
    <t>-1900533069</t>
  </si>
  <si>
    <t>"šachty šířka*délka*výška*počet"(2*4*1,2*5)+(2*4*1,4*1)+(2*4*1,8*1)</t>
  </si>
  <si>
    <t>73,6*0,5783 'Přepočtené koeficientem množství</t>
  </si>
  <si>
    <t>375468878</t>
  </si>
  <si>
    <t>1762691866</t>
  </si>
  <si>
    <t>"ornice uložená na deponii"34,62*0,20</t>
  </si>
  <si>
    <t>6,924*0,5783 'Přepočtené koeficientem množství</t>
  </si>
  <si>
    <t>1154520586</t>
  </si>
  <si>
    <t>"zemina výkopu na skládku"7,623+346,609-69,293-175,526-101,79</t>
  </si>
  <si>
    <t>-1443949520</t>
  </si>
  <si>
    <t>"ornice z deponie"34,62*0,2</t>
  </si>
  <si>
    <t>1458492533</t>
  </si>
  <si>
    <t>"m3*hmotnostní koeficient" 7,623*2</t>
  </si>
  <si>
    <t>15,246*0,5783 'Přepočtené koeficientem množství</t>
  </si>
  <si>
    <t>-1475852440</t>
  </si>
  <si>
    <t>"vedení kanalizační řady N - J celkový výkop - podklady a zásypy" 346,609-69,293-175,526</t>
  </si>
  <si>
    <t>"šachty šířka*délka*výška*počet - vpusti" 0,4*1,2*1,1*7</t>
  </si>
  <si>
    <t>105,486*0,5783 'Přepočtené koeficientem množství</t>
  </si>
  <si>
    <t>-766658917</t>
  </si>
  <si>
    <t>"m3* hmotnostní koeficient" 101,79*2</t>
  </si>
  <si>
    <t>203,58*0,5783 'Přepočtené koeficientem množství</t>
  </si>
  <si>
    <t>2107855304</t>
  </si>
  <si>
    <t>"vedení kanalizační řady N - I, J délka*šířka*výška" (235,37*1*0,48+101,54*1,1*0,56)</t>
  </si>
  <si>
    <t>175,526*0,5783 'Přepočtené koeficientem množství</t>
  </si>
  <si>
    <t>58344121</t>
  </si>
  <si>
    <t>štěrkodrť frakce 0/8</t>
  </si>
  <si>
    <t>603032982</t>
  </si>
  <si>
    <t>"m3* hmotnostní koeficient" 175,526*1,8</t>
  </si>
  <si>
    <t>315,947*0,5783 'Přepočtené koeficientem množství</t>
  </si>
  <si>
    <t>-1541629221</t>
  </si>
  <si>
    <t>"plocha rozprostření" 29,2+5,42</t>
  </si>
  <si>
    <t>34,62*0,5783 'Přepočtené koeficientem množství</t>
  </si>
  <si>
    <t>-196328197</t>
  </si>
  <si>
    <t>"vedení kanalizační řady N-I, J délka*šířka*výška" 235,37*1*0,19+101,54*1,1*0,22</t>
  </si>
  <si>
    <t>69,293*0,5783 'Přepočtené koeficientem množství</t>
  </si>
  <si>
    <t>452311161</t>
  </si>
  <si>
    <t>Podkladní a zajišťovací konstrukce z betonu prostého v otevřeném výkopu desky pod potrubí, stoky a drobné objekty z betonu tř. C 25/30</t>
  </si>
  <si>
    <t>1557405373</t>
  </si>
  <si>
    <t>"vsakovací objekt stoka H délka*šířka*výška"2,01*1,1*0,4</t>
  </si>
  <si>
    <t>0,884*0,5783 'Přepočtené koeficientem množství</t>
  </si>
  <si>
    <t>452386131</t>
  </si>
  <si>
    <t>Podkladní a vyrovnávací konstrukce z betonu vyrovnávací prstence z prostého betonu tř. C 25/30 pod poklopy a mříže, výšky přes 200 mm</t>
  </si>
  <si>
    <t>-1122691891</t>
  </si>
  <si>
    <t>59224187</t>
  </si>
  <si>
    <t>prstenec šachtový vyrovnávací betonový 625x120x100mm</t>
  </si>
  <si>
    <t>-571176982</t>
  </si>
  <si>
    <t>1*0,5783 'Přepočtené koeficientem množství</t>
  </si>
  <si>
    <t>59224188</t>
  </si>
  <si>
    <t>prstenec šachtový vyrovnávací betonový 625x120x120mm</t>
  </si>
  <si>
    <t>1430727034</t>
  </si>
  <si>
    <t>59224185</t>
  </si>
  <si>
    <t>prstenec šachtový vyrovnávací betonový 625x120x60mm</t>
  </si>
  <si>
    <t>-1451306762</t>
  </si>
  <si>
    <t>59224184</t>
  </si>
  <si>
    <t>prstenec šachtový vyrovnávací betonový 625x120x40mm</t>
  </si>
  <si>
    <t>-585171834</t>
  </si>
  <si>
    <t>2*0,5783 'Přepočtené koeficientem množství</t>
  </si>
  <si>
    <t>465512227</t>
  </si>
  <si>
    <t>Dlažba z lomového kamene lomařsky upraveného na sucho se zalitím spár cementovou maltou, tl. kamene 250 mm</t>
  </si>
  <si>
    <t>-34717452</t>
  </si>
  <si>
    <t>"vsakovací objekt stoka H délka*šířka*výška"3,22*4,2+3,22*0,83*1,78+3,22*1,44*1,75</t>
  </si>
  <si>
    <t>26,396*0,5783 'Přepočtené koeficientem množství</t>
  </si>
  <si>
    <t>810391811</t>
  </si>
  <si>
    <t>Bourání stávajícího potrubí z betonu v otevřeném výkopu DN přes 200 do 400</t>
  </si>
  <si>
    <t>-1443947842</t>
  </si>
  <si>
    <t>Poznámka k položce:_x000d_
výměna stávajícího potrubí</t>
  </si>
  <si>
    <t>"stávající vedení N délka" 97,77</t>
  </si>
  <si>
    <t>97,77*0,5783 'Přepočtené koeficientem množství</t>
  </si>
  <si>
    <t>871370320</t>
  </si>
  <si>
    <t>Montáž kanalizačního potrubí z plastů z polypropylenu PP hladkého plnostěnného SN 12 DN 300</t>
  </si>
  <si>
    <t>-2114992372</t>
  </si>
  <si>
    <t>235,079802955665*0,5783 'Přepočtené koeficientem množství</t>
  </si>
  <si>
    <t>28617028</t>
  </si>
  <si>
    <t>trubka kanalizační PP plnostěnná třívrstvá DN 300x1000mm SN12</t>
  </si>
  <si>
    <t>1107514085</t>
  </si>
  <si>
    <t>238,606*0,5783 'Přepočtené koeficientem množství</t>
  </si>
  <si>
    <t>871390320</t>
  </si>
  <si>
    <t>Montáž kanalizačního potrubí z plastů z polypropylenu PP hladkého plnostěnného SN 12 DN 400</t>
  </si>
  <si>
    <t>-762659033</t>
  </si>
  <si>
    <t>"vedení kanalizační řady H délka"51,67</t>
  </si>
  <si>
    <t>"vedení kanalizační řady I délka" 49,72</t>
  </si>
  <si>
    <t>101,39*0,5783 'Přepočtené koeficientem množství</t>
  </si>
  <si>
    <t>28617029</t>
  </si>
  <si>
    <t>trubka kanalizační PP plnostěnná třívrstvá DN 400x1000mm SN12</t>
  </si>
  <si>
    <t>2035299035</t>
  </si>
  <si>
    <t>102,91085*0,5783 'Přepočtené koeficientem množství</t>
  </si>
  <si>
    <t>42284024R00</t>
  </si>
  <si>
    <t>klapka zpětná koncová litinová L55 067 601 DN 400</t>
  </si>
  <si>
    <t>-808707242</t>
  </si>
  <si>
    <t>894411131</t>
  </si>
  <si>
    <t>Zřízení šachet kanalizačních z betonových dílců výšky vstupu do 1,50 m s obložením dna betonem tř. C 25/30, na potrubí DN přes 300 do 400</t>
  </si>
  <si>
    <t>20084658</t>
  </si>
  <si>
    <t>592240R00</t>
  </si>
  <si>
    <t xml:space="preserve">dno betonové šachtové kulaté DN 1000/300, výška 600 mm </t>
  </si>
  <si>
    <t>461848570</t>
  </si>
  <si>
    <t>592240R01</t>
  </si>
  <si>
    <t>dno betonové šachtové kulaté DN 1000/400 výška 800 mm</t>
  </si>
  <si>
    <t>-1881282609</t>
  </si>
  <si>
    <t>59224160</t>
  </si>
  <si>
    <t>skruž kanalizační s ocelovými stupadly DN 1000, výšky 250 mm</t>
  </si>
  <si>
    <t>-118322427</t>
  </si>
  <si>
    <t>5*0,5783 'Přepočtené koeficientem množství</t>
  </si>
  <si>
    <t>59224160R01</t>
  </si>
  <si>
    <t>skruž kanalizační s ocelovými stupadly DN 1000, výšky 500 mm</t>
  </si>
  <si>
    <t>1093099202</t>
  </si>
  <si>
    <t>59224130</t>
  </si>
  <si>
    <t>deska betonová přechodová 1000/625, třída zatížení D400, výšky 250 mm</t>
  </si>
  <si>
    <t>-1335986830</t>
  </si>
  <si>
    <t>6*0,5783 'Přepočtené koeficientem množství</t>
  </si>
  <si>
    <t>59224056</t>
  </si>
  <si>
    <t>kónus pro kanalizační šachty s kapsovým stupadlem s intergrovaným těsněním DN 1000/625, výšky 600 mm</t>
  </si>
  <si>
    <t>502966586</t>
  </si>
  <si>
    <t>-1980591664</t>
  </si>
  <si>
    <t>"vedení kanalizace trasa délka" 336,91</t>
  </si>
  <si>
    <t>336,91*0,5783 'Přepočtené koeficientem množství</t>
  </si>
  <si>
    <t>1972869941</t>
  </si>
  <si>
    <t>1483880845</t>
  </si>
  <si>
    <t>0,169462216842469*0,5783 'Přepočtené koeficientem množství</t>
  </si>
  <si>
    <t>-183726914</t>
  </si>
  <si>
    <t>1016296503</t>
  </si>
  <si>
    <t>"odpad frézování*koeficient" 2,665*11</t>
  </si>
  <si>
    <t>571735568</t>
  </si>
  <si>
    <t>"odstranění živice*koeficient" 4,58*66</t>
  </si>
  <si>
    <t>-1802667238</t>
  </si>
  <si>
    <t>"zbývající odpad*koeficient"(37,082-2,665-4,588-2,748)*5</t>
  </si>
  <si>
    <t>1026135050</t>
  </si>
  <si>
    <t>2,478+13,194-2,748</t>
  </si>
  <si>
    <t>1847288799</t>
  </si>
  <si>
    <t>1833869333</t>
  </si>
  <si>
    <t>4413174</t>
  </si>
  <si>
    <t>406,42*0,5783 'Přepočtené koeficientem množství</t>
  </si>
  <si>
    <t>266976815</t>
  </si>
  <si>
    <t>VRN</t>
  </si>
  <si>
    <t>Vedlejší rozpočtové náklady</t>
  </si>
  <si>
    <t>VRN4</t>
  </si>
  <si>
    <t>Inženýrská činnost</t>
  </si>
  <si>
    <t>043114000</t>
  </si>
  <si>
    <t>Zkoušky tlakové</t>
  </si>
  <si>
    <t>1024</t>
  </si>
  <si>
    <t>-838897260</t>
  </si>
  <si>
    <t>0,238630468614906*0,5783 'Přepočtené koeficientem množství</t>
  </si>
  <si>
    <t>043144000</t>
  </si>
  <si>
    <t>Zkoušky těsnosti</t>
  </si>
  <si>
    <t>851619034</t>
  </si>
  <si>
    <t>SO 301.2 - Odvodnění komunikací - II. úsek - neuznatelné náklady</t>
  </si>
  <si>
    <t>-1435309919</t>
  </si>
  <si>
    <t>1703515438</t>
  </si>
  <si>
    <t>11*0,5783 'Přepočtené koeficientem množství</t>
  </si>
  <si>
    <t>1075344340</t>
  </si>
  <si>
    <t>"dle bilance zemních prací"5</t>
  </si>
  <si>
    <t>460135583</t>
  </si>
  <si>
    <t>"šachty šířka*délka*hloubka*počet"(1*1*3,14*1,1*9)-(1,1*1,1*2*9)</t>
  </si>
  <si>
    <t>"vpusti šířka*délka*hloubka*počet"(0,6*0,6*3,14*1*5)</t>
  </si>
  <si>
    <t>14,958*0,5783 'Přepočtené koeficientem množství</t>
  </si>
  <si>
    <t>1370238594</t>
  </si>
  <si>
    <t>"vedení drenáže délka" 8,09</t>
  </si>
  <si>
    <t>8,09*0,5783 'Přepočtené koeficientem množství</t>
  </si>
  <si>
    <t>1769465778</t>
  </si>
  <si>
    <t>"vedení kanalizační řady F délka*šířka*hloubka" 52,63*1,2*1</t>
  </si>
  <si>
    <t>"vedení kanalizační řady G délka*šířka*hloubka" 53,11*1*1</t>
  </si>
  <si>
    <t>"vedení kanalizační řady G délka*šířka*hloubka" 5,03*1*1</t>
  </si>
  <si>
    <t>121,296*0,5783 'Přepočtené koeficientem množství</t>
  </si>
  <si>
    <t>1672608430</t>
  </si>
  <si>
    <t>"vedení kanalizační přípojky F délka*šířka*hloubka" (9,12+10,31)*0,8*1</t>
  </si>
  <si>
    <t>"vedení kanalizační přípojky G délka*šířka*hloubka" (0,91+4,99+5,23+1,68)*0,8*1</t>
  </si>
  <si>
    <t>25,792*0,5783 'Přepočtené koeficientem množství</t>
  </si>
  <si>
    <t>1201886077</t>
  </si>
  <si>
    <t>"šachty šířka*délka*výška*počet"(2*4*1,1*1)+(2*4*1,4*2)+(2*4*1,5*1)</t>
  </si>
  <si>
    <t>"vpusti stoky F šířka*délka*výška*počet"(1,8*4*1,5*2)</t>
  </si>
  <si>
    <t>"vpusti stoky G šířka*délka*výška*počet"(1,8*4*1,5*4)</t>
  </si>
  <si>
    <t>108*0,5783 'Přepočtené koeficientem množství</t>
  </si>
  <si>
    <t>1518211589</t>
  </si>
  <si>
    <t>-1214282609</t>
  </si>
  <si>
    <t>"ornice uložená na deponii"5*0,20</t>
  </si>
  <si>
    <t>1263972150</t>
  </si>
  <si>
    <t>"zemina výkopu na skládku"43,272*0,72</t>
  </si>
  <si>
    <t>31,156*0,5783 'Přepočtené koeficientem množství</t>
  </si>
  <si>
    <t>-910956327</t>
  </si>
  <si>
    <t>"m3*hmotnostní koeficient" 31,156*2</t>
  </si>
  <si>
    <t>62,312*0,5783 'Přepočtené koeficientem množství</t>
  </si>
  <si>
    <t>654082041</t>
  </si>
  <si>
    <t>"ornice z deponie"5*0,2</t>
  </si>
  <si>
    <t>-976776610</t>
  </si>
  <si>
    <t>"vedení kanalizační řady F,G celkový výkop - podklady a zásypy" 136,684-89,197</t>
  </si>
  <si>
    <t>"vedení kanalizační přípojky F,G celkový výkop - podklady a zásypy" 27,183-2,428</t>
  </si>
  <si>
    <t>"vpusti šířka*délka*výška*počet - vpusti" (0,6*0,6*3,14*0,9*5)-(0,275*0,275*3,14*0,9*5)</t>
  </si>
  <si>
    <t>"šachty šířka*délka*výška*počet - vpusti" 0,4*1,2*1,1*9</t>
  </si>
  <si>
    <t>81,012*0,5783 'Přepočtené koeficientem množství</t>
  </si>
  <si>
    <t>-384957765</t>
  </si>
  <si>
    <t>"m3* hmotnostní koeficient" 81,012*2</t>
  </si>
  <si>
    <t>162,024*0,5783 'Přepočtené koeficientem množství</t>
  </si>
  <si>
    <t>806058043</t>
  </si>
  <si>
    <t>"vedení kanalizační řady F,G délka*šířka*výška" (57,32*1*0,3+8,81*1,2*0,45)+(23,01*1*0,48+13,54*1,1*0,56+15,55*1,2*0,63+20,9*1,4*0,7)</t>
  </si>
  <si>
    <t>"vedení kanalizační přípojky F,G délka*šířka*výška" (5,16*0,8*0,2)+(4,44*0,8*0,39)</t>
  </si>
  <si>
    <t>75,788*0,5783 'Přepočtené koeficientem množství</t>
  </si>
  <si>
    <t>-89650221</t>
  </si>
  <si>
    <t>"vedení kanalizační řady F,Gdélka*šířka*výška" (57,32*1*0,3+8,81*1,2*0,45)</t>
  </si>
  <si>
    <t>"vedení kanalizační přípojky F,G délka*šířka*výška" (4,44*0,8*0,39)</t>
  </si>
  <si>
    <t>"m3* hmotnostní koeficient" 23,338*1,8</t>
  </si>
  <si>
    <t>42,008*0,5783 'Přepočtené koeficientem množství</t>
  </si>
  <si>
    <t>1681051078</t>
  </si>
  <si>
    <t>"vedení kanalizační řady F,G délka*šířka*výška" (22,56*1*0,48+13,54*1,1*0,56+15,55*1,2*0,63+20,9*1,4*0,7)</t>
  </si>
  <si>
    <t>"vedení kanalizační přípojky F,G délka*šířka*výška" 5,16*0,8*0,2</t>
  </si>
  <si>
    <t>"m3* hmotnostní koeficient" 52,233*2</t>
  </si>
  <si>
    <t>104,466*0,5783 'Přepočtené koeficientem množství</t>
  </si>
  <si>
    <t>-1017543326</t>
  </si>
  <si>
    <t>"plocha rozprostření" 5</t>
  </si>
  <si>
    <t>-602693271</t>
  </si>
  <si>
    <t>"délka* šířka* počet" 8,09*2*0,75</t>
  </si>
  <si>
    <t>12,135*0,5783 'Přepočtené koeficientem množství</t>
  </si>
  <si>
    <t>-1148490246</t>
  </si>
  <si>
    <t>13,3485*0,5783 'Přepočtené koeficientem množství</t>
  </si>
  <si>
    <t>-1113597133</t>
  </si>
  <si>
    <t>78066413</t>
  </si>
  <si>
    <t>"vsakovací objekt stoka F délka*šířka*výška"2,01*1*0,4</t>
  </si>
  <si>
    <t>0,804*0,5783 'Přepočtené koeficientem množství</t>
  </si>
  <si>
    <t>452321131</t>
  </si>
  <si>
    <t>Podkladní a zajišťovací konstrukce z betonu železového v otevřeném výkopu desky pod potrubí, stoky a drobné objekty z betonu tř. C 12/15</t>
  </si>
  <si>
    <t>268988252</t>
  </si>
  <si>
    <t>"vedení kanalizační trasa F,G délka*šířka*výška" 9,57*1,1*0,1</t>
  </si>
  <si>
    <t>"vedení kanalizační přípojky F,G délka*šířka*výška" 4,48*0,8*0,1</t>
  </si>
  <si>
    <t>1,411*0,5783 'Přepočtené koeficientem množství</t>
  </si>
  <si>
    <t>452368211</t>
  </si>
  <si>
    <t>Výztuž podkladních desek, bloků nebo pražců v otevřeném výkopu ze svařovaných sítí typu Kari</t>
  </si>
  <si>
    <t>1770600418</t>
  </si>
  <si>
    <t>"vedení kanalizační trasa F,G délka*šířka*výška" 9,57*1,1</t>
  </si>
  <si>
    <t>"vedení kanalizační přípojky A -J délka*šířka*výška" 4,48*0,8</t>
  </si>
  <si>
    <t>"m3* hmotnostní koeficient" 14,111*0,003</t>
  </si>
  <si>
    <t>0,042*0,5783 'Přepočtené koeficientem množství</t>
  </si>
  <si>
    <t>1767874212</t>
  </si>
  <si>
    <t>12*0,5783 'Přepočtené koeficientem množství</t>
  </si>
  <si>
    <t>-1895957821</t>
  </si>
  <si>
    <t>1200303407</t>
  </si>
  <si>
    <t>10*0,5783 'Přepočtené koeficientem množství</t>
  </si>
  <si>
    <t>1944954961</t>
  </si>
  <si>
    <t>"vsakovací objekt stoka F délka*šířka*výška"3,97*3,5+0,35*3,5*1,78</t>
  </si>
  <si>
    <t>"vsakovací objekt stoka G délka*šířka*výška"3,2*4,7+3,2*0,6*1,78+3,2*1,46*1,75</t>
  </si>
  <si>
    <t>42,71*0,5783 'Přepočtené koeficientem množství</t>
  </si>
  <si>
    <t>-327713892</t>
  </si>
  <si>
    <t>"vedení kanalizační přípojky F délka" 9,12+10,31</t>
  </si>
  <si>
    <t>"vedení kanalizační přípojky G délka" 0,91+4,99+5,23</t>
  </si>
  <si>
    <t>30,56*0,5783 'Přepočtené koeficientem množství</t>
  </si>
  <si>
    <t>1156539041</t>
  </si>
  <si>
    <t>31,0183763723519*0,5783 'Přepočtené koeficientem množství</t>
  </si>
  <si>
    <t>1771531840</t>
  </si>
  <si>
    <t>"vedení kanalizační řady G délka" 53,11</t>
  </si>
  <si>
    <t>"vedení kanalizační řady J délka" 5,03</t>
  </si>
  <si>
    <t>58,14*0,5783 'Přepočtené koeficientem množství</t>
  </si>
  <si>
    <t>1788953008</t>
  </si>
  <si>
    <t>59,0121362333292*0,5783 'Přepočtené koeficientem množství</t>
  </si>
  <si>
    <t>42284024</t>
  </si>
  <si>
    <t>klapka zpětná koncová litinová L55 067 601 DN 300</t>
  </si>
  <si>
    <t>-1202825821</t>
  </si>
  <si>
    <t>871420320</t>
  </si>
  <si>
    <t>Montáž kanalizačního potrubí z plastů z polypropylenu PP hladkého plnostěnného SN 12 DN 500</t>
  </si>
  <si>
    <t>-1645218582</t>
  </si>
  <si>
    <t>"vedení kanalizační řady F délka" 52,63</t>
  </si>
  <si>
    <t>52,63*0,5783 'Přepočtené koeficientem množství</t>
  </si>
  <si>
    <t>28617030</t>
  </si>
  <si>
    <t>trubka kanalizační PP plnostěnná třívrstvá DN 500x1000mm SN12</t>
  </si>
  <si>
    <t>689621882</t>
  </si>
  <si>
    <t>53,4195618359541*0,5783 'Přepočtené koeficientem množství</t>
  </si>
  <si>
    <t>42284024R01</t>
  </si>
  <si>
    <t>klapka zpětná koncová litinová L55 067 601 DN 500</t>
  </si>
  <si>
    <t>-2029114427</t>
  </si>
  <si>
    <t>-1495682602</t>
  </si>
  <si>
    <t>-1276128090</t>
  </si>
  <si>
    <t>skruž kanalizační s ocelovými stupadly DN 1000, výšky 250mm</t>
  </si>
  <si>
    <t>982422507</t>
  </si>
  <si>
    <t>-304243032</t>
  </si>
  <si>
    <t>606630094</t>
  </si>
  <si>
    <t>894411141</t>
  </si>
  <si>
    <t>Zřízení šachet kanalizačních z betonových dílců výšky vstupu do 1,50 m s obložením dna betonem tř. C 25/30, na potrubí DN 500</t>
  </si>
  <si>
    <t>980834494</t>
  </si>
  <si>
    <t>59224064</t>
  </si>
  <si>
    <t>dno betonové šachtové kulaté DN 1000/500 výška 1000 mm</t>
  </si>
  <si>
    <t>-1762422700</t>
  </si>
  <si>
    <t>-977163100</t>
  </si>
  <si>
    <t>-1603453975</t>
  </si>
  <si>
    <t>881947007</t>
  </si>
  <si>
    <t>Poznámka k položce:_x000d_
Poznámka k položce: popř. polypropylenu</t>
  </si>
  <si>
    <t>2021796754</t>
  </si>
  <si>
    <t>596179516</t>
  </si>
  <si>
    <t>92417522</t>
  </si>
  <si>
    <t>-178044252</t>
  </si>
  <si>
    <t>0,999999999999999*0,5783 'Přepočtené koeficientem množství</t>
  </si>
  <si>
    <t>474048976</t>
  </si>
  <si>
    <t>1613426580</t>
  </si>
  <si>
    <t>-782920872</t>
  </si>
  <si>
    <t>-561133952</t>
  </si>
  <si>
    <t>-820298096</t>
  </si>
  <si>
    <t>925553817</t>
  </si>
  <si>
    <t>-2020298072</t>
  </si>
  <si>
    <t>899623141</t>
  </si>
  <si>
    <t>Obetonování potrubí nebo zdiva stok betonem prostým v otevřeném výkopu, beton tř. C 12/15</t>
  </si>
  <si>
    <t>1866413965</t>
  </si>
  <si>
    <t>"vedení kanalizační trasa F,G délka*šířka*výška" 9,57*1,1*0,32</t>
  </si>
  <si>
    <t>"vedení kanalizační přípojky F,G délka*šířka*výška" 4,48*0,8*0,2</t>
  </si>
  <si>
    <t>4,086*0,5783 'Přepočtené koeficientem množství</t>
  </si>
  <si>
    <t>-1720675803</t>
  </si>
  <si>
    <t>"vedení kanalizace trasa délka" 34,34</t>
  </si>
  <si>
    <t>"vedení kanalizace přípojky délka" 6,38</t>
  </si>
  <si>
    <t>40,72*0,5783 'Přepočtené koeficientem množství</t>
  </si>
  <si>
    <t>-1870761039</t>
  </si>
  <si>
    <t>-2090756018</t>
  </si>
  <si>
    <t>0,19*0,5783 'Přepočtené koeficientem množství</t>
  </si>
  <si>
    <t>1500681687</t>
  </si>
  <si>
    <t>218,835*0,5783 'Přepočtené koeficientem množství</t>
  </si>
  <si>
    <t>-1855355054</t>
  </si>
  <si>
    <t>-811207313</t>
  </si>
  <si>
    <t>-321148475</t>
  </si>
  <si>
    <t>SO 301.3 - Odvodnění komunikací - III. úsek - uznatelné náklady</t>
  </si>
  <si>
    <t>"vpusti šířka*délka*hloubka*počet"(0,6*0,6*3,14*1*19)+(1,3*1,5*2*2)</t>
  </si>
  <si>
    <t>29,278*0,5783 'Přepočtené koeficientem množství</t>
  </si>
  <si>
    <t>"vedení drenáže délka" 504</t>
  </si>
  <si>
    <t>504*0,5783 'Přepočtené koeficientem množství</t>
  </si>
  <si>
    <t>"vedení kanalizační přípojky A délka*šířka*hloubka" (11,37+1,97+2,1+3,12)*0,8*1</t>
  </si>
  <si>
    <t>"vedení kanalizační přípojky B délka*šířka*hloubka" (1,45+7,06+7,98+1,74+26,21)*0,8*1</t>
  </si>
  <si>
    <t>"vedení kanalizační přípojky C délka*šířka*hloubka" (7,09+7,43+6,8)*0,8*1</t>
  </si>
  <si>
    <t>"vedení kanalizační přípojky D délka*šířka*hloubka" (12,45+4,92+0,86+1,27)*0,8*1</t>
  </si>
  <si>
    <t>"vedení kanalizační přípojky F délka*šířka*hloubka" (6,87+2,24+11,41+7,14+0,88)*0,8*1</t>
  </si>
  <si>
    <t>105,888*0,5783 'Přepočtené koeficientem množství</t>
  </si>
  <si>
    <t>"vpusti stoky A šířka*délka*výška*počet"(1,8*4*1,5*4)+(1,8*4*1,4*1)</t>
  </si>
  <si>
    <t>"vpusti stoky B šířka*délka*výška*počet"(1,8*4*1,5*3)+(1,8*4*1,7*1)</t>
  </si>
  <si>
    <t>"vpusti stoky C šířka*délka*výška*počet"(1,8*4*1,5*2)+(1,8*4*1,7*1)</t>
  </si>
  <si>
    <t>"vpusti stoky D šířka*délka*výška*počet"(1,8*4*1,5*4)</t>
  </si>
  <si>
    <t>"vpusti stoky F šířka*délka*výška*počet"(1,8*4*1,5*3)+(1,8*4*1,7*1)+(1,8*4*2,3*1)</t>
  </si>
  <si>
    <t>236,16*0,5783 'Přepočtené koeficientem množství</t>
  </si>
  <si>
    <t>236,159432820335*0,5783 'Přepočtené koeficientem množství</t>
  </si>
  <si>
    <t>"zemina výkopu na skládku"116,996*0,30</t>
  </si>
  <si>
    <t>35,099*0,5783 'Přepočtené koeficientem množství</t>
  </si>
  <si>
    <t>"m3*hmotnostní koeficient" 35,099*2</t>
  </si>
  <si>
    <t>70,198*0,5783 'Přepočtené koeficientem množství</t>
  </si>
  <si>
    <t>"vedení kanalizační přípojky A - F celkový výkop - podklady a zásypy" 105,888-8,734-14,068-5,81-1,238</t>
  </si>
  <si>
    <t>"vpusti šířka*délka*výška*počet - vpusti" (0,6*0,6*3,14*0,9*19)-(0,275*0,275*3,14*0,9*19)+(1,3*1,5*2*2)-(1,5*1,2*1,3*2)+(0,8*0,8*1*6)</t>
  </si>
  <si>
    <t>98,267*0,5783 'Přepočtené koeficientem množství</t>
  </si>
  <si>
    <t>"m3* hmotnostní koeficient" 76,038*2</t>
  </si>
  <si>
    <t>152,076*0,5783 'Přepočtené koeficientem množství</t>
  </si>
  <si>
    <t>"vedení kanalizační přípojky A - F délka*šířka*výška" (31,19*0,8*0,2)+(12*0,8*0,39)</t>
  </si>
  <si>
    <t>8,734*0,5783 'Přepočtené koeficientem množství</t>
  </si>
  <si>
    <t>"vedení kanalizační přípojky A - F délka*šířka*výška" (31,19*0,8*0,2)</t>
  </si>
  <si>
    <t>"m3* hmotnostní koeficient" 4,99*1,8</t>
  </si>
  <si>
    <t>8,982*0,5783 'Přepočtené koeficientem množství</t>
  </si>
  <si>
    <t>"vedení kanalizační přípojky A - F délka*šířka*výška" (12*0,8*0,39)</t>
  </si>
  <si>
    <t>"m3* hmotnostní koeficient" 3,744*2</t>
  </si>
  <si>
    <t>7,488*0,5783 'Přepočtené koeficientem množství</t>
  </si>
  <si>
    <t>"délka* šířka* počet" 504*2*0,75</t>
  </si>
  <si>
    <t>756*0,5783 'Přepočtené koeficientem množství</t>
  </si>
  <si>
    <t>831,6*0,5783 'Přepočtené koeficientem množství</t>
  </si>
  <si>
    <t>"vedení drenáže délka"504</t>
  </si>
  <si>
    <t>1824732068</t>
  </si>
  <si>
    <t>"vedení kanalizační přípojky A -G délka*šířka*výška" 92,55*0,8*0,19</t>
  </si>
  <si>
    <t>14,068*0,5783 'Přepočtené koeficientem množství</t>
  </si>
  <si>
    <t>451573111</t>
  </si>
  <si>
    <t>Lože pod potrubí, stoky a drobné objekty v otevřeném výkopu z písku a štěrkopísku do 63 mm</t>
  </si>
  <si>
    <t>-283335611</t>
  </si>
  <si>
    <t>"vedení kanalizační přípojky A -G délka*šířka*výška" 42,73*0,8*0,17</t>
  </si>
  <si>
    <t>5,811*0,5783 'Přepočtené koeficientem množství</t>
  </si>
  <si>
    <t>-1167082110</t>
  </si>
  <si>
    <t>"vedení kanalizační přípojky A -J délka*šířka*výška" 15,47*0,8*0,1</t>
  </si>
  <si>
    <t>1,238*0,5783 'Přepočtené koeficientem množství</t>
  </si>
  <si>
    <t>1223048330</t>
  </si>
  <si>
    <t>"vedení kanalizační přípojky A -J délka*šířka*výška" 15,47*0,8</t>
  </si>
  <si>
    <t>"m3* hmotnostní koeficient" 12,376*0,003</t>
  </si>
  <si>
    <t>0,037*0,5783 'Přepočtené koeficientem množství</t>
  </si>
  <si>
    <t>"vsakovací objekt stoka A délka*šířka*výška"3,2*2,7+3,2*1,2*1,75</t>
  </si>
  <si>
    <t>"vsakovací objekt stoka D délka*šířka*výška"1,63*3,5</t>
  </si>
  <si>
    <t>21,065*0,5783 'Přepočtené koeficientem množství</t>
  </si>
  <si>
    <t>"vedení kanalizační přípojky A délka" 11,37+1,97+2,1+3,12</t>
  </si>
  <si>
    <t>"vedení kanalizační přípojky B délka" 1,45+7,06+7,98+1,74+26,21</t>
  </si>
  <si>
    <t>"vedení kanalizační přípojky C délka" 7,09+7,43+6,8</t>
  </si>
  <si>
    <t>"vedení kanalizační přípojky D délka" 12,45+4,92+0,86+1,27</t>
  </si>
  <si>
    <t>"vedení kanalizační přípojky F délka" 6,87+2,24+11,41+7,14+0,88</t>
  </si>
  <si>
    <t>132,36*0,5783 'Přepočtené koeficientem množství</t>
  </si>
  <si>
    <t>134,345297665069*0,5783 'Přepočtené koeficientem množství</t>
  </si>
  <si>
    <t>895931111</t>
  </si>
  <si>
    <t>Vpusti kanalizační horské z betonu prostého tř. C 12/15 velikosti 1200/600 mm</t>
  </si>
  <si>
    <t>-1887895915</t>
  </si>
  <si>
    <t>59223823R00</t>
  </si>
  <si>
    <t>vpusť horská betonová 600/1200, výška 1200mm</t>
  </si>
  <si>
    <t>102322348</t>
  </si>
  <si>
    <t>59223823R01</t>
  </si>
  <si>
    <t>rektifikační rámeček 600/1200, výška 100mm</t>
  </si>
  <si>
    <t>224095401</t>
  </si>
  <si>
    <t>"UVA"4</t>
  </si>
  <si>
    <t>"UVB"3</t>
  </si>
  <si>
    <t>"OVB"1</t>
  </si>
  <si>
    <t>"UVC"2</t>
  </si>
  <si>
    <t>"OVC"1</t>
  </si>
  <si>
    <t>"UVD"4</t>
  </si>
  <si>
    <t>"UVF"3</t>
  </si>
  <si>
    <t>"OVF"1</t>
  </si>
  <si>
    <t>19*0,5783 'Přepočtené koeficientem množství</t>
  </si>
  <si>
    <t>28661787</t>
  </si>
  <si>
    <t>mříž šachtová dešťová litinová dešťová dno DN 425 pro třídu zatížení D400 čtverec</t>
  </si>
  <si>
    <t>-919855147</t>
  </si>
  <si>
    <t>"horská vpusť" 2</t>
  </si>
  <si>
    <t>-550161778</t>
  </si>
  <si>
    <t>"vedení kanalizační přípojky A -J délka*šířka*výška" 15,47*0,8*0,2</t>
  </si>
  <si>
    <t>2,475*0,5783 'Přepočtené koeficientem množství</t>
  </si>
  <si>
    <t>"vedení kanalizace přípojky délka" 131,68</t>
  </si>
  <si>
    <t>131,68*0,5783 'Přepočtené koeficientem množství</t>
  </si>
  <si>
    <t>131,68078851807*0,5783 'Přepočtené koeficientem množství</t>
  </si>
  <si>
    <t>0,11*0,5783 'Přepočtené koeficientem množství</t>
  </si>
  <si>
    <t>320776597</t>
  </si>
  <si>
    <t>3,17</t>
  </si>
  <si>
    <t>3,17*0,5783 'Přepočtené koeficientem množství</t>
  </si>
  <si>
    <t>426351712</t>
  </si>
  <si>
    <t>"m2*prořez 5%" 3,17*1,05</t>
  </si>
  <si>
    <t>3,329*0,5783 'Přepočtené koeficientem množství</t>
  </si>
  <si>
    <t>205,666*0,5783 'Přepočtené koeficientem množství</t>
  </si>
  <si>
    <t>SO 301.3.1 - Odvodnění komunikací - III. úsek - neuznatelné náklady (vyvolané)</t>
  </si>
  <si>
    <t>850155159</t>
  </si>
  <si>
    <t>"dle bilance zemních prací"52,96</t>
  </si>
  <si>
    <t>52,96*0,5783 'Přepočtené koeficientem množství</t>
  </si>
  <si>
    <t>-408491097</t>
  </si>
  <si>
    <t>2042309245</t>
  </si>
  <si>
    <t>30*0,5783 'Přepočtené koeficientem množství</t>
  </si>
  <si>
    <t>"dle bilance zemních prací"78,09</t>
  </si>
  <si>
    <t>78,09*0,5783 'Přepočtené koeficientem množství</t>
  </si>
  <si>
    <t>1248868499</t>
  </si>
  <si>
    <t>"vedení sděl. kabelů délka*hloubka*šířka"8*1*0,5</t>
  </si>
  <si>
    <t>"šachty šířka*délka*hloubka*počet"(1*1*3,14*1,1*12)-(1,1*1,1*2*12)</t>
  </si>
  <si>
    <t>12,408*0,5783 'Přepočtené koeficientem množství</t>
  </si>
  <si>
    <t>"vedení kanalizační řady A délka*šířka*hloubka" (66,96*1*1)+(35,41*1,1*1)</t>
  </si>
  <si>
    <t>"vedení kanalizační řady B délka*šířka*hloubka" 50,20*1*1</t>
  </si>
  <si>
    <t>"vedení kanalizační řady C délka*šířka*hloubka" 109,13*1*1</t>
  </si>
  <si>
    <t>"vedení kanalizační řady D délka*šířka*hloubka" 80,64*1,4*1</t>
  </si>
  <si>
    <t>"vedení kanalizační řady F délka*šířka*hloubka" 88,55*1,2*1</t>
  </si>
  <si>
    <t>484,397*0,5783 'Přepočtené koeficientem množství</t>
  </si>
  <si>
    <t>-767201228</t>
  </si>
  <si>
    <t>"šachty šířka*délka*výška*počet"(2*4*1,1*4)+(2*4*1,2*2)+(2*4*1,3*2)+(2*4*1,5*1)+(2*4*1,7*1)+(2*4*2,1*2)</t>
  </si>
  <si>
    <t>134,4*0,5783 'Přepočtené koeficientem množství</t>
  </si>
  <si>
    <t>134,401*0,5783 'Přepočtené koeficientem množství</t>
  </si>
  <si>
    <t>"ornice uložená na deponii"65,07*0,20</t>
  </si>
  <si>
    <t>13,014*0,5783 'Přepočtené koeficientem množství</t>
  </si>
  <si>
    <t>"zemina výkopu na skládku"116,996*0,70</t>
  </si>
  <si>
    <t>81,897*0,5783 'Přepočtené koeficientem množství</t>
  </si>
  <si>
    <t>"m3*hmotnostní koeficient" 81,897*2</t>
  </si>
  <si>
    <t>163,794*0,5783 'Přepočtené koeficientem množství</t>
  </si>
  <si>
    <t>"ornice z deponie"65,07*0,2</t>
  </si>
  <si>
    <t>-2082919716</t>
  </si>
  <si>
    <t>"vedení kanalizační řady A - F celkový výkop - podklady a zásypy" 484,397-246,097-71,039-50,118-1,724-7,699</t>
  </si>
  <si>
    <t>"šachty šířka*délka*výška*počet - vpusti" 0,4*1,2*1,1*12</t>
  </si>
  <si>
    <t>114,056*0,5783 'Přepočtené koeficientem množství</t>
  </si>
  <si>
    <t>"m3* hmotnostní koeficient" 107,72*2</t>
  </si>
  <si>
    <t>215,44*0,5783 'Přepočtené koeficientem množství</t>
  </si>
  <si>
    <t>"vedení kanalizační řady A - F délka*šířka*výška" (154,97*1*0,3+23,8*1,2*0,45)+(160,89*1*0,48+36,62*1,1*0,56+42,16*1,2*0,63+56,22*1,4*0,7)</t>
  </si>
  <si>
    <t>246,097*0,5783 'Přepočtené koeficientem množství</t>
  </si>
  <si>
    <t>"vedení kanalizační řady A - F délka*šířka*výška" (154,97*1*0,3+23,8*1,2*0,45)</t>
  </si>
  <si>
    <t>"m3* hmotnostní koeficient" 59,343*1,8</t>
  </si>
  <si>
    <t>106,817*0,5783 'Přepočtené koeficientem množství</t>
  </si>
  <si>
    <t>"vedení kanalizační řady A - F délka*šířka*výška" (160,89*1*0,48+36,62*1,1*0,56+42,16*1,2*0,63+56,22*1,4*0,7)</t>
  </si>
  <si>
    <t>"m3* hmotnostní koeficient" 186,754*2</t>
  </si>
  <si>
    <t>373,508*0,5783 'Přepočtené koeficientem množství</t>
  </si>
  <si>
    <t>"plocha rozprostření" 24,25+2,68+20,14+23-5</t>
  </si>
  <si>
    <t>65,07*0,5783 'Přepočtené koeficientem množství</t>
  </si>
  <si>
    <t>321213114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</si>
  <si>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25</t>
  </si>
  <si>
    <t>397698484</t>
  </si>
  <si>
    <t>"vsakovací objekt stoka D délka*šířka*výška*hloubka"1,2*0,4*0,3</t>
  </si>
  <si>
    <t>0,144*0,5783 'Přepočtené koeficientem množství</t>
  </si>
  <si>
    <t>358215114</t>
  </si>
  <si>
    <t>Bourání stoky kompletní nebo vybourání otvorů průřezové plochy do 4 m2 ve stokách ze zdiva kamenného</t>
  </si>
  <si>
    <t>750308147</t>
  </si>
  <si>
    <t xml:space="preserve">"šachta  dle bilance zem. prací" 3,05</t>
  </si>
  <si>
    <t>3,05*0,5783 'Přepočtené koeficientem množství</t>
  </si>
  <si>
    <t>1071264379</t>
  </si>
  <si>
    <t>"UV šířka*délka*hloubka*počet"0,6*0,6*1,5*2</t>
  </si>
  <si>
    <t>"šachta dle bilance zem.prací"1,49</t>
  </si>
  <si>
    <t>2,57*0,5783 'Přepočtené koeficientem množství</t>
  </si>
  <si>
    <t>423176511</t>
  </si>
  <si>
    <t>Montáž atypické nebo speciální ocelové konstrukce šířky do 2,4 m, výšky do 3 m mostu o jednom poli, rozpětí pole do 13 m</t>
  </si>
  <si>
    <t>1962979372</t>
  </si>
  <si>
    <t>Poznámka k položce:_x000d_
zpětná montáž u mostovky u vyústním objektu D</t>
  </si>
  <si>
    <t>"vedení kanalizační řady A - G délka*šířka*výška" 108,81*1*0,19+57,76*1,2*0,26+77,01*1,4*0,3</t>
  </si>
  <si>
    <t>71,039*0,5783 'Přepočtené koeficientem množství</t>
  </si>
  <si>
    <t>"vedení kanalizační řady A -G délka*šířka*výška" 212,29*1*0,19+32,61*1,2*0,25</t>
  </si>
  <si>
    <t>50,118*0,5783 'Přepočtené koeficientem množství</t>
  </si>
  <si>
    <t>"vsakovací objekt stoka A délka*šířka*výška"2,01*1,1*0,4</t>
  </si>
  <si>
    <t>"vsakovací objekt stoka D délka*šířka*výška"1,5*1,4*0,4</t>
  </si>
  <si>
    <t>1,724*0,5783 'Přepočtené koeficientem množství</t>
  </si>
  <si>
    <t>"vedení kanalizační trasa A -J délka*šířka*výška" 25,86*1,1*0,1+2,89*1,4*0,1+37,08*1,20*0,1</t>
  </si>
  <si>
    <t>7,699*0,5783 'Přepočtené koeficientem množství</t>
  </si>
  <si>
    <t>"vedení kanalizační trasa A -J délka*šířka*výška" 25,86*1,1+2,89*1,4+37,08*1,20</t>
  </si>
  <si>
    <t>"m3* hmotnostní koeficient" 76,988*0,003</t>
  </si>
  <si>
    <t>0,231*0,5783 'Přepočtené koeficientem množství</t>
  </si>
  <si>
    <t>871951975</t>
  </si>
  <si>
    <t>59224176</t>
  </si>
  <si>
    <t>prstenec šachtový vyrovnávací betonový 625x120x80mm</t>
  </si>
  <si>
    <t>-1194062941</t>
  </si>
  <si>
    <t>652784584</t>
  </si>
  <si>
    <t>850391811</t>
  </si>
  <si>
    <t>Bourání stávajícího potrubí z trub litinových hrdlových nebo přírubových v otevřeném výkopu DN přes 250 do 400</t>
  </si>
  <si>
    <t>-550853040</t>
  </si>
  <si>
    <t>Poznámka k položce:_x000d_
výměna stáv. potrubí</t>
  </si>
  <si>
    <t>"stáv. vedení kanalizace D" 5,52</t>
  </si>
  <si>
    <t>5,52*0,5783 'Přepočtené koeficientem množství</t>
  </si>
  <si>
    <t>"vedení kanalizační řady A délka" 66,96</t>
  </si>
  <si>
    <t>"vedení kanalizační řady B délka" 50,20</t>
  </si>
  <si>
    <t>"vedení kanalizační řady C délka" 109,13</t>
  </si>
  <si>
    <t>226,29*0,5783 'Přepočtené koeficientem množství</t>
  </si>
  <si>
    <t>229,684491025801*0,5783 'Přepočtené koeficientem množství</t>
  </si>
  <si>
    <t>-957632630</t>
  </si>
  <si>
    <t>"vedení kanalizační řady A délka"35,41</t>
  </si>
  <si>
    <t>35,41*0,5783 'Přepočtené koeficientem množství</t>
  </si>
  <si>
    <t>1327403592</t>
  </si>
  <si>
    <t>"m2*prořez 1,5%" 35,41*1,015</t>
  </si>
  <si>
    <t>35,941*0,5783 'Přepočtené koeficientem množství</t>
  </si>
  <si>
    <t>-95734732</t>
  </si>
  <si>
    <t>"vedení kanalizační řady F délka" 88,55</t>
  </si>
  <si>
    <t>88,55*0,5783 'Přepočtené koeficientem množství</t>
  </si>
  <si>
    <t>89,8784381640459*0,5783 'Přepočtené koeficientem množství</t>
  </si>
  <si>
    <t>871440420</t>
  </si>
  <si>
    <t>Montáž kanalizačního potrubí z plastů z polypropylenu PP korugovaného nebo žebrovaného SN 12 DN 600</t>
  </si>
  <si>
    <t>715220932</t>
  </si>
  <si>
    <t>"vedení kanalizační řady D délka" 80,64</t>
  </si>
  <si>
    <t>80,64*0,5783 'Přepočtené koeficientem množství</t>
  </si>
  <si>
    <t>28617272</t>
  </si>
  <si>
    <t>trubka kanalizační PP korugovaná DN 600x6000mm SN12</t>
  </si>
  <si>
    <t>-1554635884</t>
  </si>
  <si>
    <t>"m2*prořez 1,5%" 80,64*1,015</t>
  </si>
  <si>
    <t>81,85*0,5783 'Přepočtené koeficientem množství</t>
  </si>
  <si>
    <t>42284024R02</t>
  </si>
  <si>
    <t>klapka zpětná koncová litinová L55 067 601 DN 600</t>
  </si>
  <si>
    <t>522535253</t>
  </si>
  <si>
    <t>894411121</t>
  </si>
  <si>
    <t>Zřízení šachet kanalizačních z betonových dílců výšky vstupu do 1,50 m s obložením dna betonem tř. C 25/30, na potrubí DN přes 200 do 300</t>
  </si>
  <si>
    <t>51475134</t>
  </si>
  <si>
    <t>-773978785</t>
  </si>
  <si>
    <t>-753091960</t>
  </si>
  <si>
    <t>-1055951799</t>
  </si>
  <si>
    <t>-454134926</t>
  </si>
  <si>
    <t>-519836090</t>
  </si>
  <si>
    <t>852235471</t>
  </si>
  <si>
    <t>-936109774</t>
  </si>
  <si>
    <t>894411151</t>
  </si>
  <si>
    <t>Zřízení šachet kanalizačních z betonových dílců výšky vstupu do 1,50 m s obložením dna betonem tř. C 25/30, na potrubí DN 600</t>
  </si>
  <si>
    <t>1759138266</t>
  </si>
  <si>
    <t>59224061</t>
  </si>
  <si>
    <t>dno betonové šachtové kulaté DN 1000/600, výška 1000 mm</t>
  </si>
  <si>
    <t>1887344101</t>
  </si>
  <si>
    <t>1681078281</t>
  </si>
  <si>
    <t>68</t>
  </si>
  <si>
    <t>1123830133</t>
  </si>
  <si>
    <t>69</t>
  </si>
  <si>
    <t>564389883</t>
  </si>
  <si>
    <t>70</t>
  </si>
  <si>
    <t>394373700</t>
  </si>
  <si>
    <t>71</t>
  </si>
  <si>
    <t xml:space="preserve">kanalizační poklop -  litinový, rám samonivelační, D400 s odvětráním</t>
  </si>
  <si>
    <t>962173582</t>
  </si>
  <si>
    <t>72</t>
  </si>
  <si>
    <t>"vedení kanalizační trasa A -F délka*šířka*výška" 25,86*1,1*0,32+2,89*1,4*0,4+37,08*1,2*0,35</t>
  </si>
  <si>
    <t>26,295*0,5783 'Přepočtené koeficientem množství</t>
  </si>
  <si>
    <t>73</t>
  </si>
  <si>
    <t>"vedení kanalizace trasa délka" 506,88</t>
  </si>
  <si>
    <t>506,88*0,5783 'Přepočtené koeficientem množství</t>
  </si>
  <si>
    <t>74</t>
  </si>
  <si>
    <t>506,880511845063*0,5783 'Přepočtené koeficientem množství</t>
  </si>
  <si>
    <t>75</t>
  </si>
  <si>
    <t>0,27*0,5783 'Přepočtené koeficientem množství</t>
  </si>
  <si>
    <t>76</t>
  </si>
  <si>
    <t>962042334</t>
  </si>
  <si>
    <t>Bourání zdiva z betonu prostého pilířů průřezu do 0,36 m2</t>
  </si>
  <si>
    <t>-718171494</t>
  </si>
  <si>
    <t>"římsa dle bilance zem. prací" 0,24</t>
  </si>
  <si>
    <t>0,24*0,5783 'Přepočtené koeficientem množství</t>
  </si>
  <si>
    <t>77</t>
  </si>
  <si>
    <t>-1642864736</t>
  </si>
  <si>
    <t>Poznámka k položce:_x000d_
demontáž a uložení pro zpětnou montáž mostovky u vyústním objektu D</t>
  </si>
  <si>
    <t>100*0,5783 'Přepočtené koeficientem množství</t>
  </si>
  <si>
    <t>78</t>
  </si>
  <si>
    <t>-1786141221</t>
  </si>
  <si>
    <t xml:space="preserve">"dle bilance zemních prací" 2,6 </t>
  </si>
  <si>
    <t>2,6*0,5783 'Přepočtené koeficientem množství</t>
  </si>
  <si>
    <t>79</t>
  </si>
  <si>
    <t>1857032694</t>
  </si>
  <si>
    <t>80</t>
  </si>
  <si>
    <t>239725887</t>
  </si>
  <si>
    <t>"odpad frézování*koeficient" 3,92*11</t>
  </si>
  <si>
    <t>81</t>
  </si>
  <si>
    <t>-647067772</t>
  </si>
  <si>
    <t>"odstranění živice*koeficient"6,738*66</t>
  </si>
  <si>
    <t>82</t>
  </si>
  <si>
    <t>2127648756</t>
  </si>
  <si>
    <t>"zbývající odpad*koeficient"(37,082-3,92-6,738)*5</t>
  </si>
  <si>
    <t>83</t>
  </si>
  <si>
    <t>-2055464129</t>
  </si>
  <si>
    <t>4,41+3,269+0,565+0,416</t>
  </si>
  <si>
    <t>84</t>
  </si>
  <si>
    <t>-1801344198</t>
  </si>
  <si>
    <t>85</t>
  </si>
  <si>
    <t>250934541</t>
  </si>
  <si>
    <t>86</t>
  </si>
  <si>
    <t>625,931*0,5783 'Přepočtené koeficientem množství</t>
  </si>
  <si>
    <t>87</t>
  </si>
  <si>
    <t>88</t>
  </si>
  <si>
    <t>0,38*0,5783 'Přepočtené koeficientem množství</t>
  </si>
  <si>
    <t>89</t>
  </si>
  <si>
    <t>SO 301.4 - Odvodnění komunikací - IV. úsek - neuznatelné náklady</t>
  </si>
  <si>
    <t>"šachty šířka*délka*hloubka*počet"(1*1*3,14*1,1*1)-(1,1*1,1*2*1)</t>
  </si>
  <si>
    <t>"vpusti šířka*délka*hloubka*počet"(0,6*0,6*3,14*1*2)</t>
  </si>
  <si>
    <t>3,295*0,5783 'Přepočtené koeficientem množství</t>
  </si>
  <si>
    <t>"vedení drenáže délka" 114,95</t>
  </si>
  <si>
    <t>114,95*0,5783 'Přepočtené koeficientem množství</t>
  </si>
  <si>
    <t>"vedení kanalizační řady J délka*šířka*hloubka" 36,49*1*1</t>
  </si>
  <si>
    <t>36,49*0,5783 'Přepočtené koeficientem množství</t>
  </si>
  <si>
    <t>"vedení kanalizační přípojky J délka*šířka*hloubka"6,38*0,8*1</t>
  </si>
  <si>
    <t>5,104*0,5783 'Přepočtené koeficientem množství</t>
  </si>
  <si>
    <t>"šachty šířka*délka*výška*počet"(2*4*1,1*1)</t>
  </si>
  <si>
    <t>"vpusti stoky J šířka*délka*výška*počet"(1,8*4*1,5*1)</t>
  </si>
  <si>
    <t>19,6*0,5783 'Přepočtené koeficientem množství</t>
  </si>
  <si>
    <t>"zemina výkopu na skládku"43,272*0,28</t>
  </si>
  <si>
    <t>12,116*0,5783 'Přepočtené koeficientem množství</t>
  </si>
  <si>
    <t>"m3*hmotnostní koeficient" 12,116*2</t>
  </si>
  <si>
    <t>24,232*0,5783 'Přepočtené koeficientem množství</t>
  </si>
  <si>
    <t>"vedení kanalizační řady J celkový výkop - podklady a zásypy"21,102-1,895</t>
  </si>
  <si>
    <t>"vedení kanalizační přípojky J celkový výkop - podklady a zásypy" 1,905-0,804</t>
  </si>
  <si>
    <t>"vpusti šířka*délka*výška*počet - vpusti" (0,6*0,6*3,14*0,9*2)-(0,275*0,275*3,14*0,9*2)</t>
  </si>
  <si>
    <t>"šachty šířka*délka*výška*počet - vpusti" 0,4*1,2*1,1*1</t>
  </si>
  <si>
    <t>22,443*0,5783 'Přepočtené koeficientem množství</t>
  </si>
  <si>
    <t>"m3* hmotnostní koeficient" 22,443*2</t>
  </si>
  <si>
    <t>44,886*0,5783 'Přepočtené koeficientem množství</t>
  </si>
  <si>
    <t>"vedení kanalizační řady J délka*šířka*výška"36,49*1*0,48</t>
  </si>
  <si>
    <t>"vedení kanalizační přípojky J délka*šířka*výška" 6,38*0,8*0,2</t>
  </si>
  <si>
    <t>18,536*0,5783 'Přepočtené koeficientem množství</t>
  </si>
  <si>
    <t>"vedení kanalizační řady J délka*šířka*výška" 36,94*1*0,48</t>
  </si>
  <si>
    <t>"m3* hmotnostní koeficient"18,752*2</t>
  </si>
  <si>
    <t>37,504*0,5783 'Přepočtené koeficientem množství</t>
  </si>
  <si>
    <t>"délka* šířka* počet" 114,95*2*0,75</t>
  </si>
  <si>
    <t>172,425*0,5783 'Přepočtené koeficientem množství</t>
  </si>
  <si>
    <t>189,6675*0,5783 'Přepočtené koeficientem množství</t>
  </si>
  <si>
    <t>"vsakovací objekt stoka J délka*šířka*výška"2,01*1*0,4</t>
  </si>
  <si>
    <t>"vedení kanalizační trasa J délka*šířka*výška" 1,07*1,4*0,1+13,72*1,20*0,1</t>
  </si>
  <si>
    <t>"vedení kanalizační přípojky J délka*šířka*výška" 1,24*0,8*0,1</t>
  </si>
  <si>
    <t>1,895*0,5783 'Přepočtené koeficientem množství</t>
  </si>
  <si>
    <t>"vedení kanalizační trasa J délka*šířka*výška" 1,07*1,4+13,72*1,20</t>
  </si>
  <si>
    <t>"vedení kanalizační přípojky J délka*šířka*výška" 1,24*0,8</t>
  </si>
  <si>
    <t>"m3* hmotnostní koeficient" 18,95*0,003</t>
  </si>
  <si>
    <t>0,057*0,5783 'Přepočtené koeficientem množství</t>
  </si>
  <si>
    <t>464531112</t>
  </si>
  <si>
    <t>Pohoz dna nebo svahů jakékoliv tloušťky z hrubého drceného kameniva, z terénu, frakce 63 - 125 mm</t>
  </si>
  <si>
    <t>661292935</t>
  </si>
  <si>
    <t>"vsakovací objekt stoka J délka*šířka*výška"3,37*1,77*1,78+3,37*1,28+3,37*0,32*1,78</t>
  </si>
  <si>
    <t>16,851*0,5783 'Přepočtené koeficientem množství</t>
  </si>
  <si>
    <t>26,634*0,5783 'Přepočtené koeficientem množství</t>
  </si>
  <si>
    <t>"vedení kanalizační přípojky J délka"4,02+2,36</t>
  </si>
  <si>
    <t>6,38*0,5783 'Přepočtené koeficientem množství</t>
  </si>
  <si>
    <t>6,47569506726457*0,5783 'Přepočtené koeficientem množství</t>
  </si>
  <si>
    <t>"vedení kanalizační řady J délka" 36,49</t>
  </si>
  <si>
    <t>37,03737274087*0,5783 'Přepočtené koeficientem množství</t>
  </si>
  <si>
    <t>"UVJ"1</t>
  </si>
  <si>
    <t>"OVJ"1</t>
  </si>
  <si>
    <t>"vedení kanalizační trasa J délka*šířka*výška" 1,07*1,4*0,4+13,72*1,2*0,35</t>
  </si>
  <si>
    <t>"vedení kanalizační přípojky J délka*šířka*výška" 1,24*0,8*0,2</t>
  </si>
  <si>
    <t>6,56*0,5783 'Přepočtené koeficientem množství</t>
  </si>
  <si>
    <t>"vedení kanalizace trasa délka" 36,49</t>
  </si>
  <si>
    <t>42,87*0,5783 'Přepočtené koeficientem množství</t>
  </si>
  <si>
    <t>106,821*0,5783 'Přepočtené koeficientem množství</t>
  </si>
  <si>
    <t>SO 303.1 - Přípojky žlabů a domovní dešťové přípojky - I. úsek - uznatelné náklady</t>
  </si>
  <si>
    <t>-1348979755</t>
  </si>
  <si>
    <t>1779136140</t>
  </si>
  <si>
    <t>-1284741292</t>
  </si>
  <si>
    <t>"vedení kanalizace délka*hloubka*šířka"11*1*0,5</t>
  </si>
  <si>
    <t>"vedení sděl. kabelů délka*hloubka*šířka"2*1*0,5</t>
  </si>
  <si>
    <t>-1121753378</t>
  </si>
  <si>
    <t>"vedení kanalizační přípojky domovní délka*šířka*hloubka" 126,89*0,8*0,85</t>
  </si>
  <si>
    <t>336414478</t>
  </si>
  <si>
    <t>"zemina výkopu na skládku"86,285-27,408</t>
  </si>
  <si>
    <t>677184356</t>
  </si>
  <si>
    <t>58,877*2 'Přepočtené koeficientem množství</t>
  </si>
  <si>
    <t>-1934128823</t>
  </si>
  <si>
    <t>"vedení kanalizační přípojky domovní délka*šířka*výška" 126,89*0,8*0,27</t>
  </si>
  <si>
    <t>135041735</t>
  </si>
  <si>
    <t>"vedení kanalizační přípojky domovní délka*šířka*výška" 126,89*0,8*0,39</t>
  </si>
  <si>
    <t>1658004053</t>
  </si>
  <si>
    <t>39,59*2 'Přepočtené koeficientem množství</t>
  </si>
  <si>
    <t>1763768917</t>
  </si>
  <si>
    <t>"vedení kanalizační přípojky domovní délka*šířka*výška" 126,89*0,8*0,19</t>
  </si>
  <si>
    <t>-579931296</t>
  </si>
  <si>
    <t>"vedení kanalizační přípojky domovní délka" 126,89</t>
  </si>
  <si>
    <t>-51534621</t>
  </si>
  <si>
    <t>126,89*1,015 'Přepočtené koeficientem množství</t>
  </si>
  <si>
    <t>-279535467</t>
  </si>
  <si>
    <t>-753960361</t>
  </si>
  <si>
    <t>2058023873</t>
  </si>
  <si>
    <t>0,0002*5000 'Přepočtené koeficientem množství</t>
  </si>
  <si>
    <t>1071765470</t>
  </si>
  <si>
    <t>-2074987022</t>
  </si>
  <si>
    <t>SO 303.1.1 - Přípojky žlabů a domovní dešťové přípojky - I.úsek - neuznatelné náklady</t>
  </si>
  <si>
    <t>877265271</t>
  </si>
  <si>
    <t>Montáž tvarovek na kanalizačním potrubí z trub z plastu z tvrdého PVC nebo z polypropylenu v otevřeném výkopu lapačů střešních splavenin DN 100</t>
  </si>
  <si>
    <t>378170140</t>
  </si>
  <si>
    <t>56231163</t>
  </si>
  <si>
    <t>lapač střešních splavenin se zápachovou klapkou a lapacím košem DN 125/110</t>
  </si>
  <si>
    <t>1655605732</t>
  </si>
  <si>
    <t>-1065939865</t>
  </si>
  <si>
    <t>-1123714260</t>
  </si>
  <si>
    <t>SO 401.1 - Veřejné osvětlení - I. úsek - uznatelné náklady</t>
  </si>
  <si>
    <t xml:space="preserve">    742 - Elektroinstalace - slaboproud</t>
  </si>
  <si>
    <t>131251201</t>
  </si>
  <si>
    <t>Hloubení zapažených jam a zářezů strojně s urovnáním dna do předepsaného profilu a spádu v hornině třídy těžitelnosti I skupiny 3 do 20 m3</t>
  </si>
  <si>
    <t>980631388</t>
  </si>
  <si>
    <t>"stožár"1*1*1*2</t>
  </si>
  <si>
    <t>-402563882</t>
  </si>
  <si>
    <t>"délka*šířka*hloubka vedení"40*0,4*1</t>
  </si>
  <si>
    <t>141720005</t>
  </si>
  <si>
    <t>Neřízený zemní protlak v hornině třídy těžitelnosti I, skupiny 1 a 2 vnějšího průměru protlaku přes 90 do 110 mm</t>
  </si>
  <si>
    <t>1105123639</t>
  </si>
  <si>
    <t>28610002R00</t>
  </si>
  <si>
    <t>trubka tlaková hrdlovaná PVC dl 6m DN 100</t>
  </si>
  <si>
    <t>205979468</t>
  </si>
  <si>
    <t>-1440605201</t>
  </si>
  <si>
    <t>"zemina výkopu na skládku"16+2-9,6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</si>
  <si>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</si>
  <si>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</si>
  <si>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-514128334</t>
  </si>
  <si>
    <t>Poznámka k položce:_x000d_
uložení skládku štěpánovice (24km)</t>
  </si>
  <si>
    <t>8,4*14 'Přepočtené koeficientem množství</t>
  </si>
  <si>
    <t>Poplatek za uložení na skládce (skládkovné) zeminy a kamení kód odpadu 17 05 04</t>
  </si>
  <si>
    <t>-414755121</t>
  </si>
  <si>
    <t>8,4*2 'Přepočtené koeficientem množství</t>
  </si>
  <si>
    <t>174101101</t>
  </si>
  <si>
    <t>Zásyp jam, šachet rýh nebo kolem objektů sypaninou se zhutněním</t>
  </si>
  <si>
    <t>1985233385</t>
  </si>
  <si>
    <t>"délka*šířka*výška zásypu" (40*0,4*0,6)</t>
  </si>
  <si>
    <t>Obsypání potrubí strojně sypaninou bez prohození, uloženou do 3 m</t>
  </si>
  <si>
    <t>1824118098</t>
  </si>
  <si>
    <t>"délka*šířka*výška zásypu" (40*0,4*0,4)</t>
  </si>
  <si>
    <t>-1509115524</t>
  </si>
  <si>
    <t>6,4*2 'Přepočtené koeficientem množství</t>
  </si>
  <si>
    <t>275313611</t>
  </si>
  <si>
    <t>Základové patky z betonu tř. C 16/20</t>
  </si>
  <si>
    <t>1237296281</t>
  </si>
  <si>
    <t>-34924699</t>
  </si>
  <si>
    <t>Krytí potrubí z plastů výstražnou fólií z PVC 34cm</t>
  </si>
  <si>
    <t>-1839294178</t>
  </si>
  <si>
    <t>Přesun hmot pro trubní vedení z trub z plastických hmot otevřený výkop</t>
  </si>
  <si>
    <t>1067226528</t>
  </si>
  <si>
    <t>Příplatek k přesunu hmot pro trubní vedení z trub z plastických hmot za zvětšený přesun do 500 m</t>
  </si>
  <si>
    <t>-1024278471</t>
  </si>
  <si>
    <t>741110302</t>
  </si>
  <si>
    <t>Montáž trubka ochranná do krabic plastová tuhá D přes 40 do 90 mm uložená pevně</t>
  </si>
  <si>
    <t>-1037149874</t>
  </si>
  <si>
    <t>34571361</t>
  </si>
  <si>
    <t>trubka elektroinstalační HDPE tuhá dvouplášťová korugovaná D 41/50mm</t>
  </si>
  <si>
    <t>-1686799642</t>
  </si>
  <si>
    <t>55*1,05 'Přepočtené koeficientem množství</t>
  </si>
  <si>
    <t>741110304</t>
  </si>
  <si>
    <t>Montáž trubka ochranná do krabic plastová tuhá D přes 133 do 152 mm uložená pevně</t>
  </si>
  <si>
    <t>-227255479</t>
  </si>
  <si>
    <t>34571097R01</t>
  </si>
  <si>
    <t xml:space="preserve">trubka elektroinstalační tuhá z PVC DN 250x1000mm </t>
  </si>
  <si>
    <t>-1567248331</t>
  </si>
  <si>
    <t>3*1,05 'Přepočtené koeficientem množství</t>
  </si>
  <si>
    <t>741122611</t>
  </si>
  <si>
    <t>Montáž kabel Cu plný kulatý žíla 3x1,5 až 6 mm2 uložený pevně (CYKY)</t>
  </si>
  <si>
    <t>-314782640</t>
  </si>
  <si>
    <t>34111030</t>
  </si>
  <si>
    <t>kabel silový s Cu jádrem 1kV 3x1,5mm2</t>
  </si>
  <si>
    <t>2119541820</t>
  </si>
  <si>
    <t>18*1,05 'Přepočtené koeficientem množství</t>
  </si>
  <si>
    <t>741122623</t>
  </si>
  <si>
    <t>Montáž kabel Cu plný kulatý žíla 4x10 mm2 uložený pevně (CYKY)</t>
  </si>
  <si>
    <t>-241004267</t>
  </si>
  <si>
    <t>34111076</t>
  </si>
  <si>
    <t>kabel silový s Cu jádrem 1kV 4x10mm2</t>
  </si>
  <si>
    <t>-532953428</t>
  </si>
  <si>
    <t>65*1,05 'Přepočtené koeficientem množství</t>
  </si>
  <si>
    <t>741130021</t>
  </si>
  <si>
    <t>Ukončení vodič izolovaný do 2,5 mm2 na svorkovnici</t>
  </si>
  <si>
    <t>-1771691458</t>
  </si>
  <si>
    <t>741130024</t>
  </si>
  <si>
    <t>Ukončení vodič izolovaný do 10 mm2 na svorkovnici</t>
  </si>
  <si>
    <t>2044496349</t>
  </si>
  <si>
    <t>741410021</t>
  </si>
  <si>
    <t>Montáž vodič uzemňovací pásek průřezu do 120 mm2 v městské zástavbě v zemi</t>
  </si>
  <si>
    <t>627610655</t>
  </si>
  <si>
    <t>35442062</t>
  </si>
  <si>
    <t>pás zemnící 30x4mm FeZn</t>
  </si>
  <si>
    <t>-1570981835</t>
  </si>
  <si>
    <t>"délka*hmotnost kg/1bm" 55*0,95</t>
  </si>
  <si>
    <t>741910151</t>
  </si>
  <si>
    <t>Montáž výložníků bez kabelových lávek a osazení úchytných prvků atypických se zhotovením, jakékoliv šířky nástěnných se stojinou a 1 ramenem</t>
  </si>
  <si>
    <t>-645246447</t>
  </si>
  <si>
    <t>31674002</t>
  </si>
  <si>
    <t>Výložník rovný jednoduchý k osvětlovacím stožárům uličním vyložení 1500mm</t>
  </si>
  <si>
    <t>-922051923</t>
  </si>
  <si>
    <t>-1240151316</t>
  </si>
  <si>
    <t>31674113</t>
  </si>
  <si>
    <t>stožár osvětlovací uliční Pz 133/89/60 v 6,2m</t>
  </si>
  <si>
    <t>-1159252353</t>
  </si>
  <si>
    <t xml:space="preserve">Poznámka k položce:_x000d_
bezpaticový  </t>
  </si>
  <si>
    <t>741127156</t>
  </si>
  <si>
    <t>Montáž přípojnicový rozvod Al průmyslový upevňovací část - ocelový stožár</t>
  </si>
  <si>
    <t>-827746897</t>
  </si>
  <si>
    <t>Poznámka k položce:_x000d_
Poznámka k položce: elektrovýzbroj stožárů osvětlení</t>
  </si>
  <si>
    <t>1138445</t>
  </si>
  <si>
    <t>výzbroj stožárová SV-B 6</t>
  </si>
  <si>
    <t>-543775246</t>
  </si>
  <si>
    <t>741210001</t>
  </si>
  <si>
    <t>Montáž rozvodnice oceloplechová nebo plastová běžná do 20 kg</t>
  </si>
  <si>
    <t>-1505395856</t>
  </si>
  <si>
    <t>1136641</t>
  </si>
  <si>
    <t>stožárová svorkovnice SR</t>
  </si>
  <si>
    <t>-1457328874</t>
  </si>
  <si>
    <t>741373002</t>
  </si>
  <si>
    <t>Montáž svítidlo výbojkové průmyslové stropní na výložník</t>
  </si>
  <si>
    <t>-793742842</t>
  </si>
  <si>
    <t>34774200R02</t>
  </si>
  <si>
    <t>LED svítidlo pro osvětlení přechodu, 67W, 5000K</t>
  </si>
  <si>
    <t>-343827843</t>
  </si>
  <si>
    <t>998741101R03</t>
  </si>
  <si>
    <t>Spojovací a pomocný materiál</t>
  </si>
  <si>
    <t>-107516438</t>
  </si>
  <si>
    <t>998741201</t>
  </si>
  <si>
    <t>Přesun hmot pro silnoproud stanovený procentní sazbou (%) z ceny vodorovná dopravní vzdálenost do 50 m v objektech výšky do 6 m</t>
  </si>
  <si>
    <t>%</t>
  </si>
  <si>
    <t>-1059541041</t>
  </si>
  <si>
    <t>998741293</t>
  </si>
  <si>
    <t>Přesun hmot pro silnoproud stanovený procentní sazbou (%) z ceny Příplatek k cenám za zvětšený přesun přes vymezenou největší dopravní vzdálenost do 500 m</t>
  </si>
  <si>
    <t>645062150</t>
  </si>
  <si>
    <t>742</t>
  </si>
  <si>
    <t>Elektroinstalace - slaboproud</t>
  </si>
  <si>
    <t>742122001R04</t>
  </si>
  <si>
    <t>Montáž kabelové spojky nebo svorkovnice pro slaboproud do 15 žil</t>
  </si>
  <si>
    <t>-1094964084</t>
  </si>
  <si>
    <t>Poznámka k položce:_x000d_
Poznámka k položce: napojení nového rozvodu VO ve stávající lampě či rozvaděči, včetně seřízení a uvedení do provozu</t>
  </si>
  <si>
    <t>SO 401.1.1 - Veřejné osvětlení - I. úsek - neuznatelné náklady</t>
  </si>
  <si>
    <t>"stožár"1*1*1*9</t>
  </si>
  <si>
    <t>"délka*šířka*hloubka vedení"320*0,4*1</t>
  </si>
  <si>
    <t>"zemina výkopu na skládku"128+9-76,8</t>
  </si>
  <si>
    <t>1783969185</t>
  </si>
  <si>
    <t>Poznámka k položce:_x000d_
uložení na skládku štěpánovice (24km)</t>
  </si>
  <si>
    <t>60,2*14 'Přepočtené koeficientem množství</t>
  </si>
  <si>
    <t>60,2*2 'Přepočtené koeficientem množství</t>
  </si>
  <si>
    <t>"délka*šířka*výška zásypu" (320*0,4*0,6)</t>
  </si>
  <si>
    <t>"délka*šířka*výška zásypu" (320*0,4*0,4)</t>
  </si>
  <si>
    <t>51,2*2 'Přepočtené koeficientem množství</t>
  </si>
  <si>
    <t>741110154</t>
  </si>
  <si>
    <t>Montáž trubek pancéřových elektroinstalačních s nasunutím nebo našroubováním do krabic kovových tuhých závitových, uložených volně, Ø přes 42 mm</t>
  </si>
  <si>
    <t>-1804094378</t>
  </si>
  <si>
    <t>34571128</t>
  </si>
  <si>
    <t>trubka elektroinstalační ocelová lakovaná závitová D 42mm</t>
  </si>
  <si>
    <t>-428891499</t>
  </si>
  <si>
    <t>333,333333333333*1,05 'Přepočtené koeficientem množství</t>
  </si>
  <si>
    <t>8,57142857142857*1,05 'Přepočtené koeficientem množství</t>
  </si>
  <si>
    <t>60*1,05 'Přepočtené koeficientem množství</t>
  </si>
  <si>
    <t>390,47619047619*1,05 'Přepočtené koeficientem množství</t>
  </si>
  <si>
    <t>741231013</t>
  </si>
  <si>
    <t>Montáž svorkovnic do rozváděčů s popisnými štítky se zapojením vodičů na jedné straně jistících</t>
  </si>
  <si>
    <t>-1856360826</t>
  </si>
  <si>
    <t>34571544R02</t>
  </si>
  <si>
    <t>skříň rozvodná jistící SP 10</t>
  </si>
  <si>
    <t>-1942043834</t>
  </si>
  <si>
    <t>Poznámka k položce:_x000d_
včetně vnitřního vybavení</t>
  </si>
  <si>
    <t>741372833</t>
  </si>
  <si>
    <t>Demontáž svítidla průmyslového výbojkového venkovního na stožáru přes 3 m bez zachováním funkčnosti</t>
  </si>
  <si>
    <t>-683493426</t>
  </si>
  <si>
    <t xml:space="preserve">Poznámka k položce:_x000d_
 demontáže stožáru a likvidace_x000d_
</t>
  </si>
  <si>
    <t>"délka*hmotnost kg/1bm" 350*0,95</t>
  </si>
  <si>
    <t>-519684243</t>
  </si>
  <si>
    <t>31674001</t>
  </si>
  <si>
    <t>Výložník rovný jednoduchý k osvětlovacím stožárům uličním vyložení 1000mm</t>
  </si>
  <si>
    <t>2057863997</t>
  </si>
  <si>
    <t>-229294390</t>
  </si>
  <si>
    <t>31674114</t>
  </si>
  <si>
    <t>stožár osvětlovací uliční Pz 159/133/114 v 7,2m</t>
  </si>
  <si>
    <t>-1922074826</t>
  </si>
  <si>
    <t>1317160146</t>
  </si>
  <si>
    <t>1003648080</t>
  </si>
  <si>
    <t>741810001</t>
  </si>
  <si>
    <t>Celková prohlídka elektrického rozvodu a zařízení do 100 000,- Kč</t>
  </si>
  <si>
    <t>327417407</t>
  </si>
  <si>
    <t>-422786145</t>
  </si>
  <si>
    <t>741810002</t>
  </si>
  <si>
    <t>Celková prohlídka elektrického rozvodu a zařízení do 500 000,- Kč</t>
  </si>
  <si>
    <t>-491596098</t>
  </si>
  <si>
    <t>741820101</t>
  </si>
  <si>
    <t>Měření izolačního stavu svítidel</t>
  </si>
  <si>
    <t>soubor</t>
  </si>
  <si>
    <t>330612699</t>
  </si>
  <si>
    <t>HZS2221</t>
  </si>
  <si>
    <t>Hodinová zúčtovací sazba elektrikář</t>
  </si>
  <si>
    <t>262144</t>
  </si>
  <si>
    <t>-1130436988</t>
  </si>
  <si>
    <t>-568291718</t>
  </si>
  <si>
    <t>1031554577</t>
  </si>
  <si>
    <t>1835716555</t>
  </si>
  <si>
    <t>166226851</t>
  </si>
  <si>
    <t>SO 401.2 - Veřejné osvětlení - II. úsek - neuznatelné náklady</t>
  </si>
  <si>
    <t>-1318064902</t>
  </si>
  <si>
    <t>"stožár"1*1*1*1</t>
  </si>
  <si>
    <t>"délka*šířka*hloubka vedení"4*0,4*1</t>
  </si>
  <si>
    <t>"zemina výkopu na skládku"1+1,6-0,96</t>
  </si>
  <si>
    <t>-1438950705</t>
  </si>
  <si>
    <t>1,64*14 'Přepočtené koeficientem množství</t>
  </si>
  <si>
    <t>1,64*2 'Přepočtené koeficientem množství</t>
  </si>
  <si>
    <t>"délka*šířka*výška zásypu"4*0,4*0,6</t>
  </si>
  <si>
    <t>"délka*šířka*výška zásypu" 4*0,4*0,4</t>
  </si>
  <si>
    <t>0,64*2 'Přepočtené koeficientem množství</t>
  </si>
  <si>
    <t>3,80952380952381*1,05 'Přepočtené koeficientem množství</t>
  </si>
  <si>
    <t>0,952380952380952*1,05 'Přepočtené koeficientem množství</t>
  </si>
  <si>
    <t>6,66666666666667*1,05 'Přepočtené koeficientem množství</t>
  </si>
  <si>
    <t>5,71428571428571*1,05 'Přepočtené koeficientem množství</t>
  </si>
  <si>
    <t>109116387</t>
  </si>
  <si>
    <t>"délka*hmotnost kg/1bm" 5*0,95</t>
  </si>
  <si>
    <t>-1696271286</t>
  </si>
  <si>
    <t>-1132813118</t>
  </si>
  <si>
    <t>LED svítidlo pro osvětlení komunikace, 35W, 3920ml, 3000K</t>
  </si>
  <si>
    <t>741810003</t>
  </si>
  <si>
    <t>Zkoušky a prohlídky elektrických rozvodů a zařízení celková prohlídka a vyhotovení revizní zprávy pro objem montážních prací přes 500 do 1000 tis. Kč</t>
  </si>
  <si>
    <t>201172651</t>
  </si>
  <si>
    <t>SO 401.3 - Veřejné osvětlení - III. úsek - neuznatelné náklady</t>
  </si>
  <si>
    <t>"stožár"1*1*1*13</t>
  </si>
  <si>
    <t>"délka*šířka*hloubka vedení"425*0,4*1</t>
  </si>
  <si>
    <t>"zemina výkopu na skládku"13+170-102</t>
  </si>
  <si>
    <t>81*14 'Přepočtené koeficientem množství</t>
  </si>
  <si>
    <t>84,36*2 'Přepočtené koeficientem množství</t>
  </si>
  <si>
    <t>"délka*šířka*výška zásypu"425*0,4*0,6</t>
  </si>
  <si>
    <t>"délka*šířka*výška zásypu" 425*0,4*0,4</t>
  </si>
  <si>
    <t>68*2 'Přepočtené koeficientem množství</t>
  </si>
  <si>
    <t>1699373478</t>
  </si>
  <si>
    <t>200985099</t>
  </si>
  <si>
    <t>433,333333333333*1,05 'Přepočtené koeficientem množství</t>
  </si>
  <si>
    <t>12,3809523809524*1,05 'Přepočtené koeficientem množství</t>
  </si>
  <si>
    <t>83,8095238095238*1,05 'Přepočtené koeficientem množství</t>
  </si>
  <si>
    <t>469,52380952381*1,05 'Přepočtené koeficientem množství</t>
  </si>
  <si>
    <t>-26938069</t>
  </si>
  <si>
    <t>436842323</t>
  </si>
  <si>
    <t>-2065469277</t>
  </si>
  <si>
    <t>"délka*hmotnost kg/1bm" 454*0,95</t>
  </si>
  <si>
    <t>SO 401.4 - Veřejné osvětlení - IV. úsek - neuznatelné náklady</t>
  </si>
  <si>
    <t>"délka*šířka*hloubka vedení"21*0,4*1</t>
  </si>
  <si>
    <t>"zemina výkopu na skládku"8,4-5,04</t>
  </si>
  <si>
    <t>3,36*14 'Přepočtené koeficientem množství</t>
  </si>
  <si>
    <t>"délka*šířka*výška zásypu"21*0,4*0,6</t>
  </si>
  <si>
    <t>"délka*šířka*výška zásypu" 21*0,4*0,4</t>
  </si>
  <si>
    <t>3,36*2 'Přepočtené koeficientem množství</t>
  </si>
  <si>
    <t>-1296757221</t>
  </si>
  <si>
    <t>573593055</t>
  </si>
  <si>
    <t>20*1,05 'Přepočtené koeficientem množství</t>
  </si>
  <si>
    <t>29,5238095238095*1,05 'Přepočtené koeficientem množství</t>
  </si>
  <si>
    <t>-1942699244</t>
  </si>
  <si>
    <t>-121594746</t>
  </si>
  <si>
    <t>"délka*hmotnost kg/1bm" 21*0,95</t>
  </si>
  <si>
    <t>SO 701.3 - Nové oplocení s podezdívkou - III.úsek - uznatelní náklady</t>
  </si>
  <si>
    <t>9 - Ostatní konstrukce a práce, bourání</t>
  </si>
  <si>
    <t>961044111</t>
  </si>
  <si>
    <t>Bourání základů z betonu prostého</t>
  </si>
  <si>
    <t>2130404654</t>
  </si>
  <si>
    <t>Poznámka k položce:_x000d_
výměru ověřit dle skutečnosti</t>
  </si>
  <si>
    <t>"podezdívka plotu délka*šířka*hloubka" 42,0*0,3*1,0+45,7*0,5*0,9</t>
  </si>
  <si>
    <t>966071711</t>
  </si>
  <si>
    <t>Bourání plotových sloupků a vzpěr ocelových trubkových nebo profilovaných výšky do 2,50 m zabetonovaných</t>
  </si>
  <si>
    <t>706175474</t>
  </si>
  <si>
    <t>"délka plotu/délka pole"88/2</t>
  </si>
  <si>
    <t>966072810</t>
  </si>
  <si>
    <t>Rozebrání oplocení z dílců rámových na ocelové sloupky, výšky do 1 m</t>
  </si>
  <si>
    <t>1576176705</t>
  </si>
  <si>
    <t>997221561</t>
  </si>
  <si>
    <t>Vodorovná doprava suti bez naložení, ale se složením a s hrubým urovnáním z kusových materiálů, na vzdálenost do 1 km</t>
  </si>
  <si>
    <t>-1553258999</t>
  </si>
  <si>
    <t>997221569</t>
  </si>
  <si>
    <t>Vodorovná doprava suti bez naložení, ale se složením a s hrubým urovnáním Příplatek k ceně za každý další i započatý 1 km přes 1 km</t>
  </si>
  <si>
    <t>-1860533510</t>
  </si>
  <si>
    <t>70,05*12 'Přepočtené koeficientem množství</t>
  </si>
  <si>
    <t>-1261109179</t>
  </si>
  <si>
    <t>SO 701.3.1 - Nové oplocení s podezdívkou - III.úsek - neuznatelní náklady</t>
  </si>
  <si>
    <t>111251101</t>
  </si>
  <si>
    <t>Odstranění křovin a stromů s odstraněním kořenů strojně průměru kmene do 100 mm v rovině nebo ve svahu sklonu terénu do 1:5, při celkové ploše do 100 m2</t>
  </si>
  <si>
    <t>-1925788132</t>
  </si>
  <si>
    <t>"živý plot délka*šířka" 17*1</t>
  </si>
  <si>
    <t>797396389</t>
  </si>
  <si>
    <t>"délka*šířka" 105,3*0,7</t>
  </si>
  <si>
    <t>132151103</t>
  </si>
  <si>
    <t>Hloubení nezapažených rýh šířky do 800 mm strojně s urovnáním dna do předepsaného profilu a spádu v hornině třídy těžitelnosti I skupiny 1 a 2 přes 50 do 100 m3</t>
  </si>
  <si>
    <t>1085870830</t>
  </si>
  <si>
    <t>"výkop pro základ oplocení délka*šířka*hloubka" 105,3*0,7*0,8</t>
  </si>
  <si>
    <t>513825659</t>
  </si>
  <si>
    <t>"ornice na deponii" 73,71*0,2</t>
  </si>
  <si>
    <t>-1121112022</t>
  </si>
  <si>
    <t>"zemina výkopu na skládku"58,968-25,272</t>
  </si>
  <si>
    <t>725630241</t>
  </si>
  <si>
    <t>33,696*2 'Přepočtené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</si>
  <si>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</si>
  <si>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</si>
  <si>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173787816</t>
  </si>
  <si>
    <t>"výkop pro základ oplocení délka*šířka*výška" (105,3*0,3*0,8)</t>
  </si>
  <si>
    <t>1972127512</t>
  </si>
  <si>
    <t>"výkop pro základ oplocení délka*šířka" 105,3*0,3</t>
  </si>
  <si>
    <t>271532212</t>
  </si>
  <si>
    <t>Podsyp pod základové konstrukce se zhutněním a urovnáním povrchu z kameniva hrubého, frakce 16 - 32 mm</t>
  </si>
  <si>
    <t>296570171</t>
  </si>
  <si>
    <t>"oplocení s podezdívkou délka*šířka*výška" (42+45,7)*0,7*0,102</t>
  </si>
  <si>
    <t>"oplocení zděné délka*šířka*výška" 17,6*0,7*0,102</t>
  </si>
  <si>
    <t>272313611</t>
  </si>
  <si>
    <t>Základy z betonu prostého klenby z betonu kamenem neprokládaného tř. C 16/20</t>
  </si>
  <si>
    <t>-1887284314</t>
  </si>
  <si>
    <t>"oplocení s podezdívkou délka*šířka*výška" (42+45,7)*0,4*0,8</t>
  </si>
  <si>
    <t>"oplocení zděné délka*šířka*výška" 17,6*0,4*0,8</t>
  </si>
  <si>
    <t>279113132</t>
  </si>
  <si>
    <t>Základové zdi z tvárnic ztraceného bednění včetně výplně z betonu bez zvláštních nároků na vliv prostředí třídy C 16/20, tloušťky zdiva přes 150 do 200 mm</t>
  </si>
  <si>
    <t>-1991879375</t>
  </si>
  <si>
    <t>"oplocení s podezdívkou délka*výška" (42+45,7)*0,6</t>
  </si>
  <si>
    <t>"oplocení s podezdívkou délka*výška" 17,6*2,1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</si>
  <si>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</si>
  <si>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</si>
  <si>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-326306439</t>
  </si>
  <si>
    <t>Poznámka k položce:_x000d_
viz. D1.6.2</t>
  </si>
  <si>
    <t>"oplocení s podezdívkou výztuž vodorovná pr. 10 mm" (87,7*2*3)*0,0006</t>
  </si>
  <si>
    <t>"oplocení s podezdívkou výztuž svislá pr. 10 mm" (0,69*2*(87,7/0,2))*0,0006</t>
  </si>
  <si>
    <t>"oplocení zděné výztuž vodorovná pr. 10 mm" (17,6*2*13)*0,0006</t>
  </si>
  <si>
    <t>"oplocení zděné výztuž svislá pr. 10 mm" (3,19*2*(17,6/0,2))*0,0006</t>
  </si>
  <si>
    <t>338171123</t>
  </si>
  <si>
    <t>Montáž sloupků a vzpěr plotových ocelových trubkových nebo profilovaných výšky do 2,60 m se zabetonováním do 0,08 m3 do připravených jamek</t>
  </si>
  <si>
    <t>749299265</t>
  </si>
  <si>
    <t>Poznámka k položce:_x000d_
rozpon sloupků 2,5m</t>
  </si>
  <si>
    <t>"oplocení s podezdívkou počet sloupků" 61</t>
  </si>
  <si>
    <t>55342152</t>
  </si>
  <si>
    <t>plotový sloupek pro svařované panely profilovaný oválný 50x70mm dl 2,0-2,5m povrchová úprava Pz a komaxit</t>
  </si>
  <si>
    <t>733255967</t>
  </si>
  <si>
    <t>348401120</t>
  </si>
  <si>
    <t>Montáž oplocení z pletiva strojového s napínacími dráty do 1,6 m</t>
  </si>
  <si>
    <t>797378182</t>
  </si>
  <si>
    <t>"oplocení s podezdívkou délka" 42+45,7</t>
  </si>
  <si>
    <t>31324756</t>
  </si>
  <si>
    <t>pletivo drátěné se čtvercovými oky zapletené Pz 50x2x1600mm</t>
  </si>
  <si>
    <t>1733353518</t>
  </si>
  <si>
    <t>87,7*1,05 'Přepočtené koeficientem množství</t>
  </si>
  <si>
    <t>"délka plotu/délka pole"50/2</t>
  </si>
  <si>
    <t>-1445239783</t>
  </si>
  <si>
    <t>-1398309665</t>
  </si>
  <si>
    <t>2,118*12 'Přepočtené koeficientem množství</t>
  </si>
  <si>
    <t>-784984631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</si>
  <si>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</si>
  <si>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</si>
  <si>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1751179196</t>
  </si>
  <si>
    <t>VRN.1 - Vedlejší rozpočtové náklady - I.úsek - uznatelné náklady</t>
  </si>
  <si>
    <t xml:space="preserve">    VRN3 - Zařízení staveniště</t>
  </si>
  <si>
    <t xml:space="preserve">    VRN7 - Provozní vlivy</t>
  </si>
  <si>
    <t>VRN3</t>
  </si>
  <si>
    <t>Zařízení staveniště</t>
  </si>
  <si>
    <t>031203000</t>
  </si>
  <si>
    <t>Terénní úpravy pro zařízení staveniště</t>
  </si>
  <si>
    <t>924108708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</si>
  <si>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</si>
  <si>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</si>
  <si>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</si>
  <si>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-141491865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</si>
  <si>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                                      </t>
  </si>
  <si>
    <t>033103000</t>
  </si>
  <si>
    <t>Zařízení staveniště - připojení energií a spotřeba ener. pro zařízení staveniště</t>
  </si>
  <si>
    <t>1947331726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</si>
  <si>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</si>
  <si>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</si>
  <si>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</si>
  <si>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2033171834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</si>
  <si>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apod._x000d_
                               </t>
  </si>
  <si>
    <t>035103001</t>
  </si>
  <si>
    <t>Zařízení staveniště - pronájem ploch</t>
  </si>
  <si>
    <t>674472242</t>
  </si>
  <si>
    <t xml:space="preserve">Poznámka k položce:_x000d_
Součástí položky jsou zejména náklady na:_x000d_
-  nájem ploch či objektů pro staveniště._x000d_
_x000d_
</t>
  </si>
  <si>
    <t>039103000</t>
  </si>
  <si>
    <t>Zařízení staveniště - zrušení zařízení staveniště</t>
  </si>
  <si>
    <t>1628995361</t>
  </si>
  <si>
    <t>Poznámka k položce:_x000d_
Součástí položky jsou zejména náklady na: _x000d_
- rozebrání, bourání a odvoz zařízení staveniště_x000d_
- úpravu terénu po staveništi.</t>
  </si>
  <si>
    <t>VRN7</t>
  </si>
  <si>
    <t>Provozní vlivy</t>
  </si>
  <si>
    <t>072103011</t>
  </si>
  <si>
    <t>Zajištění DIO komunikace II. a III. třídy - jednoduché el. vedení</t>
  </si>
  <si>
    <t>94455816</t>
  </si>
  <si>
    <t xml:space="preserve">Poznámka k položce:_x000d_
Součástí položky jsou zejména náklady na: _x000d_
- montáž, pronájem  a demontáž dočasných dopravních značek kompletních._x000d_
Stavba bude rozdělena na další 5 etap realizace díla- viz. B.8.2 - č.v. 1 zasády organizace výstavby - etapizace._x000d_
Etapa 1  	km 0,000 – 0,350, tj. začátek úseku – křižovatka s III/18714 (mimo)_x000d_
Etapa 2  	km 0,350 – 0,492, tj. křižovatka s III/18714 včetně -  km 0,492 + dotčená část III/18714_x000d_
Etapa 3 	                                Část a		km 0,901 – km 0,984, tj. křižovatka s místní komunikací Nádražní (včetně) – křižovatka s místní komunikací na p.č. 60/1 u mostu 187-008 (včetně) + dotčené části místních komunikací_x000d_
			Část b		okružní křižovatka – jihovýchodní polovina a II/187 do km 0,907 (po křižovatku s ulicí Nádražní – mimo křižovatky, vč.parkovacího zálivu) a směrovací ostrůvek okružní křižovatky na II/187 ve směru od Klatov_x000d_
			část c		okružní křižovatka – severozápadní polovina a dotčené části III/1717, III/18716 a místní komunikace_x000d_
			Část d		km 0,674 – 0,785, tj. most 187-007 (mimo) – okružní křižovatka (mimo)_x000d_
			Část e 	km 0,656 – 0,674, tj. most 187 -007 (samostatný projekt)_x000d_
			Část f 		km 0,492 – 0,656, tj. km 0,492 – most 187-007 (mimo)_x000d_
Etapa 4	km 0,984 – 1,092, tj.  křižovatka s místní komunikací na p.č. 60/1 u mostu 187-008 (mimo) - křižovatka s místní komunikací na p.č. 60/1 u č. 60/15 (mimo)_x000d_
Etapa 5	km 1,092 – 1,272, tj. křižovatka s místní komunikací na p.č. 60/1 u č. 60/15 (včetně) – konec úseku_x000d_
</t>
  </si>
  <si>
    <t>VRN.1.1 - Vedlejší rozpočtové náklady - I.úsek - neuznatelné náklady</t>
  </si>
  <si>
    <t xml:space="preserve">    VRN1 - Průzkumné, geodetické a projektové práce</t>
  </si>
  <si>
    <t xml:space="preserve">    VRN2 - Příprava staveniště</t>
  </si>
  <si>
    <t xml:space="preserve">    VRN9 - Ostatní náklady</t>
  </si>
  <si>
    <t>938908411</t>
  </si>
  <si>
    <t>Čištění vozovek splachováním vodou povrchu podkladu nebo krytu živičného, betonového nebo dlážděného</t>
  </si>
  <si>
    <t>-2007729070</t>
  </si>
  <si>
    <t>Poznámka k položce:_x000d_
Čištění bude prováděno při znečištění přiléhlých komunikací.</t>
  </si>
  <si>
    <t>VRN1</t>
  </si>
  <si>
    <t>Průzkumné, geodetické a projektové práce</t>
  </si>
  <si>
    <t>010001000</t>
  </si>
  <si>
    <t xml:space="preserve">Průzkumné, geodetické a projektové práce </t>
  </si>
  <si>
    <t>-665551182</t>
  </si>
  <si>
    <t>Poznámka k položce:_x000d_
Součástí položky je zejména:_x000d_
- náklady na zajištění záchraného archelogického výzkumu v průběhu realizaci stavby_x000d_
- náklady na geotechnický, hydrogeologický průzkum_x000d_
- náklady korozní průzkum _x000d_
- náklady na geotechnicý průzkum materiálových nalezišť (zemníků)</t>
  </si>
  <si>
    <t>012002000</t>
  </si>
  <si>
    <t>Geodetické práce - geometrický plán pro KN</t>
  </si>
  <si>
    <t>-243093820</t>
  </si>
  <si>
    <t>012103000</t>
  </si>
  <si>
    <t xml:space="preserve">Geodetické práce před výstavbou </t>
  </si>
  <si>
    <t>-1757469996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</si>
  <si>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</si>
  <si>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</si>
  <si>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</si>
  <si>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-2131381758</t>
  </si>
  <si>
    <t>Poznámka k položce:_x000d_
Veškeré geodetické činnosti spojené s vytýčením stavebních objektů, inženýrských objektů a inženýrských sítí (vč. úhrady za jejich vytýčení).</t>
  </si>
  <si>
    <t>012303000</t>
  </si>
  <si>
    <t>Geodetické práce po výstavbě a kartografické práce.</t>
  </si>
  <si>
    <t>215943315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</si>
  <si>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</si>
  <si>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012403000</t>
  </si>
  <si>
    <t>Kartografické práce</t>
  </si>
  <si>
    <t>1750510527</t>
  </si>
  <si>
    <t>Poznámka k položce:_x000d_
Vypracování geometrického plánu pro katastrální úřad.</t>
  </si>
  <si>
    <t>013254000</t>
  </si>
  <si>
    <t>Dokumentace skutečného provedení stavby</t>
  </si>
  <si>
    <t>-541571016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</si>
  <si>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</si>
  <si>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</si>
  <si>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</si>
  <si>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1745548668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</si>
  <si>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</si>
  <si>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</si>
  <si>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</si>
  <si>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888190538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</si>
  <si>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</si>
  <si>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</si>
  <si>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</si>
  <si>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</si>
  <si>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-2013949039</t>
  </si>
  <si>
    <t xml:space="preserve">Poznámka k položce:_x000d_
Položka obsahuje zejména:_x000d_
-  pasportizace stávajících objektů komunikací (objízdných tras)_x000d_
</t>
  </si>
  <si>
    <t>022002000</t>
  </si>
  <si>
    <t xml:space="preserve">Ochrana stávajících inženýrských sítí před poškozením </t>
  </si>
  <si>
    <t>987142181</t>
  </si>
  <si>
    <t xml:space="preserve">Poznámka k položce:_x000d_
Jedná se o sitě vlastníků či správců: 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</si>
  <si>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042503000</t>
  </si>
  <si>
    <t>Plán BOZP na staveništi</t>
  </si>
  <si>
    <t>1712223353</t>
  </si>
  <si>
    <t xml:space="preserve">Poznámka k položce:_x000d_
Součástí položky jsou zejména náklady na: _x000d_
- vypracování plánu BOZP dodavatelem stavby_x000d_
- koordinace s pracovníkem BOZP investora. </t>
  </si>
  <si>
    <t>043103000R00</t>
  </si>
  <si>
    <t>Zkoušky bez rozlišení - zkouška modulu přetvárnosti</t>
  </si>
  <si>
    <t>-1469017814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</si>
  <si>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</si>
  <si>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</si>
  <si>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</si>
  <si>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1054416589</t>
  </si>
  <si>
    <t>043103000R02</t>
  </si>
  <si>
    <t>Zkoušky bez rozlišení - zkouška vlhkosti</t>
  </si>
  <si>
    <t>857035036</t>
  </si>
  <si>
    <t>043103000R03</t>
  </si>
  <si>
    <t>Zkoušky bez rozlišení - zkouška únosnosti zemní pláně</t>
  </si>
  <si>
    <t>-1487136657</t>
  </si>
  <si>
    <t>043103000R04</t>
  </si>
  <si>
    <t>Zkoušky bez rozlišení - zkouška nivelační</t>
  </si>
  <si>
    <t>351309458</t>
  </si>
  <si>
    <t>071203000</t>
  </si>
  <si>
    <t>Provoz dalšího subjektu</t>
  </si>
  <si>
    <t>-1312006252</t>
  </si>
  <si>
    <t>Poznámka k položce:_x000d_
Součástí položky jsou zejména náklady na: _x000d_
- zajištění vjezdu místních obyvatel_x000d_
- zajištění vjezdu IZS_x000d_
- zajištění dočasné autobusové zastávky.</t>
  </si>
  <si>
    <t>072103001</t>
  </si>
  <si>
    <t>Projednání DIO a zajištění DIR komunikace II.a III. třídy</t>
  </si>
  <si>
    <t>2072275501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</si>
  <si>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bude rozdělena na další 5 etap realizace díla- viz. B.8.2 - č.v. 1 zasády organizace výstavby - etapizace.</t>
  </si>
  <si>
    <t>VRN9</t>
  </si>
  <si>
    <t>Ostatní náklady</t>
  </si>
  <si>
    <t>092103001</t>
  </si>
  <si>
    <t>Náklady na zkušební provoz</t>
  </si>
  <si>
    <t>-112674813</t>
  </si>
  <si>
    <t>VRN.2 - Vedlejší rozpočtové náklady - II. úsek - neuznatelné náklady</t>
  </si>
  <si>
    <t>-308296282</t>
  </si>
  <si>
    <t>1618377558</t>
  </si>
  <si>
    <t>-1046684566</t>
  </si>
  <si>
    <t>-1754025883</t>
  </si>
  <si>
    <t>-1077188094</t>
  </si>
  <si>
    <t>-1775122823</t>
  </si>
  <si>
    <t>2143211021</t>
  </si>
  <si>
    <t>1439902233</t>
  </si>
  <si>
    <t>329832691</t>
  </si>
  <si>
    <t>-235222106</t>
  </si>
  <si>
    <t>1457597628</t>
  </si>
  <si>
    <t>1017001033</t>
  </si>
  <si>
    <t>-1673738020</t>
  </si>
  <si>
    <t xml:space="preserve">VRN.3 - Vedlejší rozpočtové náklady -  III. úsek - uznatelné náklady</t>
  </si>
  <si>
    <t>-1301243759</t>
  </si>
  <si>
    <t xml:space="preserve">VRN.3.1 - Vedlejší rozpočtové náklady -  III. úsek - neuznatelné náklady</t>
  </si>
  <si>
    <t>VRN.4 - Vedlejší rozpočtové náklady - IV. úsek - neuznatelné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</si>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</sst>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styles" Target="styles.xml" /><Relationship Id="rId37" Type="http://schemas.openxmlformats.org/officeDocument/2006/relationships/theme" Target="theme/theme1.xml" /><Relationship Id="rId38" Type="http://schemas.openxmlformats.org/officeDocument/2006/relationships/calcChain" Target="calcChain.xml" /><Relationship Id="rId3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20</v>
      </c>
      <c r="AK7" s="33" t="s">
        <v>21</v>
      </c>
      <c r="AN7" s="28" t="s">
        <v>22</v>
      </c>
      <c r="AR7" s="23"/>
      <c r="BE7" s="32"/>
      <c r="BS7" s="20" t="s">
        <v>7</v>
      </c>
    </row>
    <row r="8" s="1" customFormat="1" ht="12" customHeight="1">
      <c r="B8" s="23"/>
      <c r="D8" s="33" t="s">
        <v>23</v>
      </c>
      <c r="K8" s="28" t="s">
        <v>24</v>
      </c>
      <c r="AK8" s="33" t="s">
        <v>25</v>
      </c>
      <c r="AN8" s="34" t="s">
        <v>26</v>
      </c>
      <c r="AR8" s="23"/>
      <c r="BE8" s="32"/>
      <c r="BS8" s="20" t="s">
        <v>7</v>
      </c>
    </row>
    <row r="9" s="1" customFormat="1" ht="29.28" customHeight="1">
      <c r="B9" s="23"/>
      <c r="D9" s="27" t="s">
        <v>27</v>
      </c>
      <c r="K9" s="35" t="s">
        <v>28</v>
      </c>
      <c r="AK9" s="27" t="s">
        <v>29</v>
      </c>
      <c r="AN9" s="35" t="s">
        <v>30</v>
      </c>
      <c r="AR9" s="23"/>
      <c r="BE9" s="32"/>
      <c r="BS9" s="20" t="s">
        <v>7</v>
      </c>
    </row>
    <row r="10" s="1" customFormat="1" ht="12" customHeight="1">
      <c r="B10" s="23"/>
      <c r="D10" s="33" t="s">
        <v>31</v>
      </c>
      <c r="AK10" s="33" t="s">
        <v>32</v>
      </c>
      <c r="AN10" s="28" t="s">
        <v>33</v>
      </c>
      <c r="AR10" s="23"/>
      <c r="BE10" s="32"/>
      <c r="BS10" s="20" t="s">
        <v>7</v>
      </c>
    </row>
    <row r="11" s="1" customFormat="1" ht="18.48" customHeight="1">
      <c r="B11" s="23"/>
      <c r="E11" s="28" t="s">
        <v>34</v>
      </c>
      <c r="AK11" s="33" t="s">
        <v>35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36</v>
      </c>
      <c r="AK13" s="33" t="s">
        <v>32</v>
      </c>
      <c r="AN13" s="36" t="s">
        <v>37</v>
      </c>
      <c r="AR13" s="23"/>
      <c r="BE13" s="32"/>
      <c r="BS13" s="20" t="s">
        <v>7</v>
      </c>
    </row>
    <row r="14">
      <c r="B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35</v>
      </c>
      <c r="AN14" s="36" t="s">
        <v>37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38</v>
      </c>
      <c r="AK16" s="33" t="s">
        <v>32</v>
      </c>
      <c r="AN16" s="28" t="s">
        <v>39</v>
      </c>
      <c r="AR16" s="23"/>
      <c r="BE16" s="32"/>
      <c r="BS16" s="20" t="s">
        <v>4</v>
      </c>
    </row>
    <row r="17" s="1" customFormat="1" ht="18.48" customHeight="1">
      <c r="B17" s="23"/>
      <c r="E17" s="28" t="s">
        <v>40</v>
      </c>
      <c r="AK17" s="33" t="s">
        <v>35</v>
      </c>
      <c r="AN17" s="28" t="s">
        <v>3</v>
      </c>
      <c r="AR17" s="23"/>
      <c r="BE17" s="32"/>
      <c r="BS17" s="20" t="s">
        <v>41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42</v>
      </c>
      <c r="AK19" s="33" t="s">
        <v>32</v>
      </c>
      <c r="AN19" s="28" t="s">
        <v>39</v>
      </c>
      <c r="AR19" s="23"/>
      <c r="BE19" s="32"/>
      <c r="BS19" s="20" t="s">
        <v>7</v>
      </c>
    </row>
    <row r="20" s="1" customFormat="1" ht="18.48" customHeight="1">
      <c r="B20" s="23"/>
      <c r="E20" s="28" t="s">
        <v>43</v>
      </c>
      <c r="AK20" s="33" t="s">
        <v>35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44</v>
      </c>
      <c r="AR22" s="23"/>
      <c r="BE22" s="32"/>
    </row>
    <row r="23" s="1" customFormat="1" ht="47.25" customHeight="1">
      <c r="B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3"/>
      <c r="BE25" s="32"/>
    </row>
    <row r="26" s="2" customFormat="1" ht="25.92" customHeight="1">
      <c r="A26" s="40"/>
      <c r="B26" s="41"/>
      <c r="C26" s="40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2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2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1"/>
      <c r="BE28" s="32"/>
    </row>
    <row r="29" s="3" customFormat="1" ht="14.4" customHeight="1">
      <c r="A29" s="3"/>
      <c r="B29" s="46"/>
      <c r="C29" s="3"/>
      <c r="D29" s="33" t="s">
        <v>50</v>
      </c>
      <c r="E29" s="3"/>
      <c r="F29" s="33" t="s">
        <v>51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3" t="s">
        <v>52</v>
      </c>
      <c r="G30" s="3"/>
      <c r="H30" s="3"/>
      <c r="I30" s="3"/>
      <c r="J30" s="3"/>
      <c r="K30" s="3"/>
      <c r="L30" s="47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3" t="s">
        <v>53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3" t="s">
        <v>54</v>
      </c>
      <c r="G32" s="3"/>
      <c r="H32" s="3"/>
      <c r="I32" s="3"/>
      <c r="J32" s="3"/>
      <c r="K32" s="3"/>
      <c r="L32" s="47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3" t="s">
        <v>55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56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57</v>
      </c>
      <c r="U35" s="52"/>
      <c r="V35" s="52"/>
      <c r="W35" s="52"/>
      <c r="X35" s="54" t="s">
        <v>58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4" t="s">
        <v>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02-II-2021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II/187 Kolínec průtah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3" t="s">
        <v>23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Kolínec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25</v>
      </c>
      <c r="AJ47" s="40"/>
      <c r="AK47" s="40"/>
      <c r="AL47" s="40"/>
      <c r="AM47" s="66" t="str">
        <f>IF(AN8= "","",AN8)</f>
        <v>21. 1. 2021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25.65" customHeight="1">
      <c r="A49" s="40"/>
      <c r="B49" s="41"/>
      <c r="C49" s="33" t="s">
        <v>31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>Městys Kolínec, Kolínec 28, 341 12 Kolínec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38</v>
      </c>
      <c r="AJ49" s="40"/>
      <c r="AK49" s="40"/>
      <c r="AL49" s="40"/>
      <c r="AM49" s="67" t="str">
        <f>IF(E17="","",E17)</f>
        <v>Ing. arch. Martin Jirovský Ph.D., MBA</v>
      </c>
      <c r="AN49" s="4"/>
      <c r="AO49" s="4"/>
      <c r="AP49" s="4"/>
      <c r="AQ49" s="40"/>
      <c r="AR49" s="41"/>
      <c r="AS49" s="68" t="s">
        <v>60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25.65" customHeight="1">
      <c r="A50" s="40"/>
      <c r="B50" s="41"/>
      <c r="C50" s="33" t="s">
        <v>36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42</v>
      </c>
      <c r="AJ50" s="40"/>
      <c r="AK50" s="40"/>
      <c r="AL50" s="40"/>
      <c r="AM50" s="67" t="str">
        <f>IF(E20="","",E20)</f>
        <v>Centrum služen Staré město; Petra Stejskalová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61</v>
      </c>
      <c r="D52" s="77"/>
      <c r="E52" s="77"/>
      <c r="F52" s="77"/>
      <c r="G52" s="77"/>
      <c r="H52" s="78"/>
      <c r="I52" s="79" t="s">
        <v>62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63</v>
      </c>
      <c r="AH52" s="77"/>
      <c r="AI52" s="77"/>
      <c r="AJ52" s="77"/>
      <c r="AK52" s="77"/>
      <c r="AL52" s="77"/>
      <c r="AM52" s="77"/>
      <c r="AN52" s="79" t="s">
        <v>64</v>
      </c>
      <c r="AO52" s="77"/>
      <c r="AP52" s="77"/>
      <c r="AQ52" s="81" t="s">
        <v>65</v>
      </c>
      <c r="AR52" s="41"/>
      <c r="AS52" s="82" t="s">
        <v>66</v>
      </c>
      <c r="AT52" s="83" t="s">
        <v>67</v>
      </c>
      <c r="AU52" s="83" t="s">
        <v>68</v>
      </c>
      <c r="AV52" s="83" t="s">
        <v>69</v>
      </c>
      <c r="AW52" s="83" t="s">
        <v>70</v>
      </c>
      <c r="AX52" s="83" t="s">
        <v>71</v>
      </c>
      <c r="AY52" s="83" t="s">
        <v>72</v>
      </c>
      <c r="AZ52" s="83" t="s">
        <v>73</v>
      </c>
      <c r="BA52" s="83" t="s">
        <v>74</v>
      </c>
      <c r="BB52" s="83" t="s">
        <v>75</v>
      </c>
      <c r="BC52" s="83" t="s">
        <v>76</v>
      </c>
      <c r="BD52" s="84" t="s">
        <v>77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ROUND(SUM(AG55:AG87),2)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ROUND(SUM(AS55:AS87),2)</f>
        <v>0</v>
      </c>
      <c r="AT54" s="95">
        <f>ROUND(SUM(AV54:AW54),2)</f>
        <v>0</v>
      </c>
      <c r="AU54" s="96">
        <f>ROUND(SUM(AU55:AU87),5)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ROUND(SUM(AZ55:AZ87),2)</f>
        <v>0</v>
      </c>
      <c r="BA54" s="95">
        <f>ROUND(SUM(BA55:BA87),2)</f>
        <v>0</v>
      </c>
      <c r="BB54" s="95">
        <f>ROUND(SUM(BB55:BB87),2)</f>
        <v>0</v>
      </c>
      <c r="BC54" s="95">
        <f>ROUND(SUM(BC55:BC87),2)</f>
        <v>0</v>
      </c>
      <c r="BD54" s="97">
        <f>ROUND(SUM(BD55:BD87),2)</f>
        <v>0</v>
      </c>
      <c r="BE54" s="6"/>
      <c r="BS54" s="98" t="s">
        <v>79</v>
      </c>
      <c r="BT54" s="98" t="s">
        <v>80</v>
      </c>
      <c r="BU54" s="99" t="s">
        <v>81</v>
      </c>
      <c r="BV54" s="98" t="s">
        <v>82</v>
      </c>
      <c r="BW54" s="98" t="s">
        <v>5</v>
      </c>
      <c r="BX54" s="98" t="s">
        <v>83</v>
      </c>
      <c r="CL54" s="98" t="s">
        <v>20</v>
      </c>
    </row>
    <row r="55" s="7" customFormat="1" ht="24.75" customHeight="1">
      <c r="A55" s="100" t="s">
        <v>84</v>
      </c>
      <c r="B55" s="101"/>
      <c r="C55" s="102"/>
      <c r="D55" s="103" t="s">
        <v>85</v>
      </c>
      <c r="E55" s="103"/>
      <c r="F55" s="103"/>
      <c r="G55" s="103"/>
      <c r="H55" s="103"/>
      <c r="I55" s="104"/>
      <c r="J55" s="103" t="s">
        <v>86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'SO 102.1 - Chodníky - I. ...'!J30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87</v>
      </c>
      <c r="AR55" s="101"/>
      <c r="AS55" s="107">
        <v>0</v>
      </c>
      <c r="AT55" s="108">
        <f>ROUND(SUM(AV55:AW55),2)</f>
        <v>0</v>
      </c>
      <c r="AU55" s="109">
        <f>'SO 102.1 - Chodníky - I. ...'!P87</f>
        <v>0</v>
      </c>
      <c r="AV55" s="108">
        <f>'SO 102.1 - Chodníky - I. ...'!J33</f>
        <v>0</v>
      </c>
      <c r="AW55" s="108">
        <f>'SO 102.1 - Chodníky - I. ...'!J34</f>
        <v>0</v>
      </c>
      <c r="AX55" s="108">
        <f>'SO 102.1 - Chodníky - I. ...'!J35</f>
        <v>0</v>
      </c>
      <c r="AY55" s="108">
        <f>'SO 102.1 - Chodníky - I. ...'!J36</f>
        <v>0</v>
      </c>
      <c r="AZ55" s="108">
        <f>'SO 102.1 - Chodníky - I. ...'!F33</f>
        <v>0</v>
      </c>
      <c r="BA55" s="108">
        <f>'SO 102.1 - Chodníky - I. ...'!F34</f>
        <v>0</v>
      </c>
      <c r="BB55" s="108">
        <f>'SO 102.1 - Chodníky - I. ...'!F35</f>
        <v>0</v>
      </c>
      <c r="BC55" s="108">
        <f>'SO 102.1 - Chodníky - I. ...'!F36</f>
        <v>0</v>
      </c>
      <c r="BD55" s="110">
        <f>'SO 102.1 - Chodníky - I. ...'!F37</f>
        <v>0</v>
      </c>
      <c r="BE55" s="7"/>
      <c r="BT55" s="111" t="s">
        <v>88</v>
      </c>
      <c r="BV55" s="111" t="s">
        <v>82</v>
      </c>
      <c r="BW55" s="111" t="s">
        <v>89</v>
      </c>
      <c r="BX55" s="111" t="s">
        <v>5</v>
      </c>
      <c r="CL55" s="111" t="s">
        <v>20</v>
      </c>
      <c r="CM55" s="111" t="s">
        <v>22</v>
      </c>
    </row>
    <row r="56" s="7" customFormat="1" ht="24.75" customHeight="1">
      <c r="A56" s="100" t="s">
        <v>84</v>
      </c>
      <c r="B56" s="101"/>
      <c r="C56" s="102"/>
      <c r="D56" s="103" t="s">
        <v>90</v>
      </c>
      <c r="E56" s="103"/>
      <c r="F56" s="103"/>
      <c r="G56" s="103"/>
      <c r="H56" s="103"/>
      <c r="I56" s="104"/>
      <c r="J56" s="103" t="s">
        <v>91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5">
        <f>'SO 102.1.1 - Chodníky - I...'!J30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87</v>
      </c>
      <c r="AR56" s="101"/>
      <c r="AS56" s="107">
        <v>0</v>
      </c>
      <c r="AT56" s="108">
        <f>ROUND(SUM(AV56:AW56),2)</f>
        <v>0</v>
      </c>
      <c r="AU56" s="109">
        <f>'SO 102.1.1 - Chodníky - I...'!P88</f>
        <v>0</v>
      </c>
      <c r="AV56" s="108">
        <f>'SO 102.1.1 - Chodníky - I...'!J33</f>
        <v>0</v>
      </c>
      <c r="AW56" s="108">
        <f>'SO 102.1.1 - Chodníky - I...'!J34</f>
        <v>0</v>
      </c>
      <c r="AX56" s="108">
        <f>'SO 102.1.1 - Chodníky - I...'!J35</f>
        <v>0</v>
      </c>
      <c r="AY56" s="108">
        <f>'SO 102.1.1 - Chodníky - I...'!J36</f>
        <v>0</v>
      </c>
      <c r="AZ56" s="108">
        <f>'SO 102.1.1 - Chodníky - I...'!F33</f>
        <v>0</v>
      </c>
      <c r="BA56" s="108">
        <f>'SO 102.1.1 - Chodníky - I...'!F34</f>
        <v>0</v>
      </c>
      <c r="BB56" s="108">
        <f>'SO 102.1.1 - Chodníky - I...'!F35</f>
        <v>0</v>
      </c>
      <c r="BC56" s="108">
        <f>'SO 102.1.1 - Chodníky - I...'!F36</f>
        <v>0</v>
      </c>
      <c r="BD56" s="110">
        <f>'SO 102.1.1 - Chodníky - I...'!F37</f>
        <v>0</v>
      </c>
      <c r="BE56" s="7"/>
      <c r="BT56" s="111" t="s">
        <v>88</v>
      </c>
      <c r="BV56" s="111" t="s">
        <v>82</v>
      </c>
      <c r="BW56" s="111" t="s">
        <v>92</v>
      </c>
      <c r="BX56" s="111" t="s">
        <v>5</v>
      </c>
      <c r="CL56" s="111" t="s">
        <v>20</v>
      </c>
      <c r="CM56" s="111" t="s">
        <v>22</v>
      </c>
    </row>
    <row r="57" s="7" customFormat="1" ht="24.75" customHeight="1">
      <c r="A57" s="100" t="s">
        <v>84</v>
      </c>
      <c r="B57" s="101"/>
      <c r="C57" s="102"/>
      <c r="D57" s="103" t="s">
        <v>93</v>
      </c>
      <c r="E57" s="103"/>
      <c r="F57" s="103"/>
      <c r="G57" s="103"/>
      <c r="H57" s="103"/>
      <c r="I57" s="104"/>
      <c r="J57" s="103" t="s">
        <v>94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5">
        <f>'SO 102.2 - Chodníky - II....'!J30</f>
        <v>0</v>
      </c>
      <c r="AH57" s="104"/>
      <c r="AI57" s="104"/>
      <c r="AJ57" s="104"/>
      <c r="AK57" s="104"/>
      <c r="AL57" s="104"/>
      <c r="AM57" s="104"/>
      <c r="AN57" s="105">
        <f>SUM(AG57,AT57)</f>
        <v>0</v>
      </c>
      <c r="AO57" s="104"/>
      <c r="AP57" s="104"/>
      <c r="AQ57" s="106" t="s">
        <v>87</v>
      </c>
      <c r="AR57" s="101"/>
      <c r="AS57" s="107">
        <v>0</v>
      </c>
      <c r="AT57" s="108">
        <f>ROUND(SUM(AV57:AW57),2)</f>
        <v>0</v>
      </c>
      <c r="AU57" s="109">
        <f>'SO 102.2 - Chodníky - II....'!P86</f>
        <v>0</v>
      </c>
      <c r="AV57" s="108">
        <f>'SO 102.2 - Chodníky - II....'!J33</f>
        <v>0</v>
      </c>
      <c r="AW57" s="108">
        <f>'SO 102.2 - Chodníky - II....'!J34</f>
        <v>0</v>
      </c>
      <c r="AX57" s="108">
        <f>'SO 102.2 - Chodníky - II....'!J35</f>
        <v>0</v>
      </c>
      <c r="AY57" s="108">
        <f>'SO 102.2 - Chodníky - II....'!J36</f>
        <v>0</v>
      </c>
      <c r="AZ57" s="108">
        <f>'SO 102.2 - Chodníky - II....'!F33</f>
        <v>0</v>
      </c>
      <c r="BA57" s="108">
        <f>'SO 102.2 - Chodníky - II....'!F34</f>
        <v>0</v>
      </c>
      <c r="BB57" s="108">
        <f>'SO 102.2 - Chodníky - II....'!F35</f>
        <v>0</v>
      </c>
      <c r="BC57" s="108">
        <f>'SO 102.2 - Chodníky - II....'!F36</f>
        <v>0</v>
      </c>
      <c r="BD57" s="110">
        <f>'SO 102.2 - Chodníky - II....'!F37</f>
        <v>0</v>
      </c>
      <c r="BE57" s="7"/>
      <c r="BT57" s="111" t="s">
        <v>88</v>
      </c>
      <c r="BV57" s="111" t="s">
        <v>82</v>
      </c>
      <c r="BW57" s="111" t="s">
        <v>95</v>
      </c>
      <c r="BX57" s="111" t="s">
        <v>5</v>
      </c>
      <c r="CL57" s="111" t="s">
        <v>20</v>
      </c>
      <c r="CM57" s="111" t="s">
        <v>22</v>
      </c>
    </row>
    <row r="58" s="7" customFormat="1" ht="24.75" customHeight="1">
      <c r="A58" s="100" t="s">
        <v>84</v>
      </c>
      <c r="B58" s="101"/>
      <c r="C58" s="102"/>
      <c r="D58" s="103" t="s">
        <v>96</v>
      </c>
      <c r="E58" s="103"/>
      <c r="F58" s="103"/>
      <c r="G58" s="103"/>
      <c r="H58" s="103"/>
      <c r="I58" s="104"/>
      <c r="J58" s="103" t="s">
        <v>97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5">
        <f>'SO 102.3 - Chodníky - III...'!J30</f>
        <v>0</v>
      </c>
      <c r="AH58" s="104"/>
      <c r="AI58" s="104"/>
      <c r="AJ58" s="104"/>
      <c r="AK58" s="104"/>
      <c r="AL58" s="104"/>
      <c r="AM58" s="104"/>
      <c r="AN58" s="105">
        <f>SUM(AG58,AT58)</f>
        <v>0</v>
      </c>
      <c r="AO58" s="104"/>
      <c r="AP58" s="104"/>
      <c r="AQ58" s="106" t="s">
        <v>87</v>
      </c>
      <c r="AR58" s="101"/>
      <c r="AS58" s="107">
        <v>0</v>
      </c>
      <c r="AT58" s="108">
        <f>ROUND(SUM(AV58:AW58),2)</f>
        <v>0</v>
      </c>
      <c r="AU58" s="109">
        <f>'SO 102.3 - Chodníky - III...'!P86</f>
        <v>0</v>
      </c>
      <c r="AV58" s="108">
        <f>'SO 102.3 - Chodníky - III...'!J33</f>
        <v>0</v>
      </c>
      <c r="AW58" s="108">
        <f>'SO 102.3 - Chodníky - III...'!J34</f>
        <v>0</v>
      </c>
      <c r="AX58" s="108">
        <f>'SO 102.3 - Chodníky - III...'!J35</f>
        <v>0</v>
      </c>
      <c r="AY58" s="108">
        <f>'SO 102.3 - Chodníky - III...'!J36</f>
        <v>0</v>
      </c>
      <c r="AZ58" s="108">
        <f>'SO 102.3 - Chodníky - III...'!F33</f>
        <v>0</v>
      </c>
      <c r="BA58" s="108">
        <f>'SO 102.3 - Chodníky - III...'!F34</f>
        <v>0</v>
      </c>
      <c r="BB58" s="108">
        <f>'SO 102.3 - Chodníky - III...'!F35</f>
        <v>0</v>
      </c>
      <c r="BC58" s="108">
        <f>'SO 102.3 - Chodníky - III...'!F36</f>
        <v>0</v>
      </c>
      <c r="BD58" s="110">
        <f>'SO 102.3 - Chodníky - III...'!F37</f>
        <v>0</v>
      </c>
      <c r="BE58" s="7"/>
      <c r="BT58" s="111" t="s">
        <v>88</v>
      </c>
      <c r="BV58" s="111" t="s">
        <v>82</v>
      </c>
      <c r="BW58" s="111" t="s">
        <v>98</v>
      </c>
      <c r="BX58" s="111" t="s">
        <v>5</v>
      </c>
      <c r="CL58" s="111" t="s">
        <v>20</v>
      </c>
      <c r="CM58" s="111" t="s">
        <v>22</v>
      </c>
    </row>
    <row r="59" s="7" customFormat="1" ht="24.75" customHeight="1">
      <c r="A59" s="100" t="s">
        <v>84</v>
      </c>
      <c r="B59" s="101"/>
      <c r="C59" s="102"/>
      <c r="D59" s="103" t="s">
        <v>99</v>
      </c>
      <c r="E59" s="103"/>
      <c r="F59" s="103"/>
      <c r="G59" s="103"/>
      <c r="H59" s="103"/>
      <c r="I59" s="104"/>
      <c r="J59" s="103" t="s">
        <v>100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5">
        <f>'SO 102.3.1 - Chodníky - I...'!J30</f>
        <v>0</v>
      </c>
      <c r="AH59" s="104"/>
      <c r="AI59" s="104"/>
      <c r="AJ59" s="104"/>
      <c r="AK59" s="104"/>
      <c r="AL59" s="104"/>
      <c r="AM59" s="104"/>
      <c r="AN59" s="105">
        <f>SUM(AG59,AT59)</f>
        <v>0</v>
      </c>
      <c r="AO59" s="104"/>
      <c r="AP59" s="104"/>
      <c r="AQ59" s="106" t="s">
        <v>87</v>
      </c>
      <c r="AR59" s="101"/>
      <c r="AS59" s="107">
        <v>0</v>
      </c>
      <c r="AT59" s="108">
        <f>ROUND(SUM(AV59:AW59),2)</f>
        <v>0</v>
      </c>
      <c r="AU59" s="109">
        <f>'SO 102.3.1 - Chodníky - I...'!P82</f>
        <v>0</v>
      </c>
      <c r="AV59" s="108">
        <f>'SO 102.3.1 - Chodníky - I...'!J33</f>
        <v>0</v>
      </c>
      <c r="AW59" s="108">
        <f>'SO 102.3.1 - Chodníky - I...'!J34</f>
        <v>0</v>
      </c>
      <c r="AX59" s="108">
        <f>'SO 102.3.1 - Chodníky - I...'!J35</f>
        <v>0</v>
      </c>
      <c r="AY59" s="108">
        <f>'SO 102.3.1 - Chodníky - I...'!J36</f>
        <v>0</v>
      </c>
      <c r="AZ59" s="108">
        <f>'SO 102.3.1 - Chodníky - I...'!F33</f>
        <v>0</v>
      </c>
      <c r="BA59" s="108">
        <f>'SO 102.3.1 - Chodníky - I...'!F34</f>
        <v>0</v>
      </c>
      <c r="BB59" s="108">
        <f>'SO 102.3.1 - Chodníky - I...'!F35</f>
        <v>0</v>
      </c>
      <c r="BC59" s="108">
        <f>'SO 102.3.1 - Chodníky - I...'!F36</f>
        <v>0</v>
      </c>
      <c r="BD59" s="110">
        <f>'SO 102.3.1 - Chodníky - I...'!F37</f>
        <v>0</v>
      </c>
      <c r="BE59" s="7"/>
      <c r="BT59" s="111" t="s">
        <v>88</v>
      </c>
      <c r="BV59" s="111" t="s">
        <v>82</v>
      </c>
      <c r="BW59" s="111" t="s">
        <v>101</v>
      </c>
      <c r="BX59" s="111" t="s">
        <v>5</v>
      </c>
      <c r="CL59" s="111" t="s">
        <v>20</v>
      </c>
      <c r="CM59" s="111" t="s">
        <v>22</v>
      </c>
    </row>
    <row r="60" s="7" customFormat="1" ht="24.75" customHeight="1">
      <c r="A60" s="100" t="s">
        <v>84</v>
      </c>
      <c r="B60" s="101"/>
      <c r="C60" s="102"/>
      <c r="D60" s="103" t="s">
        <v>102</v>
      </c>
      <c r="E60" s="103"/>
      <c r="F60" s="103"/>
      <c r="G60" s="103"/>
      <c r="H60" s="103"/>
      <c r="I60" s="104"/>
      <c r="J60" s="103" t="s">
        <v>103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5">
        <f>'SO 102.4 - Chodníky - IV....'!J30</f>
        <v>0</v>
      </c>
      <c r="AH60" s="104"/>
      <c r="AI60" s="104"/>
      <c r="AJ60" s="104"/>
      <c r="AK60" s="104"/>
      <c r="AL60" s="104"/>
      <c r="AM60" s="104"/>
      <c r="AN60" s="105">
        <f>SUM(AG60,AT60)</f>
        <v>0</v>
      </c>
      <c r="AO60" s="104"/>
      <c r="AP60" s="104"/>
      <c r="AQ60" s="106" t="s">
        <v>87</v>
      </c>
      <c r="AR60" s="101"/>
      <c r="AS60" s="107">
        <v>0</v>
      </c>
      <c r="AT60" s="108">
        <f>ROUND(SUM(AV60:AW60),2)</f>
        <v>0</v>
      </c>
      <c r="AU60" s="109">
        <f>'SO 102.4 - Chodníky - IV....'!P85</f>
        <v>0</v>
      </c>
      <c r="AV60" s="108">
        <f>'SO 102.4 - Chodníky - IV....'!J33</f>
        <v>0</v>
      </c>
      <c r="AW60" s="108">
        <f>'SO 102.4 - Chodníky - IV....'!J34</f>
        <v>0</v>
      </c>
      <c r="AX60" s="108">
        <f>'SO 102.4 - Chodníky - IV....'!J35</f>
        <v>0</v>
      </c>
      <c r="AY60" s="108">
        <f>'SO 102.4 - Chodníky - IV....'!J36</f>
        <v>0</v>
      </c>
      <c r="AZ60" s="108">
        <f>'SO 102.4 - Chodníky - IV....'!F33</f>
        <v>0</v>
      </c>
      <c r="BA60" s="108">
        <f>'SO 102.4 - Chodníky - IV....'!F34</f>
        <v>0</v>
      </c>
      <c r="BB60" s="108">
        <f>'SO 102.4 - Chodníky - IV....'!F35</f>
        <v>0</v>
      </c>
      <c r="BC60" s="108">
        <f>'SO 102.4 - Chodníky - IV....'!F36</f>
        <v>0</v>
      </c>
      <c r="BD60" s="110">
        <f>'SO 102.4 - Chodníky - IV....'!F37</f>
        <v>0</v>
      </c>
      <c r="BE60" s="7"/>
      <c r="BT60" s="111" t="s">
        <v>88</v>
      </c>
      <c r="BV60" s="111" t="s">
        <v>82</v>
      </c>
      <c r="BW60" s="111" t="s">
        <v>104</v>
      </c>
      <c r="BX60" s="111" t="s">
        <v>5</v>
      </c>
      <c r="CL60" s="111" t="s">
        <v>20</v>
      </c>
      <c r="CM60" s="111" t="s">
        <v>22</v>
      </c>
    </row>
    <row r="61" s="7" customFormat="1" ht="24.75" customHeight="1">
      <c r="A61" s="100" t="s">
        <v>84</v>
      </c>
      <c r="B61" s="101"/>
      <c r="C61" s="102"/>
      <c r="D61" s="103" t="s">
        <v>105</v>
      </c>
      <c r="E61" s="103"/>
      <c r="F61" s="103"/>
      <c r="G61" s="103"/>
      <c r="H61" s="103"/>
      <c r="I61" s="104"/>
      <c r="J61" s="103" t="s">
        <v>106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5">
        <f>'SO 104 - Zastávkové záliv...'!J30</f>
        <v>0</v>
      </c>
      <c r="AH61" s="104"/>
      <c r="AI61" s="104"/>
      <c r="AJ61" s="104"/>
      <c r="AK61" s="104"/>
      <c r="AL61" s="104"/>
      <c r="AM61" s="104"/>
      <c r="AN61" s="105">
        <f>SUM(AG61,AT61)</f>
        <v>0</v>
      </c>
      <c r="AO61" s="104"/>
      <c r="AP61" s="104"/>
      <c r="AQ61" s="106" t="s">
        <v>87</v>
      </c>
      <c r="AR61" s="101"/>
      <c r="AS61" s="107">
        <v>0</v>
      </c>
      <c r="AT61" s="108">
        <f>ROUND(SUM(AV61:AW61),2)</f>
        <v>0</v>
      </c>
      <c r="AU61" s="109">
        <f>'SO 104 - Zastávkové záliv...'!P85</f>
        <v>0</v>
      </c>
      <c r="AV61" s="108">
        <f>'SO 104 - Zastávkové záliv...'!J33</f>
        <v>0</v>
      </c>
      <c r="AW61" s="108">
        <f>'SO 104 - Zastávkové záliv...'!J34</f>
        <v>0</v>
      </c>
      <c r="AX61" s="108">
        <f>'SO 104 - Zastávkové záliv...'!J35</f>
        <v>0</v>
      </c>
      <c r="AY61" s="108">
        <f>'SO 104 - Zastávkové záliv...'!J36</f>
        <v>0</v>
      </c>
      <c r="AZ61" s="108">
        <f>'SO 104 - Zastávkové záliv...'!F33</f>
        <v>0</v>
      </c>
      <c r="BA61" s="108">
        <f>'SO 104 - Zastávkové záliv...'!F34</f>
        <v>0</v>
      </c>
      <c r="BB61" s="108">
        <f>'SO 104 - Zastávkové záliv...'!F35</f>
        <v>0</v>
      </c>
      <c r="BC61" s="108">
        <f>'SO 104 - Zastávkové záliv...'!F36</f>
        <v>0</v>
      </c>
      <c r="BD61" s="110">
        <f>'SO 104 - Zastávkové záliv...'!F37</f>
        <v>0</v>
      </c>
      <c r="BE61" s="7"/>
      <c r="BT61" s="111" t="s">
        <v>88</v>
      </c>
      <c r="BV61" s="111" t="s">
        <v>82</v>
      </c>
      <c r="BW61" s="111" t="s">
        <v>107</v>
      </c>
      <c r="BX61" s="111" t="s">
        <v>5</v>
      </c>
      <c r="CL61" s="111" t="s">
        <v>20</v>
      </c>
      <c r="CM61" s="111" t="s">
        <v>22</v>
      </c>
    </row>
    <row r="62" s="7" customFormat="1" ht="24.75" customHeight="1">
      <c r="A62" s="100" t="s">
        <v>84</v>
      </c>
      <c r="B62" s="101"/>
      <c r="C62" s="102"/>
      <c r="D62" s="103" t="s">
        <v>108</v>
      </c>
      <c r="E62" s="103"/>
      <c r="F62" s="103"/>
      <c r="G62" s="103"/>
      <c r="H62" s="103"/>
      <c r="I62" s="104"/>
      <c r="J62" s="103" t="s">
        <v>109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5">
        <f>'SO 105 - Parkovací zálivy...'!J30</f>
        <v>0</v>
      </c>
      <c r="AH62" s="104"/>
      <c r="AI62" s="104"/>
      <c r="AJ62" s="104"/>
      <c r="AK62" s="104"/>
      <c r="AL62" s="104"/>
      <c r="AM62" s="104"/>
      <c r="AN62" s="105">
        <f>SUM(AG62,AT62)</f>
        <v>0</v>
      </c>
      <c r="AO62" s="104"/>
      <c r="AP62" s="104"/>
      <c r="AQ62" s="106" t="s">
        <v>87</v>
      </c>
      <c r="AR62" s="101"/>
      <c r="AS62" s="107">
        <v>0</v>
      </c>
      <c r="AT62" s="108">
        <f>ROUND(SUM(AV62:AW62),2)</f>
        <v>0</v>
      </c>
      <c r="AU62" s="109">
        <f>'SO 105 - Parkovací zálivy...'!P85</f>
        <v>0</v>
      </c>
      <c r="AV62" s="108">
        <f>'SO 105 - Parkovací zálivy...'!J33</f>
        <v>0</v>
      </c>
      <c r="AW62" s="108">
        <f>'SO 105 - Parkovací zálivy...'!J34</f>
        <v>0</v>
      </c>
      <c r="AX62" s="108">
        <f>'SO 105 - Parkovací zálivy...'!J35</f>
        <v>0</v>
      </c>
      <c r="AY62" s="108">
        <f>'SO 105 - Parkovací zálivy...'!J36</f>
        <v>0</v>
      </c>
      <c r="AZ62" s="108">
        <f>'SO 105 - Parkovací zálivy...'!F33</f>
        <v>0</v>
      </c>
      <c r="BA62" s="108">
        <f>'SO 105 - Parkovací zálivy...'!F34</f>
        <v>0</v>
      </c>
      <c r="BB62" s="108">
        <f>'SO 105 - Parkovací zálivy...'!F35</f>
        <v>0</v>
      </c>
      <c r="BC62" s="108">
        <f>'SO 105 - Parkovací zálivy...'!F36</f>
        <v>0</v>
      </c>
      <c r="BD62" s="110">
        <f>'SO 105 - Parkovací zálivy...'!F37</f>
        <v>0</v>
      </c>
      <c r="BE62" s="7"/>
      <c r="BT62" s="111" t="s">
        <v>88</v>
      </c>
      <c r="BV62" s="111" t="s">
        <v>82</v>
      </c>
      <c r="BW62" s="111" t="s">
        <v>110</v>
      </c>
      <c r="BX62" s="111" t="s">
        <v>5</v>
      </c>
      <c r="CL62" s="111" t="s">
        <v>20</v>
      </c>
      <c r="CM62" s="111" t="s">
        <v>22</v>
      </c>
    </row>
    <row r="63" s="7" customFormat="1" ht="24.75" customHeight="1">
      <c r="A63" s="100" t="s">
        <v>84</v>
      </c>
      <c r="B63" s="101"/>
      <c r="C63" s="102"/>
      <c r="D63" s="103" t="s">
        <v>111</v>
      </c>
      <c r="E63" s="103"/>
      <c r="F63" s="103"/>
      <c r="G63" s="103"/>
      <c r="H63" s="103"/>
      <c r="I63" s="104"/>
      <c r="J63" s="103" t="s">
        <v>112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5">
        <f>'SO 202.1 - Stabilizace sv...'!J30</f>
        <v>0</v>
      </c>
      <c r="AH63" s="104"/>
      <c r="AI63" s="104"/>
      <c r="AJ63" s="104"/>
      <c r="AK63" s="104"/>
      <c r="AL63" s="104"/>
      <c r="AM63" s="104"/>
      <c r="AN63" s="105">
        <f>SUM(AG63,AT63)</f>
        <v>0</v>
      </c>
      <c r="AO63" s="104"/>
      <c r="AP63" s="104"/>
      <c r="AQ63" s="106" t="s">
        <v>87</v>
      </c>
      <c r="AR63" s="101"/>
      <c r="AS63" s="107">
        <v>0</v>
      </c>
      <c r="AT63" s="108">
        <f>ROUND(SUM(AV63:AW63),2)</f>
        <v>0</v>
      </c>
      <c r="AU63" s="109">
        <f>'SO 202.1 - Stabilizace sv...'!P85</f>
        <v>0</v>
      </c>
      <c r="AV63" s="108">
        <f>'SO 202.1 - Stabilizace sv...'!J33</f>
        <v>0</v>
      </c>
      <c r="AW63" s="108">
        <f>'SO 202.1 - Stabilizace sv...'!J34</f>
        <v>0</v>
      </c>
      <c r="AX63" s="108">
        <f>'SO 202.1 - Stabilizace sv...'!J35</f>
        <v>0</v>
      </c>
      <c r="AY63" s="108">
        <f>'SO 202.1 - Stabilizace sv...'!J36</f>
        <v>0</v>
      </c>
      <c r="AZ63" s="108">
        <f>'SO 202.1 - Stabilizace sv...'!F33</f>
        <v>0</v>
      </c>
      <c r="BA63" s="108">
        <f>'SO 202.1 - Stabilizace sv...'!F34</f>
        <v>0</v>
      </c>
      <c r="BB63" s="108">
        <f>'SO 202.1 - Stabilizace sv...'!F35</f>
        <v>0</v>
      </c>
      <c r="BC63" s="108">
        <f>'SO 202.1 - Stabilizace sv...'!F36</f>
        <v>0</v>
      </c>
      <c r="BD63" s="110">
        <f>'SO 202.1 - Stabilizace sv...'!F37</f>
        <v>0</v>
      </c>
      <c r="BE63" s="7"/>
      <c r="BT63" s="111" t="s">
        <v>88</v>
      </c>
      <c r="BV63" s="111" t="s">
        <v>82</v>
      </c>
      <c r="BW63" s="111" t="s">
        <v>113</v>
      </c>
      <c r="BX63" s="111" t="s">
        <v>5</v>
      </c>
      <c r="CL63" s="111" t="s">
        <v>20</v>
      </c>
      <c r="CM63" s="111" t="s">
        <v>22</v>
      </c>
    </row>
    <row r="64" s="7" customFormat="1" ht="24.75" customHeight="1">
      <c r="A64" s="100" t="s">
        <v>84</v>
      </c>
      <c r="B64" s="101"/>
      <c r="C64" s="102"/>
      <c r="D64" s="103" t="s">
        <v>114</v>
      </c>
      <c r="E64" s="103"/>
      <c r="F64" s="103"/>
      <c r="G64" s="103"/>
      <c r="H64" s="103"/>
      <c r="I64" s="104"/>
      <c r="J64" s="103" t="s">
        <v>115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5">
        <f>'SO 202.1.1 - Stabilizace ...'!J30</f>
        <v>0</v>
      </c>
      <c r="AH64" s="104"/>
      <c r="AI64" s="104"/>
      <c r="AJ64" s="104"/>
      <c r="AK64" s="104"/>
      <c r="AL64" s="104"/>
      <c r="AM64" s="104"/>
      <c r="AN64" s="105">
        <f>SUM(AG64,AT64)</f>
        <v>0</v>
      </c>
      <c r="AO64" s="104"/>
      <c r="AP64" s="104"/>
      <c r="AQ64" s="106" t="s">
        <v>87</v>
      </c>
      <c r="AR64" s="101"/>
      <c r="AS64" s="107">
        <v>0</v>
      </c>
      <c r="AT64" s="108">
        <f>ROUND(SUM(AV64:AW64),2)</f>
        <v>0</v>
      </c>
      <c r="AU64" s="109">
        <f>'SO 202.1.1 - Stabilizace ...'!P85</f>
        <v>0</v>
      </c>
      <c r="AV64" s="108">
        <f>'SO 202.1.1 - Stabilizace ...'!J33</f>
        <v>0</v>
      </c>
      <c r="AW64" s="108">
        <f>'SO 202.1.1 - Stabilizace ...'!J34</f>
        <v>0</v>
      </c>
      <c r="AX64" s="108">
        <f>'SO 202.1.1 - Stabilizace ...'!J35</f>
        <v>0</v>
      </c>
      <c r="AY64" s="108">
        <f>'SO 202.1.1 - Stabilizace ...'!J36</f>
        <v>0</v>
      </c>
      <c r="AZ64" s="108">
        <f>'SO 202.1.1 - Stabilizace ...'!F33</f>
        <v>0</v>
      </c>
      <c r="BA64" s="108">
        <f>'SO 202.1.1 - Stabilizace ...'!F34</f>
        <v>0</v>
      </c>
      <c r="BB64" s="108">
        <f>'SO 202.1.1 - Stabilizace ...'!F35</f>
        <v>0</v>
      </c>
      <c r="BC64" s="108">
        <f>'SO 202.1.1 - Stabilizace ...'!F36</f>
        <v>0</v>
      </c>
      <c r="BD64" s="110">
        <f>'SO 202.1.1 - Stabilizace ...'!F37</f>
        <v>0</v>
      </c>
      <c r="BE64" s="7"/>
      <c r="BT64" s="111" t="s">
        <v>88</v>
      </c>
      <c r="BV64" s="111" t="s">
        <v>82</v>
      </c>
      <c r="BW64" s="111" t="s">
        <v>116</v>
      </c>
      <c r="BX64" s="111" t="s">
        <v>5</v>
      </c>
      <c r="CL64" s="111" t="s">
        <v>20</v>
      </c>
      <c r="CM64" s="111" t="s">
        <v>22</v>
      </c>
    </row>
    <row r="65" s="7" customFormat="1" ht="24.75" customHeight="1">
      <c r="A65" s="100" t="s">
        <v>84</v>
      </c>
      <c r="B65" s="101"/>
      <c r="C65" s="102"/>
      <c r="D65" s="103" t="s">
        <v>117</v>
      </c>
      <c r="E65" s="103"/>
      <c r="F65" s="103"/>
      <c r="G65" s="103"/>
      <c r="H65" s="103"/>
      <c r="I65" s="104"/>
      <c r="J65" s="103" t="s">
        <v>118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5">
        <f>'SO 202.4 - Stabilizace sv...'!J30</f>
        <v>0</v>
      </c>
      <c r="AH65" s="104"/>
      <c r="AI65" s="104"/>
      <c r="AJ65" s="104"/>
      <c r="AK65" s="104"/>
      <c r="AL65" s="104"/>
      <c r="AM65" s="104"/>
      <c r="AN65" s="105">
        <f>SUM(AG65,AT65)</f>
        <v>0</v>
      </c>
      <c r="AO65" s="104"/>
      <c r="AP65" s="104"/>
      <c r="AQ65" s="106" t="s">
        <v>87</v>
      </c>
      <c r="AR65" s="101"/>
      <c r="AS65" s="107">
        <v>0</v>
      </c>
      <c r="AT65" s="108">
        <f>ROUND(SUM(AV65:AW65),2)</f>
        <v>0</v>
      </c>
      <c r="AU65" s="109">
        <f>'SO 202.4 - Stabilizace sv...'!P85</f>
        <v>0</v>
      </c>
      <c r="AV65" s="108">
        <f>'SO 202.4 - Stabilizace sv...'!J33</f>
        <v>0</v>
      </c>
      <c r="AW65" s="108">
        <f>'SO 202.4 - Stabilizace sv...'!J34</f>
        <v>0</v>
      </c>
      <c r="AX65" s="108">
        <f>'SO 202.4 - Stabilizace sv...'!J35</f>
        <v>0</v>
      </c>
      <c r="AY65" s="108">
        <f>'SO 202.4 - Stabilizace sv...'!J36</f>
        <v>0</v>
      </c>
      <c r="AZ65" s="108">
        <f>'SO 202.4 - Stabilizace sv...'!F33</f>
        <v>0</v>
      </c>
      <c r="BA65" s="108">
        <f>'SO 202.4 - Stabilizace sv...'!F34</f>
        <v>0</v>
      </c>
      <c r="BB65" s="108">
        <f>'SO 202.4 - Stabilizace sv...'!F35</f>
        <v>0</v>
      </c>
      <c r="BC65" s="108">
        <f>'SO 202.4 - Stabilizace sv...'!F36</f>
        <v>0</v>
      </c>
      <c r="BD65" s="110">
        <f>'SO 202.4 - Stabilizace sv...'!F37</f>
        <v>0</v>
      </c>
      <c r="BE65" s="7"/>
      <c r="BT65" s="111" t="s">
        <v>88</v>
      </c>
      <c r="BV65" s="111" t="s">
        <v>82</v>
      </c>
      <c r="BW65" s="111" t="s">
        <v>119</v>
      </c>
      <c r="BX65" s="111" t="s">
        <v>5</v>
      </c>
      <c r="CL65" s="111" t="s">
        <v>20</v>
      </c>
      <c r="CM65" s="111" t="s">
        <v>22</v>
      </c>
    </row>
    <row r="66" s="7" customFormat="1" ht="24.75" customHeight="1">
      <c r="A66" s="100" t="s">
        <v>84</v>
      </c>
      <c r="B66" s="101"/>
      <c r="C66" s="102"/>
      <c r="D66" s="103" t="s">
        <v>120</v>
      </c>
      <c r="E66" s="103"/>
      <c r="F66" s="103"/>
      <c r="G66" s="103"/>
      <c r="H66" s="103"/>
      <c r="I66" s="104"/>
      <c r="J66" s="103" t="s">
        <v>121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5">
        <f>'SO 203 - Lávka přes Kalný...'!J30</f>
        <v>0</v>
      </c>
      <c r="AH66" s="104"/>
      <c r="AI66" s="104"/>
      <c r="AJ66" s="104"/>
      <c r="AK66" s="104"/>
      <c r="AL66" s="104"/>
      <c r="AM66" s="104"/>
      <c r="AN66" s="105">
        <f>SUM(AG66,AT66)</f>
        <v>0</v>
      </c>
      <c r="AO66" s="104"/>
      <c r="AP66" s="104"/>
      <c r="AQ66" s="106" t="s">
        <v>87</v>
      </c>
      <c r="AR66" s="101"/>
      <c r="AS66" s="107">
        <v>0</v>
      </c>
      <c r="AT66" s="108">
        <f>ROUND(SUM(AV66:AW66),2)</f>
        <v>0</v>
      </c>
      <c r="AU66" s="109">
        <f>'SO 203 - Lávka přes Kalný...'!P90</f>
        <v>0</v>
      </c>
      <c r="AV66" s="108">
        <f>'SO 203 - Lávka přes Kalný...'!J33</f>
        <v>0</v>
      </c>
      <c r="AW66" s="108">
        <f>'SO 203 - Lávka přes Kalný...'!J34</f>
        <v>0</v>
      </c>
      <c r="AX66" s="108">
        <f>'SO 203 - Lávka přes Kalný...'!J35</f>
        <v>0</v>
      </c>
      <c r="AY66" s="108">
        <f>'SO 203 - Lávka přes Kalný...'!J36</f>
        <v>0</v>
      </c>
      <c r="AZ66" s="108">
        <f>'SO 203 - Lávka přes Kalný...'!F33</f>
        <v>0</v>
      </c>
      <c r="BA66" s="108">
        <f>'SO 203 - Lávka přes Kalný...'!F34</f>
        <v>0</v>
      </c>
      <c r="BB66" s="108">
        <f>'SO 203 - Lávka přes Kalný...'!F35</f>
        <v>0</v>
      </c>
      <c r="BC66" s="108">
        <f>'SO 203 - Lávka přes Kalný...'!F36</f>
        <v>0</v>
      </c>
      <c r="BD66" s="110">
        <f>'SO 203 - Lávka přes Kalný...'!F37</f>
        <v>0</v>
      </c>
      <c r="BE66" s="7"/>
      <c r="BT66" s="111" t="s">
        <v>88</v>
      </c>
      <c r="BV66" s="111" t="s">
        <v>82</v>
      </c>
      <c r="BW66" s="111" t="s">
        <v>122</v>
      </c>
      <c r="BX66" s="111" t="s">
        <v>5</v>
      </c>
      <c r="CL66" s="111" t="s">
        <v>20</v>
      </c>
      <c r="CM66" s="111" t="s">
        <v>22</v>
      </c>
    </row>
    <row r="67" s="7" customFormat="1" ht="24.75" customHeight="1">
      <c r="A67" s="100" t="s">
        <v>84</v>
      </c>
      <c r="B67" s="101"/>
      <c r="C67" s="102"/>
      <c r="D67" s="103" t="s">
        <v>123</v>
      </c>
      <c r="E67" s="103"/>
      <c r="F67" s="103"/>
      <c r="G67" s="103"/>
      <c r="H67" s="103"/>
      <c r="I67" s="104"/>
      <c r="J67" s="103" t="s">
        <v>124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5">
        <f>'SO 301.1 - Odvodnění komu...'!J30</f>
        <v>0</v>
      </c>
      <c r="AH67" s="104"/>
      <c r="AI67" s="104"/>
      <c r="AJ67" s="104"/>
      <c r="AK67" s="104"/>
      <c r="AL67" s="104"/>
      <c r="AM67" s="104"/>
      <c r="AN67" s="105">
        <f>SUM(AG67,AT67)</f>
        <v>0</v>
      </c>
      <c r="AO67" s="104"/>
      <c r="AP67" s="104"/>
      <c r="AQ67" s="106" t="s">
        <v>87</v>
      </c>
      <c r="AR67" s="101"/>
      <c r="AS67" s="107">
        <v>0</v>
      </c>
      <c r="AT67" s="108">
        <f>ROUND(SUM(AV67:AW67),2)</f>
        <v>0</v>
      </c>
      <c r="AU67" s="109">
        <f>'SO 301.1 - Odvodnění komu...'!P88</f>
        <v>0</v>
      </c>
      <c r="AV67" s="108">
        <f>'SO 301.1 - Odvodnění komu...'!J33</f>
        <v>0</v>
      </c>
      <c r="AW67" s="108">
        <f>'SO 301.1 - Odvodnění komu...'!J34</f>
        <v>0</v>
      </c>
      <c r="AX67" s="108">
        <f>'SO 301.1 - Odvodnění komu...'!J35</f>
        <v>0</v>
      </c>
      <c r="AY67" s="108">
        <f>'SO 301.1 - Odvodnění komu...'!J36</f>
        <v>0</v>
      </c>
      <c r="AZ67" s="108">
        <f>'SO 301.1 - Odvodnění komu...'!F33</f>
        <v>0</v>
      </c>
      <c r="BA67" s="108">
        <f>'SO 301.1 - Odvodnění komu...'!F34</f>
        <v>0</v>
      </c>
      <c r="BB67" s="108">
        <f>'SO 301.1 - Odvodnění komu...'!F35</f>
        <v>0</v>
      </c>
      <c r="BC67" s="108">
        <f>'SO 301.1 - Odvodnění komu...'!F36</f>
        <v>0</v>
      </c>
      <c r="BD67" s="110">
        <f>'SO 301.1 - Odvodnění komu...'!F37</f>
        <v>0</v>
      </c>
      <c r="BE67" s="7"/>
      <c r="BT67" s="111" t="s">
        <v>88</v>
      </c>
      <c r="BV67" s="111" t="s">
        <v>82</v>
      </c>
      <c r="BW67" s="111" t="s">
        <v>125</v>
      </c>
      <c r="BX67" s="111" t="s">
        <v>5</v>
      </c>
      <c r="CL67" s="111" t="s">
        <v>20</v>
      </c>
      <c r="CM67" s="111" t="s">
        <v>22</v>
      </c>
    </row>
    <row r="68" s="7" customFormat="1" ht="24.75" customHeight="1">
      <c r="A68" s="100" t="s">
        <v>84</v>
      </c>
      <c r="B68" s="101"/>
      <c r="C68" s="102"/>
      <c r="D68" s="103" t="s">
        <v>126</v>
      </c>
      <c r="E68" s="103"/>
      <c r="F68" s="103"/>
      <c r="G68" s="103"/>
      <c r="H68" s="103"/>
      <c r="I68" s="104"/>
      <c r="J68" s="103" t="s">
        <v>127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5">
        <f>'SO 301.1.1 - Odvodnění ko...'!J30</f>
        <v>0</v>
      </c>
      <c r="AH68" s="104"/>
      <c r="AI68" s="104"/>
      <c r="AJ68" s="104"/>
      <c r="AK68" s="104"/>
      <c r="AL68" s="104"/>
      <c r="AM68" s="104"/>
      <c r="AN68" s="105">
        <f>SUM(AG68,AT68)</f>
        <v>0</v>
      </c>
      <c r="AO68" s="104"/>
      <c r="AP68" s="104"/>
      <c r="AQ68" s="106" t="s">
        <v>87</v>
      </c>
      <c r="AR68" s="101"/>
      <c r="AS68" s="107">
        <v>0</v>
      </c>
      <c r="AT68" s="108">
        <f>ROUND(SUM(AV68:AW68),2)</f>
        <v>0</v>
      </c>
      <c r="AU68" s="109">
        <f>'SO 301.1.1 - Odvodnění ko...'!P87</f>
        <v>0</v>
      </c>
      <c r="AV68" s="108">
        <f>'SO 301.1.1 - Odvodnění ko...'!J33</f>
        <v>0</v>
      </c>
      <c r="AW68" s="108">
        <f>'SO 301.1.1 - Odvodnění ko...'!J34</f>
        <v>0</v>
      </c>
      <c r="AX68" s="108">
        <f>'SO 301.1.1 - Odvodnění ko...'!J35</f>
        <v>0</v>
      </c>
      <c r="AY68" s="108">
        <f>'SO 301.1.1 - Odvodnění ko...'!J36</f>
        <v>0</v>
      </c>
      <c r="AZ68" s="108">
        <f>'SO 301.1.1 - Odvodnění ko...'!F33</f>
        <v>0</v>
      </c>
      <c r="BA68" s="108">
        <f>'SO 301.1.1 - Odvodnění ko...'!F34</f>
        <v>0</v>
      </c>
      <c r="BB68" s="108">
        <f>'SO 301.1.1 - Odvodnění ko...'!F35</f>
        <v>0</v>
      </c>
      <c r="BC68" s="108">
        <f>'SO 301.1.1 - Odvodnění ko...'!F36</f>
        <v>0</v>
      </c>
      <c r="BD68" s="110">
        <f>'SO 301.1.1 - Odvodnění ko...'!F37</f>
        <v>0</v>
      </c>
      <c r="BE68" s="7"/>
      <c r="BT68" s="111" t="s">
        <v>88</v>
      </c>
      <c r="BV68" s="111" t="s">
        <v>82</v>
      </c>
      <c r="BW68" s="111" t="s">
        <v>128</v>
      </c>
      <c r="BX68" s="111" t="s">
        <v>5</v>
      </c>
      <c r="CL68" s="111" t="s">
        <v>20</v>
      </c>
      <c r="CM68" s="111" t="s">
        <v>22</v>
      </c>
    </row>
    <row r="69" s="7" customFormat="1" ht="24.75" customHeight="1">
      <c r="A69" s="100" t="s">
        <v>84</v>
      </c>
      <c r="B69" s="101"/>
      <c r="C69" s="102"/>
      <c r="D69" s="103" t="s">
        <v>129</v>
      </c>
      <c r="E69" s="103"/>
      <c r="F69" s="103"/>
      <c r="G69" s="103"/>
      <c r="H69" s="103"/>
      <c r="I69" s="104"/>
      <c r="J69" s="103" t="s">
        <v>130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5">
        <f>'SO 301.2 - Odvodnění komu...'!J30</f>
        <v>0</v>
      </c>
      <c r="AH69" s="104"/>
      <c r="AI69" s="104"/>
      <c r="AJ69" s="104"/>
      <c r="AK69" s="104"/>
      <c r="AL69" s="104"/>
      <c r="AM69" s="104"/>
      <c r="AN69" s="105">
        <f>SUM(AG69,AT69)</f>
        <v>0</v>
      </c>
      <c r="AO69" s="104"/>
      <c r="AP69" s="104"/>
      <c r="AQ69" s="106" t="s">
        <v>87</v>
      </c>
      <c r="AR69" s="101"/>
      <c r="AS69" s="107">
        <v>0</v>
      </c>
      <c r="AT69" s="108">
        <f>ROUND(SUM(AV69:AW69),2)</f>
        <v>0</v>
      </c>
      <c r="AU69" s="109">
        <f>'SO 301.2 - Odvodnění komu...'!P87</f>
        <v>0</v>
      </c>
      <c r="AV69" s="108">
        <f>'SO 301.2 - Odvodnění komu...'!J33</f>
        <v>0</v>
      </c>
      <c r="AW69" s="108">
        <f>'SO 301.2 - Odvodnění komu...'!J34</f>
        <v>0</v>
      </c>
      <c r="AX69" s="108">
        <f>'SO 301.2 - Odvodnění komu...'!J35</f>
        <v>0</v>
      </c>
      <c r="AY69" s="108">
        <f>'SO 301.2 - Odvodnění komu...'!J36</f>
        <v>0</v>
      </c>
      <c r="AZ69" s="108">
        <f>'SO 301.2 - Odvodnění komu...'!F33</f>
        <v>0</v>
      </c>
      <c r="BA69" s="108">
        <f>'SO 301.2 - Odvodnění komu...'!F34</f>
        <v>0</v>
      </c>
      <c r="BB69" s="108">
        <f>'SO 301.2 - Odvodnění komu...'!F35</f>
        <v>0</v>
      </c>
      <c r="BC69" s="108">
        <f>'SO 301.2 - Odvodnění komu...'!F36</f>
        <v>0</v>
      </c>
      <c r="BD69" s="110">
        <f>'SO 301.2 - Odvodnění komu...'!F37</f>
        <v>0</v>
      </c>
      <c r="BE69" s="7"/>
      <c r="BT69" s="111" t="s">
        <v>88</v>
      </c>
      <c r="BV69" s="111" t="s">
        <v>82</v>
      </c>
      <c r="BW69" s="111" t="s">
        <v>131</v>
      </c>
      <c r="BX69" s="111" t="s">
        <v>5</v>
      </c>
      <c r="CL69" s="111" t="s">
        <v>20</v>
      </c>
      <c r="CM69" s="111" t="s">
        <v>22</v>
      </c>
    </row>
    <row r="70" s="7" customFormat="1" ht="24.75" customHeight="1">
      <c r="A70" s="100" t="s">
        <v>84</v>
      </c>
      <c r="B70" s="101"/>
      <c r="C70" s="102"/>
      <c r="D70" s="103" t="s">
        <v>132</v>
      </c>
      <c r="E70" s="103"/>
      <c r="F70" s="103"/>
      <c r="G70" s="103"/>
      <c r="H70" s="103"/>
      <c r="I70" s="104"/>
      <c r="J70" s="103" t="s">
        <v>133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5">
        <f>'SO 301.3 - Odvodnění komu...'!J30</f>
        <v>0</v>
      </c>
      <c r="AH70" s="104"/>
      <c r="AI70" s="104"/>
      <c r="AJ70" s="104"/>
      <c r="AK70" s="104"/>
      <c r="AL70" s="104"/>
      <c r="AM70" s="104"/>
      <c r="AN70" s="105">
        <f>SUM(AG70,AT70)</f>
        <v>0</v>
      </c>
      <c r="AO70" s="104"/>
      <c r="AP70" s="104"/>
      <c r="AQ70" s="106" t="s">
        <v>87</v>
      </c>
      <c r="AR70" s="101"/>
      <c r="AS70" s="107">
        <v>0</v>
      </c>
      <c r="AT70" s="108">
        <f>ROUND(SUM(AV70:AW70),2)</f>
        <v>0</v>
      </c>
      <c r="AU70" s="109">
        <f>'SO 301.3 - Odvodnění komu...'!P86</f>
        <v>0</v>
      </c>
      <c r="AV70" s="108">
        <f>'SO 301.3 - Odvodnění komu...'!J33</f>
        <v>0</v>
      </c>
      <c r="AW70" s="108">
        <f>'SO 301.3 - Odvodnění komu...'!J34</f>
        <v>0</v>
      </c>
      <c r="AX70" s="108">
        <f>'SO 301.3 - Odvodnění komu...'!J35</f>
        <v>0</v>
      </c>
      <c r="AY70" s="108">
        <f>'SO 301.3 - Odvodnění komu...'!J36</f>
        <v>0</v>
      </c>
      <c r="AZ70" s="108">
        <f>'SO 301.3 - Odvodnění komu...'!F33</f>
        <v>0</v>
      </c>
      <c r="BA70" s="108">
        <f>'SO 301.3 - Odvodnění komu...'!F34</f>
        <v>0</v>
      </c>
      <c r="BB70" s="108">
        <f>'SO 301.3 - Odvodnění komu...'!F35</f>
        <v>0</v>
      </c>
      <c r="BC70" s="108">
        <f>'SO 301.3 - Odvodnění komu...'!F36</f>
        <v>0</v>
      </c>
      <c r="BD70" s="110">
        <f>'SO 301.3 - Odvodnění komu...'!F37</f>
        <v>0</v>
      </c>
      <c r="BE70" s="7"/>
      <c r="BT70" s="111" t="s">
        <v>88</v>
      </c>
      <c r="BV70" s="111" t="s">
        <v>82</v>
      </c>
      <c r="BW70" s="111" t="s">
        <v>134</v>
      </c>
      <c r="BX70" s="111" t="s">
        <v>5</v>
      </c>
      <c r="CL70" s="111" t="s">
        <v>20</v>
      </c>
      <c r="CM70" s="111" t="s">
        <v>22</v>
      </c>
    </row>
    <row r="71" s="7" customFormat="1" ht="24.75" customHeight="1">
      <c r="A71" s="100" t="s">
        <v>84</v>
      </c>
      <c r="B71" s="101"/>
      <c r="C71" s="102"/>
      <c r="D71" s="103" t="s">
        <v>135</v>
      </c>
      <c r="E71" s="103"/>
      <c r="F71" s="103"/>
      <c r="G71" s="103"/>
      <c r="H71" s="103"/>
      <c r="I71" s="104"/>
      <c r="J71" s="103" t="s">
        <v>136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5">
        <f>'SO 301.3.1 - Odvodnění ko...'!J30</f>
        <v>0</v>
      </c>
      <c r="AH71" s="104"/>
      <c r="AI71" s="104"/>
      <c r="AJ71" s="104"/>
      <c r="AK71" s="104"/>
      <c r="AL71" s="104"/>
      <c r="AM71" s="104"/>
      <c r="AN71" s="105">
        <f>SUM(AG71,AT71)</f>
        <v>0</v>
      </c>
      <c r="AO71" s="104"/>
      <c r="AP71" s="104"/>
      <c r="AQ71" s="106" t="s">
        <v>87</v>
      </c>
      <c r="AR71" s="101"/>
      <c r="AS71" s="107">
        <v>0</v>
      </c>
      <c r="AT71" s="108">
        <f>ROUND(SUM(AV71:AW71),2)</f>
        <v>0</v>
      </c>
      <c r="AU71" s="109">
        <f>'SO 301.3.1 - Odvodnění ko...'!P89</f>
        <v>0</v>
      </c>
      <c r="AV71" s="108">
        <f>'SO 301.3.1 - Odvodnění ko...'!J33</f>
        <v>0</v>
      </c>
      <c r="AW71" s="108">
        <f>'SO 301.3.1 - Odvodnění ko...'!J34</f>
        <v>0</v>
      </c>
      <c r="AX71" s="108">
        <f>'SO 301.3.1 - Odvodnění ko...'!J35</f>
        <v>0</v>
      </c>
      <c r="AY71" s="108">
        <f>'SO 301.3.1 - Odvodnění ko...'!J36</f>
        <v>0</v>
      </c>
      <c r="AZ71" s="108">
        <f>'SO 301.3.1 - Odvodnění ko...'!F33</f>
        <v>0</v>
      </c>
      <c r="BA71" s="108">
        <f>'SO 301.3.1 - Odvodnění ko...'!F34</f>
        <v>0</v>
      </c>
      <c r="BB71" s="108">
        <f>'SO 301.3.1 - Odvodnění ko...'!F35</f>
        <v>0</v>
      </c>
      <c r="BC71" s="108">
        <f>'SO 301.3.1 - Odvodnění ko...'!F36</f>
        <v>0</v>
      </c>
      <c r="BD71" s="110">
        <f>'SO 301.3.1 - Odvodnění ko...'!F37</f>
        <v>0</v>
      </c>
      <c r="BE71" s="7"/>
      <c r="BT71" s="111" t="s">
        <v>88</v>
      </c>
      <c r="BV71" s="111" t="s">
        <v>82</v>
      </c>
      <c r="BW71" s="111" t="s">
        <v>137</v>
      </c>
      <c r="BX71" s="111" t="s">
        <v>5</v>
      </c>
      <c r="CL71" s="111" t="s">
        <v>20</v>
      </c>
      <c r="CM71" s="111" t="s">
        <v>22</v>
      </c>
    </row>
    <row r="72" s="7" customFormat="1" ht="24.75" customHeight="1">
      <c r="A72" s="100" t="s">
        <v>84</v>
      </c>
      <c r="B72" s="101"/>
      <c r="C72" s="102"/>
      <c r="D72" s="103" t="s">
        <v>138</v>
      </c>
      <c r="E72" s="103"/>
      <c r="F72" s="103"/>
      <c r="G72" s="103"/>
      <c r="H72" s="103"/>
      <c r="I72" s="104"/>
      <c r="J72" s="103" t="s">
        <v>139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5">
        <f>'SO 301.4 - Odvodnění komu...'!J30</f>
        <v>0</v>
      </c>
      <c r="AH72" s="104"/>
      <c r="AI72" s="104"/>
      <c r="AJ72" s="104"/>
      <c r="AK72" s="104"/>
      <c r="AL72" s="104"/>
      <c r="AM72" s="104"/>
      <c r="AN72" s="105">
        <f>SUM(AG72,AT72)</f>
        <v>0</v>
      </c>
      <c r="AO72" s="104"/>
      <c r="AP72" s="104"/>
      <c r="AQ72" s="106" t="s">
        <v>87</v>
      </c>
      <c r="AR72" s="101"/>
      <c r="AS72" s="107">
        <v>0</v>
      </c>
      <c r="AT72" s="108">
        <f>ROUND(SUM(AV72:AW72),2)</f>
        <v>0</v>
      </c>
      <c r="AU72" s="109">
        <f>'SO 301.4 - Odvodnění komu...'!P87</f>
        <v>0</v>
      </c>
      <c r="AV72" s="108">
        <f>'SO 301.4 - Odvodnění komu...'!J33</f>
        <v>0</v>
      </c>
      <c r="AW72" s="108">
        <f>'SO 301.4 - Odvodnění komu...'!J34</f>
        <v>0</v>
      </c>
      <c r="AX72" s="108">
        <f>'SO 301.4 - Odvodnění komu...'!J35</f>
        <v>0</v>
      </c>
      <c r="AY72" s="108">
        <f>'SO 301.4 - Odvodnění komu...'!J36</f>
        <v>0</v>
      </c>
      <c r="AZ72" s="108">
        <f>'SO 301.4 - Odvodnění komu...'!F33</f>
        <v>0</v>
      </c>
      <c r="BA72" s="108">
        <f>'SO 301.4 - Odvodnění komu...'!F34</f>
        <v>0</v>
      </c>
      <c r="BB72" s="108">
        <f>'SO 301.4 - Odvodnění komu...'!F35</f>
        <v>0</v>
      </c>
      <c r="BC72" s="108">
        <f>'SO 301.4 - Odvodnění komu...'!F36</f>
        <v>0</v>
      </c>
      <c r="BD72" s="110">
        <f>'SO 301.4 - Odvodnění komu...'!F37</f>
        <v>0</v>
      </c>
      <c r="BE72" s="7"/>
      <c r="BT72" s="111" t="s">
        <v>88</v>
      </c>
      <c r="BV72" s="111" t="s">
        <v>82</v>
      </c>
      <c r="BW72" s="111" t="s">
        <v>140</v>
      </c>
      <c r="BX72" s="111" t="s">
        <v>5</v>
      </c>
      <c r="CL72" s="111" t="s">
        <v>20</v>
      </c>
      <c r="CM72" s="111" t="s">
        <v>22</v>
      </c>
    </row>
    <row r="73" s="7" customFormat="1" ht="24.75" customHeight="1">
      <c r="A73" s="100" t="s">
        <v>84</v>
      </c>
      <c r="B73" s="101"/>
      <c r="C73" s="102"/>
      <c r="D73" s="103" t="s">
        <v>141</v>
      </c>
      <c r="E73" s="103"/>
      <c r="F73" s="103"/>
      <c r="G73" s="103"/>
      <c r="H73" s="103"/>
      <c r="I73" s="104"/>
      <c r="J73" s="103" t="s">
        <v>142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5">
        <f>'SO 303.1 - Přípojky žlabů...'!J30</f>
        <v>0</v>
      </c>
      <c r="AH73" s="104"/>
      <c r="AI73" s="104"/>
      <c r="AJ73" s="104"/>
      <c r="AK73" s="104"/>
      <c r="AL73" s="104"/>
      <c r="AM73" s="104"/>
      <c r="AN73" s="105">
        <f>SUM(AG73,AT73)</f>
        <v>0</v>
      </c>
      <c r="AO73" s="104"/>
      <c r="AP73" s="104"/>
      <c r="AQ73" s="106" t="s">
        <v>87</v>
      </c>
      <c r="AR73" s="101"/>
      <c r="AS73" s="107">
        <v>0</v>
      </c>
      <c r="AT73" s="108">
        <f>ROUND(SUM(AV73:AW73),2)</f>
        <v>0</v>
      </c>
      <c r="AU73" s="109">
        <f>'SO 303.1 - Přípojky žlabů...'!P84</f>
        <v>0</v>
      </c>
      <c r="AV73" s="108">
        <f>'SO 303.1 - Přípojky žlabů...'!J33</f>
        <v>0</v>
      </c>
      <c r="AW73" s="108">
        <f>'SO 303.1 - Přípojky žlabů...'!J34</f>
        <v>0</v>
      </c>
      <c r="AX73" s="108">
        <f>'SO 303.1 - Přípojky žlabů...'!J35</f>
        <v>0</v>
      </c>
      <c r="AY73" s="108">
        <f>'SO 303.1 - Přípojky žlabů...'!J36</f>
        <v>0</v>
      </c>
      <c r="AZ73" s="108">
        <f>'SO 303.1 - Přípojky žlabů...'!F33</f>
        <v>0</v>
      </c>
      <c r="BA73" s="108">
        <f>'SO 303.1 - Přípojky žlabů...'!F34</f>
        <v>0</v>
      </c>
      <c r="BB73" s="108">
        <f>'SO 303.1 - Přípojky žlabů...'!F35</f>
        <v>0</v>
      </c>
      <c r="BC73" s="108">
        <f>'SO 303.1 - Přípojky žlabů...'!F36</f>
        <v>0</v>
      </c>
      <c r="BD73" s="110">
        <f>'SO 303.1 - Přípojky žlabů...'!F37</f>
        <v>0</v>
      </c>
      <c r="BE73" s="7"/>
      <c r="BT73" s="111" t="s">
        <v>88</v>
      </c>
      <c r="BV73" s="111" t="s">
        <v>82</v>
      </c>
      <c r="BW73" s="111" t="s">
        <v>143</v>
      </c>
      <c r="BX73" s="111" t="s">
        <v>5</v>
      </c>
      <c r="CL73" s="111" t="s">
        <v>20</v>
      </c>
      <c r="CM73" s="111" t="s">
        <v>22</v>
      </c>
    </row>
    <row r="74" s="7" customFormat="1" ht="24.75" customHeight="1">
      <c r="A74" s="100" t="s">
        <v>84</v>
      </c>
      <c r="B74" s="101"/>
      <c r="C74" s="102"/>
      <c r="D74" s="103" t="s">
        <v>144</v>
      </c>
      <c r="E74" s="103"/>
      <c r="F74" s="103"/>
      <c r="G74" s="103"/>
      <c r="H74" s="103"/>
      <c r="I74" s="104"/>
      <c r="J74" s="103" t="s">
        <v>145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5">
        <f>'SO 303.1.1 - Přípojky žla...'!J30</f>
        <v>0</v>
      </c>
      <c r="AH74" s="104"/>
      <c r="AI74" s="104"/>
      <c r="AJ74" s="104"/>
      <c r="AK74" s="104"/>
      <c r="AL74" s="104"/>
      <c r="AM74" s="104"/>
      <c r="AN74" s="105">
        <f>SUM(AG74,AT74)</f>
        <v>0</v>
      </c>
      <c r="AO74" s="104"/>
      <c r="AP74" s="104"/>
      <c r="AQ74" s="106" t="s">
        <v>87</v>
      </c>
      <c r="AR74" s="101"/>
      <c r="AS74" s="107">
        <v>0</v>
      </c>
      <c r="AT74" s="108">
        <f>ROUND(SUM(AV74:AW74),2)</f>
        <v>0</v>
      </c>
      <c r="AU74" s="109">
        <f>'SO 303.1.1 - Přípojky žla...'!P83</f>
        <v>0</v>
      </c>
      <c r="AV74" s="108">
        <f>'SO 303.1.1 - Přípojky žla...'!J33</f>
        <v>0</v>
      </c>
      <c r="AW74" s="108">
        <f>'SO 303.1.1 - Přípojky žla...'!J34</f>
        <v>0</v>
      </c>
      <c r="AX74" s="108">
        <f>'SO 303.1.1 - Přípojky žla...'!J35</f>
        <v>0</v>
      </c>
      <c r="AY74" s="108">
        <f>'SO 303.1.1 - Přípojky žla...'!J36</f>
        <v>0</v>
      </c>
      <c r="AZ74" s="108">
        <f>'SO 303.1.1 - Přípojky žla...'!F33</f>
        <v>0</v>
      </c>
      <c r="BA74" s="108">
        <f>'SO 303.1.1 - Přípojky žla...'!F34</f>
        <v>0</v>
      </c>
      <c r="BB74" s="108">
        <f>'SO 303.1.1 - Přípojky žla...'!F35</f>
        <v>0</v>
      </c>
      <c r="BC74" s="108">
        <f>'SO 303.1.1 - Přípojky žla...'!F36</f>
        <v>0</v>
      </c>
      <c r="BD74" s="110">
        <f>'SO 303.1.1 - Přípojky žla...'!F37</f>
        <v>0</v>
      </c>
      <c r="BE74" s="7"/>
      <c r="BT74" s="111" t="s">
        <v>88</v>
      </c>
      <c r="BV74" s="111" t="s">
        <v>82</v>
      </c>
      <c r="BW74" s="111" t="s">
        <v>146</v>
      </c>
      <c r="BX74" s="111" t="s">
        <v>5</v>
      </c>
      <c r="CL74" s="111" t="s">
        <v>20</v>
      </c>
      <c r="CM74" s="111" t="s">
        <v>22</v>
      </c>
    </row>
    <row r="75" s="7" customFormat="1" ht="24.75" customHeight="1">
      <c r="A75" s="100" t="s">
        <v>84</v>
      </c>
      <c r="B75" s="101"/>
      <c r="C75" s="102"/>
      <c r="D75" s="103" t="s">
        <v>147</v>
      </c>
      <c r="E75" s="103"/>
      <c r="F75" s="103"/>
      <c r="G75" s="103"/>
      <c r="H75" s="103"/>
      <c r="I75" s="104"/>
      <c r="J75" s="103" t="s">
        <v>148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5">
        <f>'SO 401.1 - Veřejné osvětl...'!J30</f>
        <v>0</v>
      </c>
      <c r="AH75" s="104"/>
      <c r="AI75" s="104"/>
      <c r="AJ75" s="104"/>
      <c r="AK75" s="104"/>
      <c r="AL75" s="104"/>
      <c r="AM75" s="104"/>
      <c r="AN75" s="105">
        <f>SUM(AG75,AT75)</f>
        <v>0</v>
      </c>
      <c r="AO75" s="104"/>
      <c r="AP75" s="104"/>
      <c r="AQ75" s="106" t="s">
        <v>87</v>
      </c>
      <c r="AR75" s="101"/>
      <c r="AS75" s="107">
        <v>0</v>
      </c>
      <c r="AT75" s="108">
        <f>ROUND(SUM(AV75:AW75),2)</f>
        <v>0</v>
      </c>
      <c r="AU75" s="109">
        <f>'SO 401.1 - Veřejné osvětl...'!P87</f>
        <v>0</v>
      </c>
      <c r="AV75" s="108">
        <f>'SO 401.1 - Veřejné osvětl...'!J33</f>
        <v>0</v>
      </c>
      <c r="AW75" s="108">
        <f>'SO 401.1 - Veřejné osvětl...'!J34</f>
        <v>0</v>
      </c>
      <c r="AX75" s="108">
        <f>'SO 401.1 - Veřejné osvětl...'!J35</f>
        <v>0</v>
      </c>
      <c r="AY75" s="108">
        <f>'SO 401.1 - Veřejné osvětl...'!J36</f>
        <v>0</v>
      </c>
      <c r="AZ75" s="108">
        <f>'SO 401.1 - Veřejné osvětl...'!F33</f>
        <v>0</v>
      </c>
      <c r="BA75" s="108">
        <f>'SO 401.1 - Veřejné osvětl...'!F34</f>
        <v>0</v>
      </c>
      <c r="BB75" s="108">
        <f>'SO 401.1 - Veřejné osvětl...'!F35</f>
        <v>0</v>
      </c>
      <c r="BC75" s="108">
        <f>'SO 401.1 - Veřejné osvětl...'!F36</f>
        <v>0</v>
      </c>
      <c r="BD75" s="110">
        <f>'SO 401.1 - Veřejné osvětl...'!F37</f>
        <v>0</v>
      </c>
      <c r="BE75" s="7"/>
      <c r="BT75" s="111" t="s">
        <v>88</v>
      </c>
      <c r="BV75" s="111" t="s">
        <v>82</v>
      </c>
      <c r="BW75" s="111" t="s">
        <v>149</v>
      </c>
      <c r="BX75" s="111" t="s">
        <v>5</v>
      </c>
      <c r="CL75" s="111" t="s">
        <v>20</v>
      </c>
      <c r="CM75" s="111" t="s">
        <v>22</v>
      </c>
    </row>
    <row r="76" s="7" customFormat="1" ht="24.75" customHeight="1">
      <c r="A76" s="100" t="s">
        <v>84</v>
      </c>
      <c r="B76" s="101"/>
      <c r="C76" s="102"/>
      <c r="D76" s="103" t="s">
        <v>150</v>
      </c>
      <c r="E76" s="103"/>
      <c r="F76" s="103"/>
      <c r="G76" s="103"/>
      <c r="H76" s="103"/>
      <c r="I76" s="104"/>
      <c r="J76" s="103" t="s">
        <v>151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5">
        <f>'SO 401.1.1 - Veřejné osvě...'!J30</f>
        <v>0</v>
      </c>
      <c r="AH76" s="104"/>
      <c r="AI76" s="104"/>
      <c r="AJ76" s="104"/>
      <c r="AK76" s="104"/>
      <c r="AL76" s="104"/>
      <c r="AM76" s="104"/>
      <c r="AN76" s="105">
        <f>SUM(AG76,AT76)</f>
        <v>0</v>
      </c>
      <c r="AO76" s="104"/>
      <c r="AP76" s="104"/>
      <c r="AQ76" s="106" t="s">
        <v>87</v>
      </c>
      <c r="AR76" s="101"/>
      <c r="AS76" s="107">
        <v>0</v>
      </c>
      <c r="AT76" s="108">
        <f>ROUND(SUM(AV76:AW76),2)</f>
        <v>0</v>
      </c>
      <c r="AU76" s="109">
        <f>'SO 401.1.1 - Veřejné osvě...'!P88</f>
        <v>0</v>
      </c>
      <c r="AV76" s="108">
        <f>'SO 401.1.1 - Veřejné osvě...'!J33</f>
        <v>0</v>
      </c>
      <c r="AW76" s="108">
        <f>'SO 401.1.1 - Veřejné osvě...'!J34</f>
        <v>0</v>
      </c>
      <c r="AX76" s="108">
        <f>'SO 401.1.1 - Veřejné osvě...'!J35</f>
        <v>0</v>
      </c>
      <c r="AY76" s="108">
        <f>'SO 401.1.1 - Veřejné osvě...'!J36</f>
        <v>0</v>
      </c>
      <c r="AZ76" s="108">
        <f>'SO 401.1.1 - Veřejné osvě...'!F33</f>
        <v>0</v>
      </c>
      <c r="BA76" s="108">
        <f>'SO 401.1.1 - Veřejné osvě...'!F34</f>
        <v>0</v>
      </c>
      <c r="BB76" s="108">
        <f>'SO 401.1.1 - Veřejné osvě...'!F35</f>
        <v>0</v>
      </c>
      <c r="BC76" s="108">
        <f>'SO 401.1.1 - Veřejné osvě...'!F36</f>
        <v>0</v>
      </c>
      <c r="BD76" s="110">
        <f>'SO 401.1.1 - Veřejné osvě...'!F37</f>
        <v>0</v>
      </c>
      <c r="BE76" s="7"/>
      <c r="BT76" s="111" t="s">
        <v>88</v>
      </c>
      <c r="BV76" s="111" t="s">
        <v>82</v>
      </c>
      <c r="BW76" s="111" t="s">
        <v>152</v>
      </c>
      <c r="BX76" s="111" t="s">
        <v>5</v>
      </c>
      <c r="CL76" s="111" t="s">
        <v>20</v>
      </c>
      <c r="CM76" s="111" t="s">
        <v>22</v>
      </c>
    </row>
    <row r="77" s="7" customFormat="1" ht="24.75" customHeight="1">
      <c r="A77" s="100" t="s">
        <v>84</v>
      </c>
      <c r="B77" s="101"/>
      <c r="C77" s="102"/>
      <c r="D77" s="103" t="s">
        <v>153</v>
      </c>
      <c r="E77" s="103"/>
      <c r="F77" s="103"/>
      <c r="G77" s="103"/>
      <c r="H77" s="103"/>
      <c r="I77" s="104"/>
      <c r="J77" s="103" t="s">
        <v>154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5">
        <f>'SO 401.2 - Veřejné osvětl...'!J30</f>
        <v>0</v>
      </c>
      <c r="AH77" s="104"/>
      <c r="AI77" s="104"/>
      <c r="AJ77" s="104"/>
      <c r="AK77" s="104"/>
      <c r="AL77" s="104"/>
      <c r="AM77" s="104"/>
      <c r="AN77" s="105">
        <f>SUM(AG77,AT77)</f>
        <v>0</v>
      </c>
      <c r="AO77" s="104"/>
      <c r="AP77" s="104"/>
      <c r="AQ77" s="106" t="s">
        <v>87</v>
      </c>
      <c r="AR77" s="101"/>
      <c r="AS77" s="107">
        <v>0</v>
      </c>
      <c r="AT77" s="108">
        <f>ROUND(SUM(AV77:AW77),2)</f>
        <v>0</v>
      </c>
      <c r="AU77" s="109">
        <f>'SO 401.2 - Veřejné osvětl...'!P88</f>
        <v>0</v>
      </c>
      <c r="AV77" s="108">
        <f>'SO 401.2 - Veřejné osvětl...'!J33</f>
        <v>0</v>
      </c>
      <c r="AW77" s="108">
        <f>'SO 401.2 - Veřejné osvětl...'!J34</f>
        <v>0</v>
      </c>
      <c r="AX77" s="108">
        <f>'SO 401.2 - Veřejné osvětl...'!J35</f>
        <v>0</v>
      </c>
      <c r="AY77" s="108">
        <f>'SO 401.2 - Veřejné osvětl...'!J36</f>
        <v>0</v>
      </c>
      <c r="AZ77" s="108">
        <f>'SO 401.2 - Veřejné osvětl...'!F33</f>
        <v>0</v>
      </c>
      <c r="BA77" s="108">
        <f>'SO 401.2 - Veřejné osvětl...'!F34</f>
        <v>0</v>
      </c>
      <c r="BB77" s="108">
        <f>'SO 401.2 - Veřejné osvětl...'!F35</f>
        <v>0</v>
      </c>
      <c r="BC77" s="108">
        <f>'SO 401.2 - Veřejné osvětl...'!F36</f>
        <v>0</v>
      </c>
      <c r="BD77" s="110">
        <f>'SO 401.2 - Veřejné osvětl...'!F37</f>
        <v>0</v>
      </c>
      <c r="BE77" s="7"/>
      <c r="BT77" s="111" t="s">
        <v>88</v>
      </c>
      <c r="BV77" s="111" t="s">
        <v>82</v>
      </c>
      <c r="BW77" s="111" t="s">
        <v>155</v>
      </c>
      <c r="BX77" s="111" t="s">
        <v>5</v>
      </c>
      <c r="CL77" s="111" t="s">
        <v>20</v>
      </c>
      <c r="CM77" s="111" t="s">
        <v>22</v>
      </c>
    </row>
    <row r="78" s="7" customFormat="1" ht="24.75" customHeight="1">
      <c r="A78" s="100" t="s">
        <v>84</v>
      </c>
      <c r="B78" s="101"/>
      <c r="C78" s="102"/>
      <c r="D78" s="103" t="s">
        <v>156</v>
      </c>
      <c r="E78" s="103"/>
      <c r="F78" s="103"/>
      <c r="G78" s="103"/>
      <c r="H78" s="103"/>
      <c r="I78" s="104"/>
      <c r="J78" s="103" t="s">
        <v>157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5">
        <f>'SO 401.3 - Veřejné osvětl...'!J30</f>
        <v>0</v>
      </c>
      <c r="AH78" s="104"/>
      <c r="AI78" s="104"/>
      <c r="AJ78" s="104"/>
      <c r="AK78" s="104"/>
      <c r="AL78" s="104"/>
      <c r="AM78" s="104"/>
      <c r="AN78" s="105">
        <f>SUM(AG78,AT78)</f>
        <v>0</v>
      </c>
      <c r="AO78" s="104"/>
      <c r="AP78" s="104"/>
      <c r="AQ78" s="106" t="s">
        <v>87</v>
      </c>
      <c r="AR78" s="101"/>
      <c r="AS78" s="107">
        <v>0</v>
      </c>
      <c r="AT78" s="108">
        <f>ROUND(SUM(AV78:AW78),2)</f>
        <v>0</v>
      </c>
      <c r="AU78" s="109">
        <f>'SO 401.3 - Veřejné osvětl...'!P88</f>
        <v>0</v>
      </c>
      <c r="AV78" s="108">
        <f>'SO 401.3 - Veřejné osvětl...'!J33</f>
        <v>0</v>
      </c>
      <c r="AW78" s="108">
        <f>'SO 401.3 - Veřejné osvětl...'!J34</f>
        <v>0</v>
      </c>
      <c r="AX78" s="108">
        <f>'SO 401.3 - Veřejné osvětl...'!J35</f>
        <v>0</v>
      </c>
      <c r="AY78" s="108">
        <f>'SO 401.3 - Veřejné osvětl...'!J36</f>
        <v>0</v>
      </c>
      <c r="AZ78" s="108">
        <f>'SO 401.3 - Veřejné osvětl...'!F33</f>
        <v>0</v>
      </c>
      <c r="BA78" s="108">
        <f>'SO 401.3 - Veřejné osvětl...'!F34</f>
        <v>0</v>
      </c>
      <c r="BB78" s="108">
        <f>'SO 401.3 - Veřejné osvětl...'!F35</f>
        <v>0</v>
      </c>
      <c r="BC78" s="108">
        <f>'SO 401.3 - Veřejné osvětl...'!F36</f>
        <v>0</v>
      </c>
      <c r="BD78" s="110">
        <f>'SO 401.3 - Veřejné osvětl...'!F37</f>
        <v>0</v>
      </c>
      <c r="BE78" s="7"/>
      <c r="BT78" s="111" t="s">
        <v>88</v>
      </c>
      <c r="BV78" s="111" t="s">
        <v>82</v>
      </c>
      <c r="BW78" s="111" t="s">
        <v>158</v>
      </c>
      <c r="BX78" s="111" t="s">
        <v>5</v>
      </c>
      <c r="CL78" s="111" t="s">
        <v>20</v>
      </c>
      <c r="CM78" s="111" t="s">
        <v>22</v>
      </c>
    </row>
    <row r="79" s="7" customFormat="1" ht="24.75" customHeight="1">
      <c r="A79" s="100" t="s">
        <v>84</v>
      </c>
      <c r="B79" s="101"/>
      <c r="C79" s="102"/>
      <c r="D79" s="103" t="s">
        <v>159</v>
      </c>
      <c r="E79" s="103"/>
      <c r="F79" s="103"/>
      <c r="G79" s="103"/>
      <c r="H79" s="103"/>
      <c r="I79" s="104"/>
      <c r="J79" s="103" t="s">
        <v>160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5">
        <f>'SO 401.4 - Veřejné osvětl...'!J30</f>
        <v>0</v>
      </c>
      <c r="AH79" s="104"/>
      <c r="AI79" s="104"/>
      <c r="AJ79" s="104"/>
      <c r="AK79" s="104"/>
      <c r="AL79" s="104"/>
      <c r="AM79" s="104"/>
      <c r="AN79" s="105">
        <f>SUM(AG79,AT79)</f>
        <v>0</v>
      </c>
      <c r="AO79" s="104"/>
      <c r="AP79" s="104"/>
      <c r="AQ79" s="106" t="s">
        <v>87</v>
      </c>
      <c r="AR79" s="101"/>
      <c r="AS79" s="107">
        <v>0</v>
      </c>
      <c r="AT79" s="108">
        <f>ROUND(SUM(AV79:AW79),2)</f>
        <v>0</v>
      </c>
      <c r="AU79" s="109">
        <f>'SO 401.4 - Veřejné osvětl...'!P87</f>
        <v>0</v>
      </c>
      <c r="AV79" s="108">
        <f>'SO 401.4 - Veřejné osvětl...'!J33</f>
        <v>0</v>
      </c>
      <c r="AW79" s="108">
        <f>'SO 401.4 - Veřejné osvětl...'!J34</f>
        <v>0</v>
      </c>
      <c r="AX79" s="108">
        <f>'SO 401.4 - Veřejné osvětl...'!J35</f>
        <v>0</v>
      </c>
      <c r="AY79" s="108">
        <f>'SO 401.4 - Veřejné osvětl...'!J36</f>
        <v>0</v>
      </c>
      <c r="AZ79" s="108">
        <f>'SO 401.4 - Veřejné osvětl...'!F33</f>
        <v>0</v>
      </c>
      <c r="BA79" s="108">
        <f>'SO 401.4 - Veřejné osvětl...'!F34</f>
        <v>0</v>
      </c>
      <c r="BB79" s="108">
        <f>'SO 401.4 - Veřejné osvětl...'!F35</f>
        <v>0</v>
      </c>
      <c r="BC79" s="108">
        <f>'SO 401.4 - Veřejné osvětl...'!F36</f>
        <v>0</v>
      </c>
      <c r="BD79" s="110">
        <f>'SO 401.4 - Veřejné osvětl...'!F37</f>
        <v>0</v>
      </c>
      <c r="BE79" s="7"/>
      <c r="BT79" s="111" t="s">
        <v>88</v>
      </c>
      <c r="BV79" s="111" t="s">
        <v>82</v>
      </c>
      <c r="BW79" s="111" t="s">
        <v>161</v>
      </c>
      <c r="BX79" s="111" t="s">
        <v>5</v>
      </c>
      <c r="CL79" s="111" t="s">
        <v>20</v>
      </c>
      <c r="CM79" s="111" t="s">
        <v>22</v>
      </c>
    </row>
    <row r="80" s="7" customFormat="1" ht="24.75" customHeight="1">
      <c r="A80" s="100" t="s">
        <v>84</v>
      </c>
      <c r="B80" s="101"/>
      <c r="C80" s="102"/>
      <c r="D80" s="103" t="s">
        <v>162</v>
      </c>
      <c r="E80" s="103"/>
      <c r="F80" s="103"/>
      <c r="G80" s="103"/>
      <c r="H80" s="103"/>
      <c r="I80" s="104"/>
      <c r="J80" s="103" t="s">
        <v>163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5">
        <f>'SO 701.3 - Nové oplocení ...'!J30</f>
        <v>0</v>
      </c>
      <c r="AH80" s="104"/>
      <c r="AI80" s="104"/>
      <c r="AJ80" s="104"/>
      <c r="AK80" s="104"/>
      <c r="AL80" s="104"/>
      <c r="AM80" s="104"/>
      <c r="AN80" s="105">
        <f>SUM(AG80,AT80)</f>
        <v>0</v>
      </c>
      <c r="AO80" s="104"/>
      <c r="AP80" s="104"/>
      <c r="AQ80" s="106" t="s">
        <v>87</v>
      </c>
      <c r="AR80" s="101"/>
      <c r="AS80" s="107">
        <v>0</v>
      </c>
      <c r="AT80" s="108">
        <f>ROUND(SUM(AV80:AW80),2)</f>
        <v>0</v>
      </c>
      <c r="AU80" s="109">
        <f>'SO 701.3 - Nové oplocení ...'!P82</f>
        <v>0</v>
      </c>
      <c r="AV80" s="108">
        <f>'SO 701.3 - Nové oplocení ...'!J33</f>
        <v>0</v>
      </c>
      <c r="AW80" s="108">
        <f>'SO 701.3 - Nové oplocení ...'!J34</f>
        <v>0</v>
      </c>
      <c r="AX80" s="108">
        <f>'SO 701.3 - Nové oplocení ...'!J35</f>
        <v>0</v>
      </c>
      <c r="AY80" s="108">
        <f>'SO 701.3 - Nové oplocení ...'!J36</f>
        <v>0</v>
      </c>
      <c r="AZ80" s="108">
        <f>'SO 701.3 - Nové oplocení ...'!F33</f>
        <v>0</v>
      </c>
      <c r="BA80" s="108">
        <f>'SO 701.3 - Nové oplocení ...'!F34</f>
        <v>0</v>
      </c>
      <c r="BB80" s="108">
        <f>'SO 701.3 - Nové oplocení ...'!F35</f>
        <v>0</v>
      </c>
      <c r="BC80" s="108">
        <f>'SO 701.3 - Nové oplocení ...'!F36</f>
        <v>0</v>
      </c>
      <c r="BD80" s="110">
        <f>'SO 701.3 - Nové oplocení ...'!F37</f>
        <v>0</v>
      </c>
      <c r="BE80" s="7"/>
      <c r="BT80" s="111" t="s">
        <v>88</v>
      </c>
      <c r="BV80" s="111" t="s">
        <v>82</v>
      </c>
      <c r="BW80" s="111" t="s">
        <v>164</v>
      </c>
      <c r="BX80" s="111" t="s">
        <v>5</v>
      </c>
      <c r="CL80" s="111" t="s">
        <v>20</v>
      </c>
      <c r="CM80" s="111" t="s">
        <v>22</v>
      </c>
    </row>
    <row r="81" s="7" customFormat="1" ht="24.75" customHeight="1">
      <c r="A81" s="100" t="s">
        <v>84</v>
      </c>
      <c r="B81" s="101"/>
      <c r="C81" s="102"/>
      <c r="D81" s="103" t="s">
        <v>165</v>
      </c>
      <c r="E81" s="103"/>
      <c r="F81" s="103"/>
      <c r="G81" s="103"/>
      <c r="H81" s="103"/>
      <c r="I81" s="104"/>
      <c r="J81" s="103" t="s">
        <v>166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5">
        <f>'SO 701.3.1 - Nové oplocen...'!J30</f>
        <v>0</v>
      </c>
      <c r="AH81" s="104"/>
      <c r="AI81" s="104"/>
      <c r="AJ81" s="104"/>
      <c r="AK81" s="104"/>
      <c r="AL81" s="104"/>
      <c r="AM81" s="104"/>
      <c r="AN81" s="105">
        <f>SUM(AG81,AT81)</f>
        <v>0</v>
      </c>
      <c r="AO81" s="104"/>
      <c r="AP81" s="104"/>
      <c r="AQ81" s="106" t="s">
        <v>87</v>
      </c>
      <c r="AR81" s="101"/>
      <c r="AS81" s="107">
        <v>0</v>
      </c>
      <c r="AT81" s="108">
        <f>ROUND(SUM(AV81:AW81),2)</f>
        <v>0</v>
      </c>
      <c r="AU81" s="109">
        <f>'SO 701.3.1 - Nové oplocen...'!P86</f>
        <v>0</v>
      </c>
      <c r="AV81" s="108">
        <f>'SO 701.3.1 - Nové oplocen...'!J33</f>
        <v>0</v>
      </c>
      <c r="AW81" s="108">
        <f>'SO 701.3.1 - Nové oplocen...'!J34</f>
        <v>0</v>
      </c>
      <c r="AX81" s="108">
        <f>'SO 701.3.1 - Nové oplocen...'!J35</f>
        <v>0</v>
      </c>
      <c r="AY81" s="108">
        <f>'SO 701.3.1 - Nové oplocen...'!J36</f>
        <v>0</v>
      </c>
      <c r="AZ81" s="108">
        <f>'SO 701.3.1 - Nové oplocen...'!F33</f>
        <v>0</v>
      </c>
      <c r="BA81" s="108">
        <f>'SO 701.3.1 - Nové oplocen...'!F34</f>
        <v>0</v>
      </c>
      <c r="BB81" s="108">
        <f>'SO 701.3.1 - Nové oplocen...'!F35</f>
        <v>0</v>
      </c>
      <c r="BC81" s="108">
        <f>'SO 701.3.1 - Nové oplocen...'!F36</f>
        <v>0</v>
      </c>
      <c r="BD81" s="110">
        <f>'SO 701.3.1 - Nové oplocen...'!F37</f>
        <v>0</v>
      </c>
      <c r="BE81" s="7"/>
      <c r="BT81" s="111" t="s">
        <v>88</v>
      </c>
      <c r="BV81" s="111" t="s">
        <v>82</v>
      </c>
      <c r="BW81" s="111" t="s">
        <v>167</v>
      </c>
      <c r="BX81" s="111" t="s">
        <v>5</v>
      </c>
      <c r="CL81" s="111" t="s">
        <v>20</v>
      </c>
      <c r="CM81" s="111" t="s">
        <v>22</v>
      </c>
    </row>
    <row r="82" s="7" customFormat="1" ht="24.75" customHeight="1">
      <c r="A82" s="100" t="s">
        <v>84</v>
      </c>
      <c r="B82" s="101"/>
      <c r="C82" s="102"/>
      <c r="D82" s="103" t="s">
        <v>168</v>
      </c>
      <c r="E82" s="103"/>
      <c r="F82" s="103"/>
      <c r="G82" s="103"/>
      <c r="H82" s="103"/>
      <c r="I82" s="104"/>
      <c r="J82" s="103" t="s">
        <v>169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5">
        <f>'VRN.1 - Vedlejší rozpočto...'!J30</f>
        <v>0</v>
      </c>
      <c r="AH82" s="104"/>
      <c r="AI82" s="104"/>
      <c r="AJ82" s="104"/>
      <c r="AK82" s="104"/>
      <c r="AL82" s="104"/>
      <c r="AM82" s="104"/>
      <c r="AN82" s="105">
        <f>SUM(AG82,AT82)</f>
        <v>0</v>
      </c>
      <c r="AO82" s="104"/>
      <c r="AP82" s="104"/>
      <c r="AQ82" s="106" t="s">
        <v>87</v>
      </c>
      <c r="AR82" s="101"/>
      <c r="AS82" s="107">
        <v>0</v>
      </c>
      <c r="AT82" s="108">
        <f>ROUND(SUM(AV82:AW82),2)</f>
        <v>0</v>
      </c>
      <c r="AU82" s="109">
        <f>'VRN.1 - Vedlejší rozpočto...'!P82</f>
        <v>0</v>
      </c>
      <c r="AV82" s="108">
        <f>'VRN.1 - Vedlejší rozpočto...'!J33</f>
        <v>0</v>
      </c>
      <c r="AW82" s="108">
        <f>'VRN.1 - Vedlejší rozpočto...'!J34</f>
        <v>0</v>
      </c>
      <c r="AX82" s="108">
        <f>'VRN.1 - Vedlejší rozpočto...'!J35</f>
        <v>0</v>
      </c>
      <c r="AY82" s="108">
        <f>'VRN.1 - Vedlejší rozpočto...'!J36</f>
        <v>0</v>
      </c>
      <c r="AZ82" s="108">
        <f>'VRN.1 - Vedlejší rozpočto...'!F33</f>
        <v>0</v>
      </c>
      <c r="BA82" s="108">
        <f>'VRN.1 - Vedlejší rozpočto...'!F34</f>
        <v>0</v>
      </c>
      <c r="BB82" s="108">
        <f>'VRN.1 - Vedlejší rozpočto...'!F35</f>
        <v>0</v>
      </c>
      <c r="BC82" s="108">
        <f>'VRN.1 - Vedlejší rozpočto...'!F36</f>
        <v>0</v>
      </c>
      <c r="BD82" s="110">
        <f>'VRN.1 - Vedlejší rozpočto...'!F37</f>
        <v>0</v>
      </c>
      <c r="BE82" s="7"/>
      <c r="BT82" s="111" t="s">
        <v>88</v>
      </c>
      <c r="BV82" s="111" t="s">
        <v>82</v>
      </c>
      <c r="BW82" s="111" t="s">
        <v>170</v>
      </c>
      <c r="BX82" s="111" t="s">
        <v>5</v>
      </c>
      <c r="CL82" s="111" t="s">
        <v>20</v>
      </c>
      <c r="CM82" s="111" t="s">
        <v>22</v>
      </c>
    </row>
    <row r="83" s="7" customFormat="1" ht="24.75" customHeight="1">
      <c r="A83" s="100" t="s">
        <v>84</v>
      </c>
      <c r="B83" s="101"/>
      <c r="C83" s="102"/>
      <c r="D83" s="103" t="s">
        <v>171</v>
      </c>
      <c r="E83" s="103"/>
      <c r="F83" s="103"/>
      <c r="G83" s="103"/>
      <c r="H83" s="103"/>
      <c r="I83" s="104"/>
      <c r="J83" s="103" t="s">
        <v>172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5">
        <f>'VRN.1.1 - Vedlejší rozpoč...'!J30</f>
        <v>0</v>
      </c>
      <c r="AH83" s="104"/>
      <c r="AI83" s="104"/>
      <c r="AJ83" s="104"/>
      <c r="AK83" s="104"/>
      <c r="AL83" s="104"/>
      <c r="AM83" s="104"/>
      <c r="AN83" s="105">
        <f>SUM(AG83,AT83)</f>
        <v>0</v>
      </c>
      <c r="AO83" s="104"/>
      <c r="AP83" s="104"/>
      <c r="AQ83" s="106" t="s">
        <v>87</v>
      </c>
      <c r="AR83" s="101"/>
      <c r="AS83" s="107">
        <v>0</v>
      </c>
      <c r="AT83" s="108">
        <f>ROUND(SUM(AV83:AW83),2)</f>
        <v>0</v>
      </c>
      <c r="AU83" s="109">
        <f>'VRN.1.1 - Vedlejší rozpoč...'!P87</f>
        <v>0</v>
      </c>
      <c r="AV83" s="108">
        <f>'VRN.1.1 - Vedlejší rozpoč...'!J33</f>
        <v>0</v>
      </c>
      <c r="AW83" s="108">
        <f>'VRN.1.1 - Vedlejší rozpoč...'!J34</f>
        <v>0</v>
      </c>
      <c r="AX83" s="108">
        <f>'VRN.1.1 - Vedlejší rozpoč...'!J35</f>
        <v>0</v>
      </c>
      <c r="AY83" s="108">
        <f>'VRN.1.1 - Vedlejší rozpoč...'!J36</f>
        <v>0</v>
      </c>
      <c r="AZ83" s="108">
        <f>'VRN.1.1 - Vedlejší rozpoč...'!F33</f>
        <v>0</v>
      </c>
      <c r="BA83" s="108">
        <f>'VRN.1.1 - Vedlejší rozpoč...'!F34</f>
        <v>0</v>
      </c>
      <c r="BB83" s="108">
        <f>'VRN.1.1 - Vedlejší rozpoč...'!F35</f>
        <v>0</v>
      </c>
      <c r="BC83" s="108">
        <f>'VRN.1.1 - Vedlejší rozpoč...'!F36</f>
        <v>0</v>
      </c>
      <c r="BD83" s="110">
        <f>'VRN.1.1 - Vedlejší rozpoč...'!F37</f>
        <v>0</v>
      </c>
      <c r="BE83" s="7"/>
      <c r="BT83" s="111" t="s">
        <v>88</v>
      </c>
      <c r="BV83" s="111" t="s">
        <v>82</v>
      </c>
      <c r="BW83" s="111" t="s">
        <v>173</v>
      </c>
      <c r="BX83" s="111" t="s">
        <v>5</v>
      </c>
      <c r="CL83" s="111" t="s">
        <v>20</v>
      </c>
      <c r="CM83" s="111" t="s">
        <v>22</v>
      </c>
    </row>
    <row r="84" s="7" customFormat="1" ht="24.75" customHeight="1">
      <c r="A84" s="100" t="s">
        <v>84</v>
      </c>
      <c r="B84" s="101"/>
      <c r="C84" s="102"/>
      <c r="D84" s="103" t="s">
        <v>174</v>
      </c>
      <c r="E84" s="103"/>
      <c r="F84" s="103"/>
      <c r="G84" s="103"/>
      <c r="H84" s="103"/>
      <c r="I84" s="104"/>
      <c r="J84" s="103" t="s">
        <v>175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5">
        <f>'VRN.2 - Vedlejší rozpočto...'!J30</f>
        <v>0</v>
      </c>
      <c r="AH84" s="104"/>
      <c r="AI84" s="104"/>
      <c r="AJ84" s="104"/>
      <c r="AK84" s="104"/>
      <c r="AL84" s="104"/>
      <c r="AM84" s="104"/>
      <c r="AN84" s="105">
        <f>SUM(AG84,AT84)</f>
        <v>0</v>
      </c>
      <c r="AO84" s="104"/>
      <c r="AP84" s="104"/>
      <c r="AQ84" s="106" t="s">
        <v>87</v>
      </c>
      <c r="AR84" s="101"/>
      <c r="AS84" s="107">
        <v>0</v>
      </c>
      <c r="AT84" s="108">
        <f>ROUND(SUM(AV84:AW84),2)</f>
        <v>0</v>
      </c>
      <c r="AU84" s="109">
        <f>'VRN.2 - Vedlejší rozpočto...'!P88</f>
        <v>0</v>
      </c>
      <c r="AV84" s="108">
        <f>'VRN.2 - Vedlejší rozpočto...'!J33</f>
        <v>0</v>
      </c>
      <c r="AW84" s="108">
        <f>'VRN.2 - Vedlejší rozpočto...'!J34</f>
        <v>0</v>
      </c>
      <c r="AX84" s="108">
        <f>'VRN.2 - Vedlejší rozpočto...'!J35</f>
        <v>0</v>
      </c>
      <c r="AY84" s="108">
        <f>'VRN.2 - Vedlejší rozpočto...'!J36</f>
        <v>0</v>
      </c>
      <c r="AZ84" s="108">
        <f>'VRN.2 - Vedlejší rozpočto...'!F33</f>
        <v>0</v>
      </c>
      <c r="BA84" s="108">
        <f>'VRN.2 - Vedlejší rozpočto...'!F34</f>
        <v>0</v>
      </c>
      <c r="BB84" s="108">
        <f>'VRN.2 - Vedlejší rozpočto...'!F35</f>
        <v>0</v>
      </c>
      <c r="BC84" s="108">
        <f>'VRN.2 - Vedlejší rozpočto...'!F36</f>
        <v>0</v>
      </c>
      <c r="BD84" s="110">
        <f>'VRN.2 - Vedlejší rozpočto...'!F37</f>
        <v>0</v>
      </c>
      <c r="BE84" s="7"/>
      <c r="BT84" s="111" t="s">
        <v>88</v>
      </c>
      <c r="BV84" s="111" t="s">
        <v>82</v>
      </c>
      <c r="BW84" s="111" t="s">
        <v>176</v>
      </c>
      <c r="BX84" s="111" t="s">
        <v>5</v>
      </c>
      <c r="CL84" s="111" t="s">
        <v>20</v>
      </c>
      <c r="CM84" s="111" t="s">
        <v>22</v>
      </c>
    </row>
    <row r="85" s="7" customFormat="1" ht="24.75" customHeight="1">
      <c r="A85" s="100" t="s">
        <v>84</v>
      </c>
      <c r="B85" s="101"/>
      <c r="C85" s="102"/>
      <c r="D85" s="103" t="s">
        <v>177</v>
      </c>
      <c r="E85" s="103"/>
      <c r="F85" s="103"/>
      <c r="G85" s="103"/>
      <c r="H85" s="103"/>
      <c r="I85" s="104"/>
      <c r="J85" s="103" t="s">
        <v>178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>
        <f>'VRN.3 - Vedlejší rozpočto...'!J30</f>
        <v>0</v>
      </c>
      <c r="AH85" s="104"/>
      <c r="AI85" s="104"/>
      <c r="AJ85" s="104"/>
      <c r="AK85" s="104"/>
      <c r="AL85" s="104"/>
      <c r="AM85" s="104"/>
      <c r="AN85" s="105">
        <f>SUM(AG85,AT85)</f>
        <v>0</v>
      </c>
      <c r="AO85" s="104"/>
      <c r="AP85" s="104"/>
      <c r="AQ85" s="106" t="s">
        <v>87</v>
      </c>
      <c r="AR85" s="101"/>
      <c r="AS85" s="107">
        <v>0</v>
      </c>
      <c r="AT85" s="108">
        <f>ROUND(SUM(AV85:AW85),2)</f>
        <v>0</v>
      </c>
      <c r="AU85" s="109">
        <f>'VRN.3 - Vedlejší rozpočto...'!P83</f>
        <v>0</v>
      </c>
      <c r="AV85" s="108">
        <f>'VRN.3 - Vedlejší rozpočto...'!J33</f>
        <v>0</v>
      </c>
      <c r="AW85" s="108">
        <f>'VRN.3 - Vedlejší rozpočto...'!J34</f>
        <v>0</v>
      </c>
      <c r="AX85" s="108">
        <f>'VRN.3 - Vedlejší rozpočto...'!J35</f>
        <v>0</v>
      </c>
      <c r="AY85" s="108">
        <f>'VRN.3 - Vedlejší rozpočto...'!J36</f>
        <v>0</v>
      </c>
      <c r="AZ85" s="108">
        <f>'VRN.3 - Vedlejší rozpočto...'!F33</f>
        <v>0</v>
      </c>
      <c r="BA85" s="108">
        <f>'VRN.3 - Vedlejší rozpočto...'!F34</f>
        <v>0</v>
      </c>
      <c r="BB85" s="108">
        <f>'VRN.3 - Vedlejší rozpočto...'!F35</f>
        <v>0</v>
      </c>
      <c r="BC85" s="108">
        <f>'VRN.3 - Vedlejší rozpočto...'!F36</f>
        <v>0</v>
      </c>
      <c r="BD85" s="110">
        <f>'VRN.3 - Vedlejší rozpočto...'!F37</f>
        <v>0</v>
      </c>
      <c r="BE85" s="7"/>
      <c r="BT85" s="111" t="s">
        <v>88</v>
      </c>
      <c r="BV85" s="111" t="s">
        <v>82</v>
      </c>
      <c r="BW85" s="111" t="s">
        <v>179</v>
      </c>
      <c r="BX85" s="111" t="s">
        <v>5</v>
      </c>
      <c r="CL85" s="111" t="s">
        <v>20</v>
      </c>
      <c r="CM85" s="111" t="s">
        <v>22</v>
      </c>
    </row>
    <row r="86" s="7" customFormat="1" ht="24.75" customHeight="1">
      <c r="A86" s="100" t="s">
        <v>84</v>
      </c>
      <c r="B86" s="101"/>
      <c r="C86" s="102"/>
      <c r="D86" s="103" t="s">
        <v>180</v>
      </c>
      <c r="E86" s="103"/>
      <c r="F86" s="103"/>
      <c r="G86" s="103"/>
      <c r="H86" s="103"/>
      <c r="I86" s="104"/>
      <c r="J86" s="103" t="s">
        <v>181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5">
        <f>'VRN.3.1 - Vedlejší rozpoč...'!J30</f>
        <v>0</v>
      </c>
      <c r="AH86" s="104"/>
      <c r="AI86" s="104"/>
      <c r="AJ86" s="104"/>
      <c r="AK86" s="104"/>
      <c r="AL86" s="104"/>
      <c r="AM86" s="104"/>
      <c r="AN86" s="105">
        <f>SUM(AG86,AT86)</f>
        <v>0</v>
      </c>
      <c r="AO86" s="104"/>
      <c r="AP86" s="104"/>
      <c r="AQ86" s="106" t="s">
        <v>87</v>
      </c>
      <c r="AR86" s="101"/>
      <c r="AS86" s="107">
        <v>0</v>
      </c>
      <c r="AT86" s="108">
        <f>ROUND(SUM(AV86:AW86),2)</f>
        <v>0</v>
      </c>
      <c r="AU86" s="109">
        <f>'VRN.3.1 - Vedlejší rozpoč...'!P87</f>
        <v>0</v>
      </c>
      <c r="AV86" s="108">
        <f>'VRN.3.1 - Vedlejší rozpoč...'!J33</f>
        <v>0</v>
      </c>
      <c r="AW86" s="108">
        <f>'VRN.3.1 - Vedlejší rozpoč...'!J34</f>
        <v>0</v>
      </c>
      <c r="AX86" s="108">
        <f>'VRN.3.1 - Vedlejší rozpoč...'!J35</f>
        <v>0</v>
      </c>
      <c r="AY86" s="108">
        <f>'VRN.3.1 - Vedlejší rozpoč...'!J36</f>
        <v>0</v>
      </c>
      <c r="AZ86" s="108">
        <f>'VRN.3.1 - Vedlejší rozpoč...'!F33</f>
        <v>0</v>
      </c>
      <c r="BA86" s="108">
        <f>'VRN.3.1 - Vedlejší rozpoč...'!F34</f>
        <v>0</v>
      </c>
      <c r="BB86" s="108">
        <f>'VRN.3.1 - Vedlejší rozpoč...'!F35</f>
        <v>0</v>
      </c>
      <c r="BC86" s="108">
        <f>'VRN.3.1 - Vedlejší rozpoč...'!F36</f>
        <v>0</v>
      </c>
      <c r="BD86" s="110">
        <f>'VRN.3.1 - Vedlejší rozpoč...'!F37</f>
        <v>0</v>
      </c>
      <c r="BE86" s="7"/>
      <c r="BT86" s="111" t="s">
        <v>88</v>
      </c>
      <c r="BV86" s="111" t="s">
        <v>82</v>
      </c>
      <c r="BW86" s="111" t="s">
        <v>182</v>
      </c>
      <c r="BX86" s="111" t="s">
        <v>5</v>
      </c>
      <c r="CL86" s="111" t="s">
        <v>20</v>
      </c>
      <c r="CM86" s="111" t="s">
        <v>22</v>
      </c>
    </row>
    <row r="87" s="7" customFormat="1" ht="24.75" customHeight="1">
      <c r="A87" s="100" t="s">
        <v>84</v>
      </c>
      <c r="B87" s="101"/>
      <c r="C87" s="102"/>
      <c r="D87" s="103" t="s">
        <v>183</v>
      </c>
      <c r="E87" s="103"/>
      <c r="F87" s="103"/>
      <c r="G87" s="103"/>
      <c r="H87" s="103"/>
      <c r="I87" s="104"/>
      <c r="J87" s="103" t="s">
        <v>184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5">
        <f>'VRN.4 - Vedlejší rozpočto...'!J30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4"/>
      <c r="AP87" s="104"/>
      <c r="AQ87" s="106" t="s">
        <v>87</v>
      </c>
      <c r="AR87" s="101"/>
      <c r="AS87" s="112">
        <v>0</v>
      </c>
      <c r="AT87" s="113">
        <f>ROUND(SUM(AV87:AW87),2)</f>
        <v>0</v>
      </c>
      <c r="AU87" s="114">
        <f>'VRN.4 - Vedlejší rozpočto...'!P88</f>
        <v>0</v>
      </c>
      <c r="AV87" s="113">
        <f>'VRN.4 - Vedlejší rozpočto...'!J33</f>
        <v>0</v>
      </c>
      <c r="AW87" s="113">
        <f>'VRN.4 - Vedlejší rozpočto...'!J34</f>
        <v>0</v>
      </c>
      <c r="AX87" s="113">
        <f>'VRN.4 - Vedlejší rozpočto...'!J35</f>
        <v>0</v>
      </c>
      <c r="AY87" s="113">
        <f>'VRN.4 - Vedlejší rozpočto...'!J36</f>
        <v>0</v>
      </c>
      <c r="AZ87" s="113">
        <f>'VRN.4 - Vedlejší rozpočto...'!F33</f>
        <v>0</v>
      </c>
      <c r="BA87" s="113">
        <f>'VRN.4 - Vedlejší rozpočto...'!F34</f>
        <v>0</v>
      </c>
      <c r="BB87" s="113">
        <f>'VRN.4 - Vedlejší rozpočto...'!F35</f>
        <v>0</v>
      </c>
      <c r="BC87" s="113">
        <f>'VRN.4 - Vedlejší rozpočto...'!F36</f>
        <v>0</v>
      </c>
      <c r="BD87" s="115">
        <f>'VRN.4 - Vedlejší rozpočto...'!F37</f>
        <v>0</v>
      </c>
      <c r="BE87" s="7"/>
      <c r="BT87" s="111" t="s">
        <v>88</v>
      </c>
      <c r="BV87" s="111" t="s">
        <v>82</v>
      </c>
      <c r="BW87" s="111" t="s">
        <v>185</v>
      </c>
      <c r="BX87" s="111" t="s">
        <v>5</v>
      </c>
      <c r="CL87" s="111" t="s">
        <v>20</v>
      </c>
      <c r="CM87" s="111" t="s">
        <v>22</v>
      </c>
    </row>
    <row r="88" s="2" customFormat="1" ht="30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</row>
    <row r="89" s="2" customFormat="1" ht="6.96" customHeight="1">
      <c r="A89" s="40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41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</row>
  </sheetData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J84:AF84"/>
    <mergeCell ref="J85:AF85"/>
    <mergeCell ref="J86:AF86"/>
    <mergeCell ref="J87:AF87"/>
    <mergeCell ref="AM47:AN47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</mergeCells>
  <hyperlinks>
    <hyperlink ref="A55" location="'SO 102.1 - Chodníky - I. ...'!C2" display="/"/>
    <hyperlink ref="A56" location="'SO 102.1.1 - Chodníky - I...'!C2" display="/"/>
    <hyperlink ref="A57" location="'SO 102.2 - Chodníky - II....'!C2" display="/"/>
    <hyperlink ref="A58" location="'SO 102.3 - Chodníky - III...'!C2" display="/"/>
    <hyperlink ref="A59" location="'SO 102.3.1 - Chodníky - I...'!C2" display="/"/>
    <hyperlink ref="A60" location="'SO 102.4 - Chodníky - IV....'!C2" display="/"/>
    <hyperlink ref="A61" location="'SO 104 - Zastávkové záliv...'!C2" display="/"/>
    <hyperlink ref="A62" location="'SO 105 - Parkovací zálivy...'!C2" display="/"/>
    <hyperlink ref="A63" location="'SO 202.1 - Stabilizace sv...'!C2" display="/"/>
    <hyperlink ref="A64" location="'SO 202.1.1 - Stabilizace ...'!C2" display="/"/>
    <hyperlink ref="A65" location="'SO 202.4 - Stabilizace sv...'!C2" display="/"/>
    <hyperlink ref="A66" location="'SO 203 - Lávka přes Kalný...'!C2" display="/"/>
    <hyperlink ref="A67" location="'SO 301.1 - Odvodnění komu...'!C2" display="/"/>
    <hyperlink ref="A68" location="'SO 301.1.1 - Odvodnění ko...'!C2" display="/"/>
    <hyperlink ref="A69" location="'SO 301.2 - Odvodnění komu...'!C2" display="/"/>
    <hyperlink ref="A70" location="'SO 301.3 - Odvodnění komu...'!C2" display="/"/>
    <hyperlink ref="A71" location="'SO 301.3.1 - Odvodnění ko...'!C2" display="/"/>
    <hyperlink ref="A72" location="'SO 301.4 - Odvodnění komu...'!C2" display="/"/>
    <hyperlink ref="A73" location="'SO 303.1 - Přípojky žlabů...'!C2" display="/"/>
    <hyperlink ref="A74" location="'SO 303.1.1 - Přípojky žla...'!C2" display="/"/>
    <hyperlink ref="A75" location="'SO 401.1 - Veřejné osvětl...'!C2" display="/"/>
    <hyperlink ref="A76" location="'SO 401.1.1 - Veřejné osvě...'!C2" display="/"/>
    <hyperlink ref="A77" location="'SO 401.2 - Veřejné osvětl...'!C2" display="/"/>
    <hyperlink ref="A78" location="'SO 401.3 - Veřejné osvětl...'!C2" display="/"/>
    <hyperlink ref="A79" location="'SO 401.4 - Veřejné osvětl...'!C2" display="/"/>
    <hyperlink ref="A80" location="'SO 701.3 - Nové oplocení ...'!C2" display="/"/>
    <hyperlink ref="A81" location="'SO 701.3.1 - Nové oplocen...'!C2" display="/"/>
    <hyperlink ref="A82" location="'VRN.1 - Vedlejší rozpočto...'!C2" display="/"/>
    <hyperlink ref="A83" location="'VRN.1.1 - Vedlejší rozpoč...'!C2" display="/"/>
    <hyperlink ref="A84" location="'VRN.2 - Vedlejší rozpočto...'!C2" display="/"/>
    <hyperlink ref="A85" location="'VRN.3 - Vedlejší rozpočto...'!C2" display="/"/>
    <hyperlink ref="A86" location="'VRN.3.1 - Vedlejší rozpoč...'!C2" display="/"/>
    <hyperlink ref="A87" location="'VRN.4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188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ROUND((SUM(BE87:BE302)),  2)</f>
        <v>0</v>
      </c>
      <c r="G33" s="40"/>
      <c r="H33" s="40"/>
      <c r="I33" s="125">
        <v>0.20999999999999999</v>
      </c>
      <c r="J33" s="124">
        <f>ROUND(((SUM(BE87:BE302))*I33),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ROUND((SUM(BF87:BF302)),  2)</f>
        <v>0</v>
      </c>
      <c r="G34" s="40"/>
      <c r="H34" s="40"/>
      <c r="I34" s="125">
        <v>0.14999999999999999</v>
      </c>
      <c r="J34" s="124">
        <f>ROUND(((SUM(BF87:BF302))*I34),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ROUND((SUM(BG87:BG302)),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ROUND((SUM(BH87:BH302)),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ROUND((SUM(BI87:BI302)),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102.1 - Chodníky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J144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197</v>
      </c>
      <c r="E64" s="141"/>
      <c r="F64" s="141"/>
      <c r="G64" s="141"/>
      <c r="H64" s="141"/>
      <c r="I64" s="141"/>
      <c r="J64" s="142">
        <f>J150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J208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J282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J300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102.1 - Chodníky - I. úsek - 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</f>
        <v>0</v>
      </c>
      <c r="Q87" s="86"/>
      <c r="R87" s="150">
        <f>R88</f>
        <v>2859.7547655200001</v>
      </c>
      <c r="S87" s="86"/>
      <c r="T87" s="151">
        <f>T88</f>
        <v>678.42203000000006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P89+P140+P144+P150+P208+P282+P300</f>
        <v>0</v>
      </c>
      <c r="Q88" s="159"/>
      <c r="R88" s="160">
        <f>R89+R140+R144+R150+R208+R282+R300</f>
        <v>2859.7547655200001</v>
      </c>
      <c r="S88" s="159"/>
      <c r="T88" s="161">
        <f>T89+T140+T144+T150+T208+T282+T300</f>
        <v>678.42203000000006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BK89+BK140+BK144+BK150+BK208+BK282+BK300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SUM(P90:P139)</f>
        <v>0</v>
      </c>
      <c r="Q89" s="159"/>
      <c r="R89" s="160">
        <f>SUM(R90:R139)</f>
        <v>0.044772699999999999</v>
      </c>
      <c r="S89" s="159"/>
      <c r="T89" s="161">
        <f>SUM(T90:T139)</f>
        <v>668.14203000000009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SUM(BK90:BK139)</f>
        <v>0</v>
      </c>
    </row>
    <row r="90" s="2" customFormat="1" ht="37.8" customHeight="1">
      <c r="A90" s="40"/>
      <c r="B90" s="166"/>
      <c r="C90" s="167" t="s">
        <v>88</v>
      </c>
      <c r="D90" s="167" t="s">
        <v>218</v>
      </c>
      <c r="E90" s="168" t="s">
        <v>219</v>
      </c>
      <c r="F90" s="169" t="s">
        <v>220</v>
      </c>
      <c r="G90" s="170" t="s">
        <v>221</v>
      </c>
      <c r="H90" s="171">
        <v>15.33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0.26000000000000001</v>
      </c>
      <c r="T90" s="177">
        <f>S90*H90</f>
        <v>3.9858000000000002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224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226</v>
      </c>
      <c r="G91" s="13"/>
      <c r="H91" s="184">
        <v>15.33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88</v>
      </c>
      <c r="AY91" s="182" t="s">
        <v>216</v>
      </c>
    </row>
    <row r="92" s="2" customFormat="1" ht="37.8" customHeight="1">
      <c r="A92" s="40"/>
      <c r="B92" s="166"/>
      <c r="C92" s="167" t="s">
        <v>22</v>
      </c>
      <c r="D92" s="167" t="s">
        <v>218</v>
      </c>
      <c r="E92" s="168" t="s">
        <v>227</v>
      </c>
      <c r="F92" s="169" t="s">
        <v>228</v>
      </c>
      <c r="G92" s="170" t="s">
        <v>221</v>
      </c>
      <c r="H92" s="171">
        <v>130.06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0.255</v>
      </c>
      <c r="T92" s="177">
        <f>S92*H92</f>
        <v>33.165300000000002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229</v>
      </c>
    </row>
    <row r="93" s="2" customFormat="1">
      <c r="A93" s="40"/>
      <c r="B93" s="41"/>
      <c r="C93" s="40"/>
      <c r="D93" s="181" t="s">
        <v>230</v>
      </c>
      <c r="E93" s="40"/>
      <c r="F93" s="189" t="s">
        <v>231</v>
      </c>
      <c r="G93" s="40"/>
      <c r="H93" s="40"/>
      <c r="I93" s="190"/>
      <c r="J93" s="40"/>
      <c r="K93" s="40"/>
      <c r="L93" s="41"/>
      <c r="M93" s="191"/>
      <c r="N93" s="192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230</v>
      </c>
      <c r="AU93" s="20" t="s">
        <v>22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232</v>
      </c>
      <c r="G94" s="13"/>
      <c r="H94" s="184">
        <v>77.939999999999998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80</v>
      </c>
      <c r="AY94" s="182" t="s">
        <v>216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233</v>
      </c>
      <c r="G95" s="13"/>
      <c r="H95" s="184">
        <v>52.119999999999997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80</v>
      </c>
      <c r="AY95" s="182" t="s">
        <v>216</v>
      </c>
    </row>
    <row r="96" s="14" customFormat="1">
      <c r="A96" s="14"/>
      <c r="B96" s="193"/>
      <c r="C96" s="14"/>
      <c r="D96" s="181" t="s">
        <v>225</v>
      </c>
      <c r="E96" s="194" t="s">
        <v>3</v>
      </c>
      <c r="F96" s="195" t="s">
        <v>234</v>
      </c>
      <c r="G96" s="14"/>
      <c r="H96" s="196">
        <v>130.06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225</v>
      </c>
      <c r="AU96" s="194" t="s">
        <v>22</v>
      </c>
      <c r="AV96" s="14" t="s">
        <v>223</v>
      </c>
      <c r="AW96" s="14" t="s">
        <v>41</v>
      </c>
      <c r="AX96" s="14" t="s">
        <v>88</v>
      </c>
      <c r="AY96" s="194" t="s">
        <v>216</v>
      </c>
    </row>
    <row r="97" s="2" customFormat="1" ht="37.8" customHeight="1">
      <c r="A97" s="40"/>
      <c r="B97" s="166"/>
      <c r="C97" s="167" t="s">
        <v>235</v>
      </c>
      <c r="D97" s="167" t="s">
        <v>218</v>
      </c>
      <c r="E97" s="168" t="s">
        <v>236</v>
      </c>
      <c r="F97" s="169" t="s">
        <v>237</v>
      </c>
      <c r="G97" s="170" t="s">
        <v>221</v>
      </c>
      <c r="H97" s="171">
        <v>311.97000000000003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0.23499999999999999</v>
      </c>
      <c r="T97" s="177">
        <f>S97*H97</f>
        <v>73.312950000000001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238</v>
      </c>
    </row>
    <row r="98" s="2" customFormat="1">
      <c r="A98" s="40"/>
      <c r="B98" s="41"/>
      <c r="C98" s="40"/>
      <c r="D98" s="181" t="s">
        <v>230</v>
      </c>
      <c r="E98" s="40"/>
      <c r="F98" s="189" t="s">
        <v>231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239</v>
      </c>
      <c r="G99" s="13"/>
      <c r="H99" s="184">
        <v>311.97000000000003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88</v>
      </c>
      <c r="AY99" s="182" t="s">
        <v>216</v>
      </c>
    </row>
    <row r="100" s="2" customFormat="1" ht="37.8" customHeight="1">
      <c r="A100" s="40"/>
      <c r="B100" s="166"/>
      <c r="C100" s="167" t="s">
        <v>223</v>
      </c>
      <c r="D100" s="167" t="s">
        <v>218</v>
      </c>
      <c r="E100" s="168" t="s">
        <v>240</v>
      </c>
      <c r="F100" s="169" t="s">
        <v>241</v>
      </c>
      <c r="G100" s="170" t="s">
        <v>221</v>
      </c>
      <c r="H100" s="171">
        <v>2.7799999999999998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0.32500000000000001</v>
      </c>
      <c r="T100" s="177">
        <f>S100*H100</f>
        <v>0.90349999999999997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242</v>
      </c>
    </row>
    <row r="101" s="2" customFormat="1">
      <c r="A101" s="40"/>
      <c r="B101" s="41"/>
      <c r="C101" s="40"/>
      <c r="D101" s="181" t="s">
        <v>230</v>
      </c>
      <c r="E101" s="40"/>
      <c r="F101" s="189" t="s">
        <v>243</v>
      </c>
      <c r="G101" s="40"/>
      <c r="H101" s="40"/>
      <c r="I101" s="190"/>
      <c r="J101" s="40"/>
      <c r="K101" s="40"/>
      <c r="L101" s="41"/>
      <c r="M101" s="191"/>
      <c r="N101" s="192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230</v>
      </c>
      <c r="AU101" s="20" t="s">
        <v>22</v>
      </c>
    </row>
    <row r="102" s="13" customFormat="1">
      <c r="A102" s="13"/>
      <c r="B102" s="180"/>
      <c r="C102" s="13"/>
      <c r="D102" s="181" t="s">
        <v>225</v>
      </c>
      <c r="E102" s="182" t="s">
        <v>3</v>
      </c>
      <c r="F102" s="183" t="s">
        <v>244</v>
      </c>
      <c r="G102" s="13"/>
      <c r="H102" s="184">
        <v>2.7799999999999998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41</v>
      </c>
      <c r="AX102" s="13" t="s">
        <v>88</v>
      </c>
      <c r="AY102" s="182" t="s">
        <v>216</v>
      </c>
    </row>
    <row r="103" s="2" customFormat="1" ht="24.15" customHeight="1">
      <c r="A103" s="40"/>
      <c r="B103" s="166"/>
      <c r="C103" s="167" t="s">
        <v>245</v>
      </c>
      <c r="D103" s="167" t="s">
        <v>218</v>
      </c>
      <c r="E103" s="168" t="s">
        <v>246</v>
      </c>
      <c r="F103" s="169" t="s">
        <v>247</v>
      </c>
      <c r="G103" s="170" t="s">
        <v>221</v>
      </c>
      <c r="H103" s="171">
        <v>639.61000000000001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0.22</v>
      </c>
      <c r="T103" s="177">
        <f>S103*H103</f>
        <v>140.71420000000001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248</v>
      </c>
    </row>
    <row r="104" s="2" customFormat="1" ht="37.8" customHeight="1">
      <c r="A104" s="40"/>
      <c r="B104" s="166"/>
      <c r="C104" s="167" t="s">
        <v>249</v>
      </c>
      <c r="D104" s="167" t="s">
        <v>218</v>
      </c>
      <c r="E104" s="168" t="s">
        <v>250</v>
      </c>
      <c r="F104" s="169" t="s">
        <v>251</v>
      </c>
      <c r="G104" s="170" t="s">
        <v>221</v>
      </c>
      <c r="H104" s="171">
        <v>1115.3800000000001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0.28999999999999998</v>
      </c>
      <c r="T104" s="177">
        <f>S104*H104</f>
        <v>323.46019999999999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252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253</v>
      </c>
      <c r="G105" s="13"/>
      <c r="H105" s="184">
        <v>1115.3800000000001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88</v>
      </c>
      <c r="AY105" s="182" t="s">
        <v>216</v>
      </c>
    </row>
    <row r="106" s="2" customFormat="1" ht="24.15" customHeight="1">
      <c r="A106" s="40"/>
      <c r="B106" s="166"/>
      <c r="C106" s="167" t="s">
        <v>254</v>
      </c>
      <c r="D106" s="167" t="s">
        <v>218</v>
      </c>
      <c r="E106" s="168" t="s">
        <v>255</v>
      </c>
      <c r="F106" s="169" t="s">
        <v>256</v>
      </c>
      <c r="G106" s="170" t="s">
        <v>221</v>
      </c>
      <c r="H106" s="171">
        <v>639.61000000000001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6.9999999999999994E-05</v>
      </c>
      <c r="R106" s="176">
        <f>Q106*H106</f>
        <v>0.044772699999999999</v>
      </c>
      <c r="S106" s="176">
        <v>0.128</v>
      </c>
      <c r="T106" s="177">
        <f>S106*H106</f>
        <v>81.870080000000002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257</v>
      </c>
    </row>
    <row r="107" s="2" customFormat="1" ht="24.15" customHeight="1">
      <c r="A107" s="40"/>
      <c r="B107" s="166"/>
      <c r="C107" s="167" t="s">
        <v>258</v>
      </c>
      <c r="D107" s="167" t="s">
        <v>218</v>
      </c>
      <c r="E107" s="168" t="s">
        <v>259</v>
      </c>
      <c r="F107" s="169" t="s">
        <v>260</v>
      </c>
      <c r="G107" s="170" t="s">
        <v>261</v>
      </c>
      <c r="H107" s="171">
        <v>37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0.28999999999999998</v>
      </c>
      <c r="T107" s="177">
        <f>S107*H107</f>
        <v>10.729999999999999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262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263</v>
      </c>
      <c r="G108" s="13"/>
      <c r="H108" s="184">
        <v>37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88</v>
      </c>
      <c r="AY108" s="182" t="s">
        <v>216</v>
      </c>
    </row>
    <row r="109" s="2" customFormat="1" ht="14.4" customHeight="1">
      <c r="A109" s="40"/>
      <c r="B109" s="166"/>
      <c r="C109" s="167" t="s">
        <v>264</v>
      </c>
      <c r="D109" s="167" t="s">
        <v>218</v>
      </c>
      <c r="E109" s="168" t="s">
        <v>265</v>
      </c>
      <c r="F109" s="169" t="s">
        <v>266</v>
      </c>
      <c r="G109" s="170" t="s">
        <v>221</v>
      </c>
      <c r="H109" s="171">
        <v>87.5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267</v>
      </c>
    </row>
    <row r="110" s="2" customFormat="1" ht="14.4" customHeight="1">
      <c r="A110" s="40"/>
      <c r="B110" s="166"/>
      <c r="C110" s="167" t="s">
        <v>268</v>
      </c>
      <c r="D110" s="167" t="s">
        <v>218</v>
      </c>
      <c r="E110" s="168" t="s">
        <v>269</v>
      </c>
      <c r="F110" s="169" t="s">
        <v>270</v>
      </c>
      <c r="G110" s="170" t="s">
        <v>271</v>
      </c>
      <c r="H110" s="171">
        <v>294.19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272</v>
      </c>
    </row>
    <row r="111" s="2" customFormat="1" ht="24.15" customHeight="1">
      <c r="A111" s="40"/>
      <c r="B111" s="166"/>
      <c r="C111" s="167" t="s">
        <v>273</v>
      </c>
      <c r="D111" s="167" t="s">
        <v>218</v>
      </c>
      <c r="E111" s="168" t="s">
        <v>274</v>
      </c>
      <c r="F111" s="169" t="s">
        <v>275</v>
      </c>
      <c r="G111" s="170" t="s">
        <v>271</v>
      </c>
      <c r="H111" s="171">
        <v>270.5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276</v>
      </c>
    </row>
    <row r="112" s="13" customFormat="1">
      <c r="A112" s="13"/>
      <c r="B112" s="180"/>
      <c r="C112" s="13"/>
      <c r="D112" s="181" t="s">
        <v>225</v>
      </c>
      <c r="E112" s="182" t="s">
        <v>3</v>
      </c>
      <c r="F112" s="183" t="s">
        <v>277</v>
      </c>
      <c r="G112" s="13"/>
      <c r="H112" s="184">
        <v>71.5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41</v>
      </c>
      <c r="AX112" s="13" t="s">
        <v>80</v>
      </c>
      <c r="AY112" s="182" t="s">
        <v>216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278</v>
      </c>
      <c r="G113" s="13"/>
      <c r="H113" s="184">
        <v>53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80</v>
      </c>
      <c r="AY113" s="182" t="s">
        <v>216</v>
      </c>
    </row>
    <row r="114" s="13" customFormat="1">
      <c r="A114" s="13"/>
      <c r="B114" s="180"/>
      <c r="C114" s="13"/>
      <c r="D114" s="181" t="s">
        <v>225</v>
      </c>
      <c r="E114" s="182" t="s">
        <v>3</v>
      </c>
      <c r="F114" s="183" t="s">
        <v>279</v>
      </c>
      <c r="G114" s="13"/>
      <c r="H114" s="184">
        <v>146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41</v>
      </c>
      <c r="AX114" s="13" t="s">
        <v>80</v>
      </c>
      <c r="AY114" s="182" t="s">
        <v>216</v>
      </c>
    </row>
    <row r="115" s="14" customFormat="1">
      <c r="A115" s="14"/>
      <c r="B115" s="193"/>
      <c r="C115" s="14"/>
      <c r="D115" s="181" t="s">
        <v>225</v>
      </c>
      <c r="E115" s="194" t="s">
        <v>3</v>
      </c>
      <c r="F115" s="195" t="s">
        <v>234</v>
      </c>
      <c r="G115" s="14"/>
      <c r="H115" s="196">
        <v>270.5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225</v>
      </c>
      <c r="AU115" s="194" t="s">
        <v>22</v>
      </c>
      <c r="AV115" s="14" t="s">
        <v>223</v>
      </c>
      <c r="AW115" s="14" t="s">
        <v>41</v>
      </c>
      <c r="AX115" s="14" t="s">
        <v>88</v>
      </c>
      <c r="AY115" s="194" t="s">
        <v>216</v>
      </c>
    </row>
    <row r="116" s="2" customFormat="1" ht="24.15" customHeight="1">
      <c r="A116" s="40"/>
      <c r="B116" s="166"/>
      <c r="C116" s="167" t="s">
        <v>280</v>
      </c>
      <c r="D116" s="167" t="s">
        <v>218</v>
      </c>
      <c r="E116" s="168" t="s">
        <v>281</v>
      </c>
      <c r="F116" s="169" t="s">
        <v>282</v>
      </c>
      <c r="G116" s="170" t="s">
        <v>271</v>
      </c>
      <c r="H116" s="171">
        <v>2.016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283</v>
      </c>
    </row>
    <row r="117" s="13" customFormat="1">
      <c r="A117" s="13"/>
      <c r="B117" s="180"/>
      <c r="C117" s="13"/>
      <c r="D117" s="181" t="s">
        <v>225</v>
      </c>
      <c r="E117" s="182" t="s">
        <v>3</v>
      </c>
      <c r="F117" s="183" t="s">
        <v>284</v>
      </c>
      <c r="G117" s="13"/>
      <c r="H117" s="184">
        <v>1.024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41</v>
      </c>
      <c r="AX117" s="13" t="s">
        <v>80</v>
      </c>
      <c r="AY117" s="182" t="s">
        <v>216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285</v>
      </c>
      <c r="G118" s="13"/>
      <c r="H118" s="184">
        <v>0.128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80</v>
      </c>
      <c r="AY118" s="182" t="s">
        <v>216</v>
      </c>
    </row>
    <row r="119" s="13" customFormat="1">
      <c r="A119" s="13"/>
      <c r="B119" s="180"/>
      <c r="C119" s="13"/>
      <c r="D119" s="181" t="s">
        <v>225</v>
      </c>
      <c r="E119" s="182" t="s">
        <v>3</v>
      </c>
      <c r="F119" s="183" t="s">
        <v>286</v>
      </c>
      <c r="G119" s="13"/>
      <c r="H119" s="184">
        <v>0.86399999999999999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41</v>
      </c>
      <c r="AX119" s="13" t="s">
        <v>80</v>
      </c>
      <c r="AY119" s="182" t="s">
        <v>216</v>
      </c>
    </row>
    <row r="120" s="14" customFormat="1">
      <c r="A120" s="14"/>
      <c r="B120" s="193"/>
      <c r="C120" s="14"/>
      <c r="D120" s="181" t="s">
        <v>225</v>
      </c>
      <c r="E120" s="194" t="s">
        <v>3</v>
      </c>
      <c r="F120" s="195" t="s">
        <v>234</v>
      </c>
      <c r="G120" s="14"/>
      <c r="H120" s="196">
        <v>2.016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225</v>
      </c>
      <c r="AU120" s="194" t="s">
        <v>22</v>
      </c>
      <c r="AV120" s="14" t="s">
        <v>223</v>
      </c>
      <c r="AW120" s="14" t="s">
        <v>41</v>
      </c>
      <c r="AX120" s="14" t="s">
        <v>88</v>
      </c>
      <c r="AY120" s="194" t="s">
        <v>216</v>
      </c>
    </row>
    <row r="121" s="2" customFormat="1" ht="37.8" customHeight="1">
      <c r="A121" s="40"/>
      <c r="B121" s="166"/>
      <c r="C121" s="167" t="s">
        <v>287</v>
      </c>
      <c r="D121" s="167" t="s">
        <v>218</v>
      </c>
      <c r="E121" s="168" t="s">
        <v>288</v>
      </c>
      <c r="F121" s="169" t="s">
        <v>289</v>
      </c>
      <c r="G121" s="170" t="s">
        <v>271</v>
      </c>
      <c r="H121" s="171">
        <v>17.5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223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290</v>
      </c>
    </row>
    <row r="122" s="13" customFormat="1">
      <c r="A122" s="13"/>
      <c r="B122" s="180"/>
      <c r="C122" s="13"/>
      <c r="D122" s="181" t="s">
        <v>225</v>
      </c>
      <c r="E122" s="182" t="s">
        <v>3</v>
      </c>
      <c r="F122" s="183" t="s">
        <v>291</v>
      </c>
      <c r="G122" s="13"/>
      <c r="H122" s="184">
        <v>17.5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41</v>
      </c>
      <c r="AX122" s="13" t="s">
        <v>88</v>
      </c>
      <c r="AY122" s="182" t="s">
        <v>216</v>
      </c>
    </row>
    <row r="123" s="2" customFormat="1" ht="37.8" customHeight="1">
      <c r="A123" s="40"/>
      <c r="B123" s="166"/>
      <c r="C123" s="167" t="s">
        <v>292</v>
      </c>
      <c r="D123" s="167" t="s">
        <v>218</v>
      </c>
      <c r="E123" s="168" t="s">
        <v>293</v>
      </c>
      <c r="F123" s="169" t="s">
        <v>294</v>
      </c>
      <c r="G123" s="170" t="s">
        <v>271</v>
      </c>
      <c r="H123" s="171">
        <v>234.36600000000001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223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295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296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297</v>
      </c>
      <c r="G125" s="13"/>
      <c r="H125" s="184">
        <v>234.36600000000001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2" customFormat="1" ht="24.15" customHeight="1">
      <c r="A126" s="40"/>
      <c r="B126" s="166"/>
      <c r="C126" s="167" t="s">
        <v>9</v>
      </c>
      <c r="D126" s="167" t="s">
        <v>218</v>
      </c>
      <c r="E126" s="168" t="s">
        <v>298</v>
      </c>
      <c r="F126" s="169" t="s">
        <v>299</v>
      </c>
      <c r="G126" s="170" t="s">
        <v>300</v>
      </c>
      <c r="H126" s="171">
        <v>468.73200000000003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223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223</v>
      </c>
      <c r="BM126" s="178" t="s">
        <v>301</v>
      </c>
    </row>
    <row r="127" s="13" customFormat="1">
      <c r="A127" s="13"/>
      <c r="B127" s="180"/>
      <c r="C127" s="13"/>
      <c r="D127" s="181" t="s">
        <v>225</v>
      </c>
      <c r="E127" s="13"/>
      <c r="F127" s="183" t="s">
        <v>302</v>
      </c>
      <c r="G127" s="13"/>
      <c r="H127" s="184">
        <v>468.73200000000003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</v>
      </c>
      <c r="AX127" s="13" t="s">
        <v>88</v>
      </c>
      <c r="AY127" s="182" t="s">
        <v>216</v>
      </c>
    </row>
    <row r="128" s="2" customFormat="1" ht="24.15" customHeight="1">
      <c r="A128" s="40"/>
      <c r="B128" s="166"/>
      <c r="C128" s="167" t="s">
        <v>303</v>
      </c>
      <c r="D128" s="167" t="s">
        <v>218</v>
      </c>
      <c r="E128" s="168" t="s">
        <v>304</v>
      </c>
      <c r="F128" s="169" t="s">
        <v>305</v>
      </c>
      <c r="G128" s="170" t="s">
        <v>271</v>
      </c>
      <c r="H128" s="171">
        <v>62.32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223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306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307</v>
      </c>
      <c r="G129" s="13"/>
      <c r="H129" s="184">
        <v>62.32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24.15" customHeight="1">
      <c r="A130" s="40"/>
      <c r="B130" s="166"/>
      <c r="C130" s="167" t="s">
        <v>308</v>
      </c>
      <c r="D130" s="167" t="s">
        <v>218</v>
      </c>
      <c r="E130" s="168" t="s">
        <v>309</v>
      </c>
      <c r="F130" s="169" t="s">
        <v>310</v>
      </c>
      <c r="G130" s="170" t="s">
        <v>271</v>
      </c>
      <c r="H130" s="171">
        <v>50.049999999999997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311</v>
      </c>
    </row>
    <row r="131" s="2" customFormat="1">
      <c r="A131" s="40"/>
      <c r="B131" s="41"/>
      <c r="C131" s="40"/>
      <c r="D131" s="181" t="s">
        <v>230</v>
      </c>
      <c r="E131" s="40"/>
      <c r="F131" s="189" t="s">
        <v>312</v>
      </c>
      <c r="G131" s="40"/>
      <c r="H131" s="40"/>
      <c r="I131" s="190"/>
      <c r="J131" s="40"/>
      <c r="K131" s="40"/>
      <c r="L131" s="41"/>
      <c r="M131" s="191"/>
      <c r="N131" s="192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230</v>
      </c>
      <c r="AU131" s="20" t="s">
        <v>22</v>
      </c>
    </row>
    <row r="132" s="13" customFormat="1">
      <c r="A132" s="13"/>
      <c r="B132" s="180"/>
      <c r="C132" s="13"/>
      <c r="D132" s="181" t="s">
        <v>225</v>
      </c>
      <c r="E132" s="182" t="s">
        <v>3</v>
      </c>
      <c r="F132" s="183" t="s">
        <v>313</v>
      </c>
      <c r="G132" s="13"/>
      <c r="H132" s="184">
        <v>50.049999999999997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41</v>
      </c>
      <c r="AX132" s="13" t="s">
        <v>88</v>
      </c>
      <c r="AY132" s="182" t="s">
        <v>216</v>
      </c>
    </row>
    <row r="133" s="2" customFormat="1" ht="24.15" customHeight="1">
      <c r="A133" s="40"/>
      <c r="B133" s="166"/>
      <c r="C133" s="167" t="s">
        <v>314</v>
      </c>
      <c r="D133" s="167" t="s">
        <v>218</v>
      </c>
      <c r="E133" s="168" t="s">
        <v>315</v>
      </c>
      <c r="F133" s="169" t="s">
        <v>316</v>
      </c>
      <c r="G133" s="170" t="s">
        <v>271</v>
      </c>
      <c r="H133" s="171">
        <v>11.789999999999999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317</v>
      </c>
    </row>
    <row r="134" s="13" customFormat="1">
      <c r="A134" s="13"/>
      <c r="B134" s="180"/>
      <c r="C134" s="13"/>
      <c r="D134" s="181" t="s">
        <v>225</v>
      </c>
      <c r="E134" s="182" t="s">
        <v>3</v>
      </c>
      <c r="F134" s="183" t="s">
        <v>318</v>
      </c>
      <c r="G134" s="13"/>
      <c r="H134" s="184">
        <v>11.789999999999999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41</v>
      </c>
      <c r="AX134" s="13" t="s">
        <v>88</v>
      </c>
      <c r="AY134" s="182" t="s">
        <v>216</v>
      </c>
    </row>
    <row r="135" s="2" customFormat="1" ht="14.4" customHeight="1">
      <c r="A135" s="40"/>
      <c r="B135" s="166"/>
      <c r="C135" s="167" t="s">
        <v>319</v>
      </c>
      <c r="D135" s="167" t="s">
        <v>218</v>
      </c>
      <c r="E135" s="168" t="s">
        <v>320</v>
      </c>
      <c r="F135" s="169" t="s">
        <v>321</v>
      </c>
      <c r="G135" s="170" t="s">
        <v>221</v>
      </c>
      <c r="H135" s="171">
        <v>2133.7910000000002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223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223</v>
      </c>
      <c r="BM135" s="178" t="s">
        <v>322</v>
      </c>
    </row>
    <row r="136" s="2" customFormat="1">
      <c r="A136" s="40"/>
      <c r="B136" s="41"/>
      <c r="C136" s="40"/>
      <c r="D136" s="181" t="s">
        <v>230</v>
      </c>
      <c r="E136" s="40"/>
      <c r="F136" s="189" t="s">
        <v>323</v>
      </c>
      <c r="G136" s="40"/>
      <c r="H136" s="40"/>
      <c r="I136" s="190"/>
      <c r="J136" s="40"/>
      <c r="K136" s="40"/>
      <c r="L136" s="41"/>
      <c r="M136" s="191"/>
      <c r="N136" s="192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230</v>
      </c>
      <c r="AU136" s="20" t="s">
        <v>22</v>
      </c>
    </row>
    <row r="137" s="13" customFormat="1">
      <c r="A137" s="13"/>
      <c r="B137" s="180"/>
      <c r="C137" s="13"/>
      <c r="D137" s="181" t="s">
        <v>225</v>
      </c>
      <c r="E137" s="182" t="s">
        <v>3</v>
      </c>
      <c r="F137" s="183" t="s">
        <v>324</v>
      </c>
      <c r="G137" s="13"/>
      <c r="H137" s="184">
        <v>2133.7910000000002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41</v>
      </c>
      <c r="AX137" s="13" t="s">
        <v>88</v>
      </c>
      <c r="AY137" s="182" t="s">
        <v>216</v>
      </c>
    </row>
    <row r="138" s="2" customFormat="1" ht="24.15" customHeight="1">
      <c r="A138" s="40"/>
      <c r="B138" s="166"/>
      <c r="C138" s="167" t="s">
        <v>325</v>
      </c>
      <c r="D138" s="167" t="s">
        <v>218</v>
      </c>
      <c r="E138" s="168" t="s">
        <v>326</v>
      </c>
      <c r="F138" s="169" t="s">
        <v>327</v>
      </c>
      <c r="G138" s="170" t="s">
        <v>221</v>
      </c>
      <c r="H138" s="171">
        <v>2.4199999999999999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223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328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329</v>
      </c>
      <c r="G139" s="13"/>
      <c r="H139" s="184">
        <v>2.4199999999999999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88</v>
      </c>
      <c r="AY139" s="182" t="s">
        <v>216</v>
      </c>
    </row>
    <row r="140" s="12" customFormat="1" ht="22.8" customHeight="1">
      <c r="A140" s="12"/>
      <c r="B140" s="153"/>
      <c r="C140" s="12"/>
      <c r="D140" s="154" t="s">
        <v>79</v>
      </c>
      <c r="E140" s="164" t="s">
        <v>22</v>
      </c>
      <c r="F140" s="164" t="s">
        <v>330</v>
      </c>
      <c r="G140" s="12"/>
      <c r="H140" s="12"/>
      <c r="I140" s="156"/>
      <c r="J140" s="165">
        <f>BK140</f>
        <v>0</v>
      </c>
      <c r="K140" s="12"/>
      <c r="L140" s="153"/>
      <c r="M140" s="158"/>
      <c r="N140" s="159"/>
      <c r="O140" s="159"/>
      <c r="P140" s="160">
        <f>SUM(P141:P143)</f>
        <v>0</v>
      </c>
      <c r="Q140" s="159"/>
      <c r="R140" s="160">
        <f>SUM(R141:R143)</f>
        <v>1.4719739999999999</v>
      </c>
      <c r="S140" s="159"/>
      <c r="T140" s="161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4" t="s">
        <v>88</v>
      </c>
      <c r="AT140" s="162" t="s">
        <v>79</v>
      </c>
      <c r="AU140" s="162" t="s">
        <v>88</v>
      </c>
      <c r="AY140" s="154" t="s">
        <v>216</v>
      </c>
      <c r="BK140" s="163">
        <f>SUM(BK141:BK143)</f>
        <v>0</v>
      </c>
    </row>
    <row r="141" s="2" customFormat="1" ht="14.4" customHeight="1">
      <c r="A141" s="40"/>
      <c r="B141" s="166"/>
      <c r="C141" s="167" t="s">
        <v>8</v>
      </c>
      <c r="D141" s="167" t="s">
        <v>218</v>
      </c>
      <c r="E141" s="168" t="s">
        <v>331</v>
      </c>
      <c r="F141" s="169" t="s">
        <v>332</v>
      </c>
      <c r="G141" s="170" t="s">
        <v>271</v>
      </c>
      <c r="H141" s="171">
        <v>0.59999999999999998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2.45329</v>
      </c>
      <c r="R141" s="176">
        <f>Q141*H141</f>
        <v>1.4719739999999999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223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333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334</v>
      </c>
      <c r="G142" s="13"/>
      <c r="H142" s="184">
        <v>0.59999999999999998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80</v>
      </c>
      <c r="AY142" s="182" t="s">
        <v>216</v>
      </c>
    </row>
    <row r="143" s="14" customFormat="1">
      <c r="A143" s="14"/>
      <c r="B143" s="193"/>
      <c r="C143" s="14"/>
      <c r="D143" s="181" t="s">
        <v>225</v>
      </c>
      <c r="E143" s="194" t="s">
        <v>3</v>
      </c>
      <c r="F143" s="195" t="s">
        <v>234</v>
      </c>
      <c r="G143" s="14"/>
      <c r="H143" s="196">
        <v>0.59999999999999998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225</v>
      </c>
      <c r="AU143" s="194" t="s">
        <v>22</v>
      </c>
      <c r="AV143" s="14" t="s">
        <v>223</v>
      </c>
      <c r="AW143" s="14" t="s">
        <v>41</v>
      </c>
      <c r="AX143" s="14" t="s">
        <v>88</v>
      </c>
      <c r="AY143" s="194" t="s">
        <v>216</v>
      </c>
    </row>
    <row r="144" s="12" customFormat="1" ht="22.8" customHeight="1">
      <c r="A144" s="12"/>
      <c r="B144" s="153"/>
      <c r="C144" s="12"/>
      <c r="D144" s="154" t="s">
        <v>79</v>
      </c>
      <c r="E144" s="164" t="s">
        <v>235</v>
      </c>
      <c r="F144" s="164" t="s">
        <v>335</v>
      </c>
      <c r="G144" s="12"/>
      <c r="H144" s="12"/>
      <c r="I144" s="156"/>
      <c r="J144" s="165">
        <f>BK144</f>
        <v>0</v>
      </c>
      <c r="K144" s="12"/>
      <c r="L144" s="153"/>
      <c r="M144" s="158"/>
      <c r="N144" s="159"/>
      <c r="O144" s="159"/>
      <c r="P144" s="160">
        <f>SUM(P145:P149)</f>
        <v>0</v>
      </c>
      <c r="Q144" s="159"/>
      <c r="R144" s="160">
        <f>SUM(R145:R149)</f>
        <v>6.9201669999999993</v>
      </c>
      <c r="S144" s="159"/>
      <c r="T144" s="161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4" t="s">
        <v>88</v>
      </c>
      <c r="AT144" s="162" t="s">
        <v>79</v>
      </c>
      <c r="AU144" s="162" t="s">
        <v>88</v>
      </c>
      <c r="AY144" s="154" t="s">
        <v>216</v>
      </c>
      <c r="BK144" s="163">
        <f>SUM(BK145:BK149)</f>
        <v>0</v>
      </c>
    </row>
    <row r="145" s="2" customFormat="1" ht="14.4" customHeight="1">
      <c r="A145" s="40"/>
      <c r="B145" s="166"/>
      <c r="C145" s="167" t="s">
        <v>336</v>
      </c>
      <c r="D145" s="167" t="s">
        <v>218</v>
      </c>
      <c r="E145" s="168" t="s">
        <v>337</v>
      </c>
      <c r="F145" s="169" t="s">
        <v>338</v>
      </c>
      <c r="G145" s="170" t="s">
        <v>271</v>
      </c>
      <c r="H145" s="171">
        <v>2.7999999999999998</v>
      </c>
      <c r="I145" s="172"/>
      <c r="J145" s="173">
        <f>ROUND(I145*H145,2)</f>
        <v>0</v>
      </c>
      <c r="K145" s="169" t="s">
        <v>222</v>
      </c>
      <c r="L145" s="41"/>
      <c r="M145" s="174" t="s">
        <v>3</v>
      </c>
      <c r="N145" s="175" t="s">
        <v>51</v>
      </c>
      <c r="O145" s="74"/>
      <c r="P145" s="176">
        <f>O145*H145</f>
        <v>0</v>
      </c>
      <c r="Q145" s="176">
        <v>2.45329</v>
      </c>
      <c r="R145" s="176">
        <f>Q145*H145</f>
        <v>6.8692119999999992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223</v>
      </c>
      <c r="AT145" s="178" t="s">
        <v>218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223</v>
      </c>
      <c r="BM145" s="178" t="s">
        <v>339</v>
      </c>
    </row>
    <row r="146" s="13" customFormat="1">
      <c r="A146" s="13"/>
      <c r="B146" s="180"/>
      <c r="C146" s="13"/>
      <c r="D146" s="181" t="s">
        <v>225</v>
      </c>
      <c r="E146" s="182" t="s">
        <v>3</v>
      </c>
      <c r="F146" s="183" t="s">
        <v>340</v>
      </c>
      <c r="G146" s="13"/>
      <c r="H146" s="184">
        <v>2.7999999999999998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41</v>
      </c>
      <c r="AX146" s="13" t="s">
        <v>88</v>
      </c>
      <c r="AY146" s="182" t="s">
        <v>216</v>
      </c>
    </row>
    <row r="147" s="2" customFormat="1" ht="14.4" customHeight="1">
      <c r="A147" s="40"/>
      <c r="B147" s="166"/>
      <c r="C147" s="167" t="s">
        <v>341</v>
      </c>
      <c r="D147" s="167" t="s">
        <v>218</v>
      </c>
      <c r="E147" s="168" t="s">
        <v>342</v>
      </c>
      <c r="F147" s="169" t="s">
        <v>343</v>
      </c>
      <c r="G147" s="170" t="s">
        <v>221</v>
      </c>
      <c r="H147" s="171">
        <v>21.5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0.0023700000000000001</v>
      </c>
      <c r="R147" s="176">
        <f>Q147*H147</f>
        <v>0.050955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223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344</v>
      </c>
    </row>
    <row r="148" s="13" customFormat="1">
      <c r="A148" s="13"/>
      <c r="B148" s="180"/>
      <c r="C148" s="13"/>
      <c r="D148" s="181" t="s">
        <v>225</v>
      </c>
      <c r="E148" s="182" t="s">
        <v>3</v>
      </c>
      <c r="F148" s="183" t="s">
        <v>345</v>
      </c>
      <c r="G148" s="13"/>
      <c r="H148" s="184">
        <v>21.5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41</v>
      </c>
      <c r="AX148" s="13" t="s">
        <v>88</v>
      </c>
      <c r="AY148" s="182" t="s">
        <v>216</v>
      </c>
    </row>
    <row r="149" s="2" customFormat="1" ht="14.4" customHeight="1">
      <c r="A149" s="40"/>
      <c r="B149" s="166"/>
      <c r="C149" s="167" t="s">
        <v>346</v>
      </c>
      <c r="D149" s="167" t="s">
        <v>218</v>
      </c>
      <c r="E149" s="168" t="s">
        <v>347</v>
      </c>
      <c r="F149" s="169" t="s">
        <v>348</v>
      </c>
      <c r="G149" s="170" t="s">
        <v>221</v>
      </c>
      <c r="H149" s="171">
        <v>21.5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223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223</v>
      </c>
      <c r="BM149" s="178" t="s">
        <v>349</v>
      </c>
    </row>
    <row r="150" s="12" customFormat="1" ht="22.8" customHeight="1">
      <c r="A150" s="12"/>
      <c r="B150" s="153"/>
      <c r="C150" s="12"/>
      <c r="D150" s="154" t="s">
        <v>79</v>
      </c>
      <c r="E150" s="164" t="s">
        <v>245</v>
      </c>
      <c r="F150" s="164" t="s">
        <v>350</v>
      </c>
      <c r="G150" s="12"/>
      <c r="H150" s="12"/>
      <c r="I150" s="156"/>
      <c r="J150" s="165">
        <f>BK150</f>
        <v>0</v>
      </c>
      <c r="K150" s="12"/>
      <c r="L150" s="153"/>
      <c r="M150" s="158"/>
      <c r="N150" s="159"/>
      <c r="O150" s="159"/>
      <c r="P150" s="160">
        <f>SUM(P151:P207)</f>
        <v>0</v>
      </c>
      <c r="Q150" s="159"/>
      <c r="R150" s="160">
        <f>SUM(R151:R207)</f>
        <v>2454.1806580000002</v>
      </c>
      <c r="S150" s="159"/>
      <c r="T150" s="161">
        <f>SUM(T151:T207)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4" t="s">
        <v>88</v>
      </c>
      <c r="AT150" s="162" t="s">
        <v>79</v>
      </c>
      <c r="AU150" s="162" t="s">
        <v>88</v>
      </c>
      <c r="AY150" s="154" t="s">
        <v>216</v>
      </c>
      <c r="BK150" s="163">
        <f>SUM(BK151:BK207)</f>
        <v>0</v>
      </c>
    </row>
    <row r="151" s="2" customFormat="1" ht="24.15" customHeight="1">
      <c r="A151" s="40"/>
      <c r="B151" s="166"/>
      <c r="C151" s="167" t="s">
        <v>351</v>
      </c>
      <c r="D151" s="167" t="s">
        <v>218</v>
      </c>
      <c r="E151" s="168" t="s">
        <v>352</v>
      </c>
      <c r="F151" s="169" t="s">
        <v>353</v>
      </c>
      <c r="G151" s="170" t="s">
        <v>221</v>
      </c>
      <c r="H151" s="171">
        <v>2133.7910000000002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223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354</v>
      </c>
    </row>
    <row r="152" s="13" customFormat="1">
      <c r="A152" s="13"/>
      <c r="B152" s="180"/>
      <c r="C152" s="13"/>
      <c r="D152" s="181" t="s">
        <v>225</v>
      </c>
      <c r="E152" s="182" t="s">
        <v>3</v>
      </c>
      <c r="F152" s="183" t="s">
        <v>324</v>
      </c>
      <c r="G152" s="13"/>
      <c r="H152" s="184">
        <v>2133.7910000000002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225</v>
      </c>
      <c r="AU152" s="182" t="s">
        <v>22</v>
      </c>
      <c r="AV152" s="13" t="s">
        <v>22</v>
      </c>
      <c r="AW152" s="13" t="s">
        <v>41</v>
      </c>
      <c r="AX152" s="13" t="s">
        <v>88</v>
      </c>
      <c r="AY152" s="182" t="s">
        <v>216</v>
      </c>
    </row>
    <row r="153" s="2" customFormat="1" ht="14.4" customHeight="1">
      <c r="A153" s="40"/>
      <c r="B153" s="166"/>
      <c r="C153" s="201" t="s">
        <v>355</v>
      </c>
      <c r="D153" s="201" t="s">
        <v>356</v>
      </c>
      <c r="E153" s="202" t="s">
        <v>357</v>
      </c>
      <c r="F153" s="203" t="s">
        <v>358</v>
      </c>
      <c r="G153" s="204" t="s">
        <v>300</v>
      </c>
      <c r="H153" s="205">
        <v>1009.283</v>
      </c>
      <c r="I153" s="206"/>
      <c r="J153" s="207">
        <f>ROUND(I153*H153,2)</f>
        <v>0</v>
      </c>
      <c r="K153" s="203" t="s">
        <v>222</v>
      </c>
      <c r="L153" s="208"/>
      <c r="M153" s="209" t="s">
        <v>3</v>
      </c>
      <c r="N153" s="210" t="s">
        <v>51</v>
      </c>
      <c r="O153" s="74"/>
      <c r="P153" s="176">
        <f>O153*H153</f>
        <v>0</v>
      </c>
      <c r="Q153" s="176">
        <v>1</v>
      </c>
      <c r="R153" s="176">
        <f>Q153*H153</f>
        <v>1009.283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258</v>
      </c>
      <c r="AT153" s="178" t="s">
        <v>356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223</v>
      </c>
      <c r="BM153" s="178" t="s">
        <v>359</v>
      </c>
    </row>
    <row r="154" s="13" customFormat="1">
      <c r="A154" s="13"/>
      <c r="B154" s="180"/>
      <c r="C154" s="13"/>
      <c r="D154" s="181" t="s">
        <v>225</v>
      </c>
      <c r="E154" s="182" t="s">
        <v>3</v>
      </c>
      <c r="F154" s="183" t="s">
        <v>360</v>
      </c>
      <c r="G154" s="13"/>
      <c r="H154" s="184">
        <v>362.74400000000003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41</v>
      </c>
      <c r="AX154" s="13" t="s">
        <v>80</v>
      </c>
      <c r="AY154" s="182" t="s">
        <v>216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361</v>
      </c>
      <c r="G155" s="13"/>
      <c r="H155" s="184">
        <v>96.021000000000001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80</v>
      </c>
      <c r="AY155" s="182" t="s">
        <v>216</v>
      </c>
    </row>
    <row r="156" s="14" customFormat="1">
      <c r="A156" s="14"/>
      <c r="B156" s="193"/>
      <c r="C156" s="14"/>
      <c r="D156" s="181" t="s">
        <v>225</v>
      </c>
      <c r="E156" s="194" t="s">
        <v>3</v>
      </c>
      <c r="F156" s="195" t="s">
        <v>234</v>
      </c>
      <c r="G156" s="14"/>
      <c r="H156" s="196">
        <v>458.76499999999999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225</v>
      </c>
      <c r="AU156" s="194" t="s">
        <v>22</v>
      </c>
      <c r="AV156" s="14" t="s">
        <v>223</v>
      </c>
      <c r="AW156" s="14" t="s">
        <v>41</v>
      </c>
      <c r="AX156" s="14" t="s">
        <v>88</v>
      </c>
      <c r="AY156" s="194" t="s">
        <v>216</v>
      </c>
    </row>
    <row r="157" s="13" customFormat="1">
      <c r="A157" s="13"/>
      <c r="B157" s="180"/>
      <c r="C157" s="13"/>
      <c r="D157" s="181" t="s">
        <v>225</v>
      </c>
      <c r="E157" s="13"/>
      <c r="F157" s="183" t="s">
        <v>362</v>
      </c>
      <c r="G157" s="13"/>
      <c r="H157" s="184">
        <v>1009.283</v>
      </c>
      <c r="I157" s="185"/>
      <c r="J157" s="13"/>
      <c r="K157" s="13"/>
      <c r="L157" s="180"/>
      <c r="M157" s="186"/>
      <c r="N157" s="187"/>
      <c r="O157" s="187"/>
      <c r="P157" s="187"/>
      <c r="Q157" s="187"/>
      <c r="R157" s="187"/>
      <c r="S157" s="187"/>
      <c r="T157" s="18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2" t="s">
        <v>225</v>
      </c>
      <c r="AU157" s="182" t="s">
        <v>22</v>
      </c>
      <c r="AV157" s="13" t="s">
        <v>22</v>
      </c>
      <c r="AW157" s="13" t="s">
        <v>4</v>
      </c>
      <c r="AX157" s="13" t="s">
        <v>88</v>
      </c>
      <c r="AY157" s="182" t="s">
        <v>216</v>
      </c>
    </row>
    <row r="158" s="2" customFormat="1" ht="14.4" customHeight="1">
      <c r="A158" s="40"/>
      <c r="B158" s="166"/>
      <c r="C158" s="167" t="s">
        <v>363</v>
      </c>
      <c r="D158" s="167" t="s">
        <v>218</v>
      </c>
      <c r="E158" s="168" t="s">
        <v>364</v>
      </c>
      <c r="F158" s="169" t="s">
        <v>365</v>
      </c>
      <c r="G158" s="170" t="s">
        <v>221</v>
      </c>
      <c r="H158" s="171">
        <v>2003.9079999999999</v>
      </c>
      <c r="I158" s="172"/>
      <c r="J158" s="173">
        <f>ROUND(I158*H158,2)</f>
        <v>0</v>
      </c>
      <c r="K158" s="169" t="s">
        <v>222</v>
      </c>
      <c r="L158" s="41"/>
      <c r="M158" s="174" t="s">
        <v>3</v>
      </c>
      <c r="N158" s="175" t="s">
        <v>51</v>
      </c>
      <c r="O158" s="74"/>
      <c r="P158" s="176">
        <f>O158*H158</f>
        <v>0</v>
      </c>
      <c r="Q158" s="176">
        <v>0.46000000000000002</v>
      </c>
      <c r="R158" s="176">
        <f>Q158*H158</f>
        <v>921.79768000000001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223</v>
      </c>
      <c r="AT158" s="178" t="s">
        <v>218</v>
      </c>
      <c r="AU158" s="178" t="s">
        <v>22</v>
      </c>
      <c r="AY158" s="20" t="s">
        <v>216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88</v>
      </c>
      <c r="BK158" s="179">
        <f>ROUND(I158*H158,2)</f>
        <v>0</v>
      </c>
      <c r="BL158" s="20" t="s">
        <v>223</v>
      </c>
      <c r="BM158" s="178" t="s">
        <v>366</v>
      </c>
    </row>
    <row r="159" s="2" customFormat="1">
      <c r="A159" s="40"/>
      <c r="B159" s="41"/>
      <c r="C159" s="40"/>
      <c r="D159" s="181" t="s">
        <v>230</v>
      </c>
      <c r="E159" s="40"/>
      <c r="F159" s="189" t="s">
        <v>367</v>
      </c>
      <c r="G159" s="40"/>
      <c r="H159" s="40"/>
      <c r="I159" s="190"/>
      <c r="J159" s="40"/>
      <c r="K159" s="40"/>
      <c r="L159" s="41"/>
      <c r="M159" s="191"/>
      <c r="N159" s="192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0" t="s">
        <v>230</v>
      </c>
      <c r="AU159" s="20" t="s">
        <v>22</v>
      </c>
    </row>
    <row r="160" s="13" customFormat="1">
      <c r="A160" s="13"/>
      <c r="B160" s="180"/>
      <c r="C160" s="13"/>
      <c r="D160" s="181" t="s">
        <v>225</v>
      </c>
      <c r="E160" s="182" t="s">
        <v>3</v>
      </c>
      <c r="F160" s="183" t="s">
        <v>368</v>
      </c>
      <c r="G160" s="13"/>
      <c r="H160" s="184">
        <v>2003.9079999999999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41</v>
      </c>
      <c r="AX160" s="13" t="s">
        <v>88</v>
      </c>
      <c r="AY160" s="182" t="s">
        <v>216</v>
      </c>
    </row>
    <row r="161" s="2" customFormat="1" ht="24.15" customHeight="1">
      <c r="A161" s="40"/>
      <c r="B161" s="166"/>
      <c r="C161" s="167" t="s">
        <v>369</v>
      </c>
      <c r="D161" s="167" t="s">
        <v>218</v>
      </c>
      <c r="E161" s="168" t="s">
        <v>370</v>
      </c>
      <c r="F161" s="169" t="s">
        <v>371</v>
      </c>
      <c r="G161" s="170" t="s">
        <v>221</v>
      </c>
      <c r="H161" s="171">
        <v>35.240000000000002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0.1837</v>
      </c>
      <c r="R161" s="176">
        <f>Q161*H161</f>
        <v>6.4735880000000003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223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223</v>
      </c>
      <c r="BM161" s="178" t="s">
        <v>372</v>
      </c>
    </row>
    <row r="162" s="13" customFormat="1">
      <c r="A162" s="13"/>
      <c r="B162" s="180"/>
      <c r="C162" s="13"/>
      <c r="D162" s="181" t="s">
        <v>225</v>
      </c>
      <c r="E162" s="182" t="s">
        <v>3</v>
      </c>
      <c r="F162" s="183" t="s">
        <v>373</v>
      </c>
      <c r="G162" s="13"/>
      <c r="H162" s="184">
        <v>35.240000000000002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41</v>
      </c>
      <c r="AX162" s="13" t="s">
        <v>88</v>
      </c>
      <c r="AY162" s="182" t="s">
        <v>216</v>
      </c>
    </row>
    <row r="163" s="2" customFormat="1" ht="14.4" customHeight="1">
      <c r="A163" s="40"/>
      <c r="B163" s="166"/>
      <c r="C163" s="201" t="s">
        <v>374</v>
      </c>
      <c r="D163" s="201" t="s">
        <v>356</v>
      </c>
      <c r="E163" s="202" t="s">
        <v>375</v>
      </c>
      <c r="F163" s="203" t="s">
        <v>376</v>
      </c>
      <c r="G163" s="204" t="s">
        <v>221</v>
      </c>
      <c r="H163" s="205">
        <v>35.945</v>
      </c>
      <c r="I163" s="206"/>
      <c r="J163" s="207">
        <f>ROUND(I163*H163,2)</f>
        <v>0</v>
      </c>
      <c r="K163" s="203" t="s">
        <v>222</v>
      </c>
      <c r="L163" s="208"/>
      <c r="M163" s="209" t="s">
        <v>3</v>
      </c>
      <c r="N163" s="210" t="s">
        <v>51</v>
      </c>
      <c r="O163" s="74"/>
      <c r="P163" s="176">
        <f>O163*H163</f>
        <v>0</v>
      </c>
      <c r="Q163" s="176">
        <v>0.41699999999999998</v>
      </c>
      <c r="R163" s="176">
        <f>Q163*H163</f>
        <v>14.989065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258</v>
      </c>
      <c r="AT163" s="178" t="s">
        <v>356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223</v>
      </c>
      <c r="BM163" s="178" t="s">
        <v>377</v>
      </c>
    </row>
    <row r="164" s="13" customFormat="1">
      <c r="A164" s="13"/>
      <c r="B164" s="180"/>
      <c r="C164" s="13"/>
      <c r="D164" s="181" t="s">
        <v>225</v>
      </c>
      <c r="E164" s="182" t="s">
        <v>3</v>
      </c>
      <c r="F164" s="183" t="s">
        <v>373</v>
      </c>
      <c r="G164" s="13"/>
      <c r="H164" s="184">
        <v>35.240000000000002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41</v>
      </c>
      <c r="AX164" s="13" t="s">
        <v>88</v>
      </c>
      <c r="AY164" s="182" t="s">
        <v>216</v>
      </c>
    </row>
    <row r="165" s="13" customFormat="1">
      <c r="A165" s="13"/>
      <c r="B165" s="180"/>
      <c r="C165" s="13"/>
      <c r="D165" s="181" t="s">
        <v>225</v>
      </c>
      <c r="E165" s="13"/>
      <c r="F165" s="183" t="s">
        <v>378</v>
      </c>
      <c r="G165" s="13"/>
      <c r="H165" s="184">
        <v>35.945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</v>
      </c>
      <c r="AX165" s="13" t="s">
        <v>88</v>
      </c>
      <c r="AY165" s="182" t="s">
        <v>216</v>
      </c>
    </row>
    <row r="166" s="2" customFormat="1" ht="24.15" customHeight="1">
      <c r="A166" s="40"/>
      <c r="B166" s="166"/>
      <c r="C166" s="167" t="s">
        <v>379</v>
      </c>
      <c r="D166" s="167" t="s">
        <v>218</v>
      </c>
      <c r="E166" s="168" t="s">
        <v>380</v>
      </c>
      <c r="F166" s="169" t="s">
        <v>381</v>
      </c>
      <c r="G166" s="170" t="s">
        <v>221</v>
      </c>
      <c r="H166" s="171">
        <v>1308.06</v>
      </c>
      <c r="I166" s="172"/>
      <c r="J166" s="173">
        <f>ROUND(I166*H166,2)</f>
        <v>0</v>
      </c>
      <c r="K166" s="169" t="s">
        <v>222</v>
      </c>
      <c r="L166" s="41"/>
      <c r="M166" s="174" t="s">
        <v>3</v>
      </c>
      <c r="N166" s="175" t="s">
        <v>51</v>
      </c>
      <c r="O166" s="74"/>
      <c r="P166" s="176">
        <f>O166*H166</f>
        <v>0</v>
      </c>
      <c r="Q166" s="176">
        <v>0.16700000000000001</v>
      </c>
      <c r="R166" s="176">
        <f>Q166*H166</f>
        <v>218.44602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223</v>
      </c>
      <c r="AT166" s="178" t="s">
        <v>218</v>
      </c>
      <c r="AU166" s="178" t="s">
        <v>22</v>
      </c>
      <c r="AY166" s="20" t="s">
        <v>216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88</v>
      </c>
      <c r="BK166" s="179">
        <f>ROUND(I166*H166,2)</f>
        <v>0</v>
      </c>
      <c r="BL166" s="20" t="s">
        <v>223</v>
      </c>
      <c r="BM166" s="178" t="s">
        <v>382</v>
      </c>
    </row>
    <row r="167" s="2" customFormat="1">
      <c r="A167" s="40"/>
      <c r="B167" s="41"/>
      <c r="C167" s="40"/>
      <c r="D167" s="181" t="s">
        <v>230</v>
      </c>
      <c r="E167" s="40"/>
      <c r="F167" s="189" t="s">
        <v>383</v>
      </c>
      <c r="G167" s="40"/>
      <c r="H167" s="40"/>
      <c r="I167" s="190"/>
      <c r="J167" s="40"/>
      <c r="K167" s="40"/>
      <c r="L167" s="41"/>
      <c r="M167" s="191"/>
      <c r="N167" s="192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0" t="s">
        <v>230</v>
      </c>
      <c r="AU167" s="20" t="s">
        <v>22</v>
      </c>
    </row>
    <row r="168" s="13" customFormat="1">
      <c r="A168" s="13"/>
      <c r="B168" s="180"/>
      <c r="C168" s="13"/>
      <c r="D168" s="181" t="s">
        <v>225</v>
      </c>
      <c r="E168" s="182" t="s">
        <v>3</v>
      </c>
      <c r="F168" s="183" t="s">
        <v>384</v>
      </c>
      <c r="G168" s="13"/>
      <c r="H168" s="184">
        <v>368.60000000000002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225</v>
      </c>
      <c r="AU168" s="182" t="s">
        <v>22</v>
      </c>
      <c r="AV168" s="13" t="s">
        <v>22</v>
      </c>
      <c r="AW168" s="13" t="s">
        <v>41</v>
      </c>
      <c r="AX168" s="13" t="s">
        <v>80</v>
      </c>
      <c r="AY168" s="182" t="s">
        <v>216</v>
      </c>
    </row>
    <row r="169" s="13" customFormat="1">
      <c r="A169" s="13"/>
      <c r="B169" s="180"/>
      <c r="C169" s="13"/>
      <c r="D169" s="181" t="s">
        <v>225</v>
      </c>
      <c r="E169" s="182" t="s">
        <v>3</v>
      </c>
      <c r="F169" s="183" t="s">
        <v>385</v>
      </c>
      <c r="G169" s="13"/>
      <c r="H169" s="184">
        <v>683.13999999999999</v>
      </c>
      <c r="I169" s="185"/>
      <c r="J169" s="13"/>
      <c r="K169" s="13"/>
      <c r="L169" s="180"/>
      <c r="M169" s="186"/>
      <c r="N169" s="187"/>
      <c r="O169" s="187"/>
      <c r="P169" s="187"/>
      <c r="Q169" s="187"/>
      <c r="R169" s="187"/>
      <c r="S169" s="187"/>
      <c r="T169" s="18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2" t="s">
        <v>225</v>
      </c>
      <c r="AU169" s="182" t="s">
        <v>22</v>
      </c>
      <c r="AV169" s="13" t="s">
        <v>22</v>
      </c>
      <c r="AW169" s="13" t="s">
        <v>41</v>
      </c>
      <c r="AX169" s="13" t="s">
        <v>80</v>
      </c>
      <c r="AY169" s="182" t="s">
        <v>216</v>
      </c>
    </row>
    <row r="170" s="13" customFormat="1">
      <c r="A170" s="13"/>
      <c r="B170" s="180"/>
      <c r="C170" s="13"/>
      <c r="D170" s="181" t="s">
        <v>225</v>
      </c>
      <c r="E170" s="182" t="s">
        <v>3</v>
      </c>
      <c r="F170" s="183" t="s">
        <v>386</v>
      </c>
      <c r="G170" s="13"/>
      <c r="H170" s="184">
        <v>41.200000000000003</v>
      </c>
      <c r="I170" s="185"/>
      <c r="J170" s="13"/>
      <c r="K170" s="13"/>
      <c r="L170" s="180"/>
      <c r="M170" s="186"/>
      <c r="N170" s="187"/>
      <c r="O170" s="187"/>
      <c r="P170" s="187"/>
      <c r="Q170" s="187"/>
      <c r="R170" s="187"/>
      <c r="S170" s="187"/>
      <c r="T170" s="18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2" t="s">
        <v>225</v>
      </c>
      <c r="AU170" s="182" t="s">
        <v>22</v>
      </c>
      <c r="AV170" s="13" t="s">
        <v>22</v>
      </c>
      <c r="AW170" s="13" t="s">
        <v>41</v>
      </c>
      <c r="AX170" s="13" t="s">
        <v>80</v>
      </c>
      <c r="AY170" s="182" t="s">
        <v>216</v>
      </c>
    </row>
    <row r="171" s="13" customFormat="1">
      <c r="A171" s="13"/>
      <c r="B171" s="180"/>
      <c r="C171" s="13"/>
      <c r="D171" s="181" t="s">
        <v>225</v>
      </c>
      <c r="E171" s="182" t="s">
        <v>3</v>
      </c>
      <c r="F171" s="183" t="s">
        <v>387</v>
      </c>
      <c r="G171" s="13"/>
      <c r="H171" s="184">
        <v>215.12000000000001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225</v>
      </c>
      <c r="AU171" s="182" t="s">
        <v>22</v>
      </c>
      <c r="AV171" s="13" t="s">
        <v>22</v>
      </c>
      <c r="AW171" s="13" t="s">
        <v>41</v>
      </c>
      <c r="AX171" s="13" t="s">
        <v>80</v>
      </c>
      <c r="AY171" s="182" t="s">
        <v>216</v>
      </c>
    </row>
    <row r="172" s="14" customFormat="1">
      <c r="A172" s="14"/>
      <c r="B172" s="193"/>
      <c r="C172" s="14"/>
      <c r="D172" s="181" t="s">
        <v>225</v>
      </c>
      <c r="E172" s="194" t="s">
        <v>3</v>
      </c>
      <c r="F172" s="195" t="s">
        <v>234</v>
      </c>
      <c r="G172" s="14"/>
      <c r="H172" s="196">
        <v>1308.06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225</v>
      </c>
      <c r="AU172" s="194" t="s">
        <v>22</v>
      </c>
      <c r="AV172" s="14" t="s">
        <v>223</v>
      </c>
      <c r="AW172" s="14" t="s">
        <v>41</v>
      </c>
      <c r="AX172" s="14" t="s">
        <v>88</v>
      </c>
      <c r="AY172" s="194" t="s">
        <v>216</v>
      </c>
    </row>
    <row r="173" s="2" customFormat="1" ht="14.4" customHeight="1">
      <c r="A173" s="40"/>
      <c r="B173" s="166"/>
      <c r="C173" s="201" t="s">
        <v>388</v>
      </c>
      <c r="D173" s="201" t="s">
        <v>356</v>
      </c>
      <c r="E173" s="202" t="s">
        <v>389</v>
      </c>
      <c r="F173" s="203" t="s">
        <v>390</v>
      </c>
      <c r="G173" s="204" t="s">
        <v>221</v>
      </c>
      <c r="H173" s="205">
        <v>1259.48</v>
      </c>
      <c r="I173" s="206"/>
      <c r="J173" s="207">
        <f>ROUND(I173*H173,2)</f>
        <v>0</v>
      </c>
      <c r="K173" s="203" t="s">
        <v>222</v>
      </c>
      <c r="L173" s="208"/>
      <c r="M173" s="209" t="s">
        <v>3</v>
      </c>
      <c r="N173" s="210" t="s">
        <v>51</v>
      </c>
      <c r="O173" s="74"/>
      <c r="P173" s="176">
        <f>O173*H173</f>
        <v>0</v>
      </c>
      <c r="Q173" s="176">
        <v>0.11799999999999999</v>
      </c>
      <c r="R173" s="176">
        <f>Q173*H173</f>
        <v>148.61864</v>
      </c>
      <c r="S173" s="176">
        <v>0</v>
      </c>
      <c r="T173" s="17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258</v>
      </c>
      <c r="AT173" s="178" t="s">
        <v>356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391</v>
      </c>
    </row>
    <row r="174" s="13" customFormat="1">
      <c r="A174" s="13"/>
      <c r="B174" s="180"/>
      <c r="C174" s="13"/>
      <c r="D174" s="181" t="s">
        <v>225</v>
      </c>
      <c r="E174" s="182" t="s">
        <v>3</v>
      </c>
      <c r="F174" s="183" t="s">
        <v>392</v>
      </c>
      <c r="G174" s="13"/>
      <c r="H174" s="184">
        <v>351.88999999999999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41</v>
      </c>
      <c r="AX174" s="13" t="s">
        <v>80</v>
      </c>
      <c r="AY174" s="182" t="s">
        <v>216</v>
      </c>
    </row>
    <row r="175" s="13" customFormat="1">
      <c r="A175" s="13"/>
      <c r="B175" s="180"/>
      <c r="C175" s="13"/>
      <c r="D175" s="181" t="s">
        <v>225</v>
      </c>
      <c r="E175" s="182" t="s">
        <v>3</v>
      </c>
      <c r="F175" s="183" t="s">
        <v>393</v>
      </c>
      <c r="G175" s="13"/>
      <c r="H175" s="184">
        <v>646.62</v>
      </c>
      <c r="I175" s="185"/>
      <c r="J175" s="13"/>
      <c r="K175" s="13"/>
      <c r="L175" s="180"/>
      <c r="M175" s="186"/>
      <c r="N175" s="187"/>
      <c r="O175" s="187"/>
      <c r="P175" s="187"/>
      <c r="Q175" s="187"/>
      <c r="R175" s="187"/>
      <c r="S175" s="187"/>
      <c r="T175" s="18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2" t="s">
        <v>225</v>
      </c>
      <c r="AU175" s="182" t="s">
        <v>22</v>
      </c>
      <c r="AV175" s="13" t="s">
        <v>22</v>
      </c>
      <c r="AW175" s="13" t="s">
        <v>41</v>
      </c>
      <c r="AX175" s="13" t="s">
        <v>80</v>
      </c>
      <c r="AY175" s="182" t="s">
        <v>216</v>
      </c>
    </row>
    <row r="176" s="13" customFormat="1">
      <c r="A176" s="13"/>
      <c r="B176" s="180"/>
      <c r="C176" s="13"/>
      <c r="D176" s="181" t="s">
        <v>225</v>
      </c>
      <c r="E176" s="182" t="s">
        <v>3</v>
      </c>
      <c r="F176" s="183" t="s">
        <v>394</v>
      </c>
      <c r="G176" s="13"/>
      <c r="H176" s="184">
        <v>41.200000000000003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225</v>
      </c>
      <c r="AU176" s="182" t="s">
        <v>22</v>
      </c>
      <c r="AV176" s="13" t="s">
        <v>22</v>
      </c>
      <c r="AW176" s="13" t="s">
        <v>41</v>
      </c>
      <c r="AX176" s="13" t="s">
        <v>80</v>
      </c>
      <c r="AY176" s="182" t="s">
        <v>216</v>
      </c>
    </row>
    <row r="177" s="13" customFormat="1">
      <c r="A177" s="13"/>
      <c r="B177" s="180"/>
      <c r="C177" s="13"/>
      <c r="D177" s="181" t="s">
        <v>225</v>
      </c>
      <c r="E177" s="182" t="s">
        <v>3</v>
      </c>
      <c r="F177" s="183" t="s">
        <v>395</v>
      </c>
      <c r="G177" s="13"/>
      <c r="H177" s="184">
        <v>207.30000000000001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41</v>
      </c>
      <c r="AX177" s="13" t="s">
        <v>80</v>
      </c>
      <c r="AY177" s="182" t="s">
        <v>216</v>
      </c>
    </row>
    <row r="178" s="14" customFormat="1">
      <c r="A178" s="14"/>
      <c r="B178" s="193"/>
      <c r="C178" s="14"/>
      <c r="D178" s="181" t="s">
        <v>225</v>
      </c>
      <c r="E178" s="194" t="s">
        <v>3</v>
      </c>
      <c r="F178" s="195" t="s">
        <v>234</v>
      </c>
      <c r="G178" s="14"/>
      <c r="H178" s="196">
        <v>1247.01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225</v>
      </c>
      <c r="AU178" s="194" t="s">
        <v>22</v>
      </c>
      <c r="AV178" s="14" t="s">
        <v>223</v>
      </c>
      <c r="AW178" s="14" t="s">
        <v>41</v>
      </c>
      <c r="AX178" s="14" t="s">
        <v>88</v>
      </c>
      <c r="AY178" s="194" t="s">
        <v>216</v>
      </c>
    </row>
    <row r="179" s="13" customFormat="1">
      <c r="A179" s="13"/>
      <c r="B179" s="180"/>
      <c r="C179" s="13"/>
      <c r="D179" s="181" t="s">
        <v>225</v>
      </c>
      <c r="E179" s="13"/>
      <c r="F179" s="183" t="s">
        <v>396</v>
      </c>
      <c r="G179" s="13"/>
      <c r="H179" s="184">
        <v>1259.48</v>
      </c>
      <c r="I179" s="185"/>
      <c r="J179" s="13"/>
      <c r="K179" s="13"/>
      <c r="L179" s="180"/>
      <c r="M179" s="186"/>
      <c r="N179" s="187"/>
      <c r="O179" s="187"/>
      <c r="P179" s="187"/>
      <c r="Q179" s="187"/>
      <c r="R179" s="187"/>
      <c r="S179" s="187"/>
      <c r="T179" s="18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2" t="s">
        <v>225</v>
      </c>
      <c r="AU179" s="182" t="s">
        <v>22</v>
      </c>
      <c r="AV179" s="13" t="s">
        <v>22</v>
      </c>
      <c r="AW179" s="13" t="s">
        <v>4</v>
      </c>
      <c r="AX179" s="13" t="s">
        <v>88</v>
      </c>
      <c r="AY179" s="182" t="s">
        <v>216</v>
      </c>
    </row>
    <row r="180" s="2" customFormat="1" ht="14.4" customHeight="1">
      <c r="A180" s="40"/>
      <c r="B180" s="166"/>
      <c r="C180" s="201" t="s">
        <v>397</v>
      </c>
      <c r="D180" s="201" t="s">
        <v>356</v>
      </c>
      <c r="E180" s="202" t="s">
        <v>398</v>
      </c>
      <c r="F180" s="203" t="s">
        <v>399</v>
      </c>
      <c r="G180" s="204" t="s">
        <v>221</v>
      </c>
      <c r="H180" s="205">
        <v>5.9020000000000001</v>
      </c>
      <c r="I180" s="206"/>
      <c r="J180" s="207">
        <f>ROUND(I180*H180,2)</f>
        <v>0</v>
      </c>
      <c r="K180" s="203" t="s">
        <v>3</v>
      </c>
      <c r="L180" s="208"/>
      <c r="M180" s="209" t="s">
        <v>3</v>
      </c>
      <c r="N180" s="210" t="s">
        <v>51</v>
      </c>
      <c r="O180" s="74"/>
      <c r="P180" s="176">
        <f>O180*H180</f>
        <v>0</v>
      </c>
      <c r="Q180" s="176">
        <v>0.11799999999999999</v>
      </c>
      <c r="R180" s="176">
        <f>Q180*H180</f>
        <v>0.69643599999999994</v>
      </c>
      <c r="S180" s="176">
        <v>0</v>
      </c>
      <c r="T180" s="17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78" t="s">
        <v>258</v>
      </c>
      <c r="AT180" s="178" t="s">
        <v>356</v>
      </c>
      <c r="AU180" s="178" t="s">
        <v>22</v>
      </c>
      <c r="AY180" s="20" t="s">
        <v>216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88</v>
      </c>
      <c r="BK180" s="179">
        <f>ROUND(I180*H180,2)</f>
        <v>0</v>
      </c>
      <c r="BL180" s="20" t="s">
        <v>223</v>
      </c>
      <c r="BM180" s="178" t="s">
        <v>400</v>
      </c>
    </row>
    <row r="181" s="13" customFormat="1">
      <c r="A181" s="13"/>
      <c r="B181" s="180"/>
      <c r="C181" s="13"/>
      <c r="D181" s="181" t="s">
        <v>225</v>
      </c>
      <c r="E181" s="182" t="s">
        <v>3</v>
      </c>
      <c r="F181" s="183" t="s">
        <v>401</v>
      </c>
      <c r="G181" s="13"/>
      <c r="H181" s="184">
        <v>5.7300000000000004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225</v>
      </c>
      <c r="AU181" s="182" t="s">
        <v>22</v>
      </c>
      <c r="AV181" s="13" t="s">
        <v>22</v>
      </c>
      <c r="AW181" s="13" t="s">
        <v>41</v>
      </c>
      <c r="AX181" s="13" t="s">
        <v>88</v>
      </c>
      <c r="AY181" s="182" t="s">
        <v>216</v>
      </c>
    </row>
    <row r="182" s="13" customFormat="1">
      <c r="A182" s="13"/>
      <c r="B182" s="180"/>
      <c r="C182" s="13"/>
      <c r="D182" s="181" t="s">
        <v>225</v>
      </c>
      <c r="E182" s="13"/>
      <c r="F182" s="183" t="s">
        <v>402</v>
      </c>
      <c r="G182" s="13"/>
      <c r="H182" s="184">
        <v>5.9020000000000001</v>
      </c>
      <c r="I182" s="185"/>
      <c r="J182" s="13"/>
      <c r="K182" s="13"/>
      <c r="L182" s="180"/>
      <c r="M182" s="186"/>
      <c r="N182" s="187"/>
      <c r="O182" s="187"/>
      <c r="P182" s="187"/>
      <c r="Q182" s="187"/>
      <c r="R182" s="187"/>
      <c r="S182" s="187"/>
      <c r="T182" s="18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2" t="s">
        <v>225</v>
      </c>
      <c r="AU182" s="182" t="s">
        <v>22</v>
      </c>
      <c r="AV182" s="13" t="s">
        <v>22</v>
      </c>
      <c r="AW182" s="13" t="s">
        <v>4</v>
      </c>
      <c r="AX182" s="13" t="s">
        <v>88</v>
      </c>
      <c r="AY182" s="182" t="s">
        <v>216</v>
      </c>
    </row>
    <row r="183" s="2" customFormat="1" ht="14.4" customHeight="1">
      <c r="A183" s="40"/>
      <c r="B183" s="166"/>
      <c r="C183" s="201" t="s">
        <v>403</v>
      </c>
      <c r="D183" s="201" t="s">
        <v>356</v>
      </c>
      <c r="E183" s="202" t="s">
        <v>404</v>
      </c>
      <c r="F183" s="203" t="s">
        <v>405</v>
      </c>
      <c r="G183" s="204" t="s">
        <v>221</v>
      </c>
      <c r="H183" s="205">
        <v>44.795000000000002</v>
      </c>
      <c r="I183" s="206"/>
      <c r="J183" s="207">
        <f>ROUND(I183*H183,2)</f>
        <v>0</v>
      </c>
      <c r="K183" s="203" t="s">
        <v>3</v>
      </c>
      <c r="L183" s="208"/>
      <c r="M183" s="209" t="s">
        <v>3</v>
      </c>
      <c r="N183" s="210" t="s">
        <v>51</v>
      </c>
      <c r="O183" s="74"/>
      <c r="P183" s="176">
        <f>O183*H183</f>
        <v>0</v>
      </c>
      <c r="Q183" s="176">
        <v>0.41699999999999998</v>
      </c>
      <c r="R183" s="176">
        <f>Q183*H183</f>
        <v>18.679514999999999</v>
      </c>
      <c r="S183" s="176">
        <v>0</v>
      </c>
      <c r="T183" s="17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78" t="s">
        <v>258</v>
      </c>
      <c r="AT183" s="178" t="s">
        <v>356</v>
      </c>
      <c r="AU183" s="178" t="s">
        <v>22</v>
      </c>
      <c r="AY183" s="20" t="s">
        <v>216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88</v>
      </c>
      <c r="BK183" s="179">
        <f>ROUND(I183*H183,2)</f>
        <v>0</v>
      </c>
      <c r="BL183" s="20" t="s">
        <v>223</v>
      </c>
      <c r="BM183" s="178" t="s">
        <v>406</v>
      </c>
    </row>
    <row r="184" s="2" customFormat="1">
      <c r="A184" s="40"/>
      <c r="B184" s="41"/>
      <c r="C184" s="40"/>
      <c r="D184" s="181" t="s">
        <v>230</v>
      </c>
      <c r="E184" s="40"/>
      <c r="F184" s="189" t="s">
        <v>407</v>
      </c>
      <c r="G184" s="40"/>
      <c r="H184" s="40"/>
      <c r="I184" s="190"/>
      <c r="J184" s="40"/>
      <c r="K184" s="40"/>
      <c r="L184" s="41"/>
      <c r="M184" s="191"/>
      <c r="N184" s="192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0" t="s">
        <v>230</v>
      </c>
      <c r="AU184" s="20" t="s">
        <v>22</v>
      </c>
    </row>
    <row r="185" s="13" customFormat="1">
      <c r="A185" s="13"/>
      <c r="B185" s="180"/>
      <c r="C185" s="13"/>
      <c r="D185" s="181" t="s">
        <v>225</v>
      </c>
      <c r="E185" s="182" t="s">
        <v>3</v>
      </c>
      <c r="F185" s="183" t="s">
        <v>408</v>
      </c>
      <c r="G185" s="13"/>
      <c r="H185" s="184">
        <v>16.66</v>
      </c>
      <c r="I185" s="185"/>
      <c r="J185" s="13"/>
      <c r="K185" s="13"/>
      <c r="L185" s="180"/>
      <c r="M185" s="186"/>
      <c r="N185" s="187"/>
      <c r="O185" s="187"/>
      <c r="P185" s="187"/>
      <c r="Q185" s="187"/>
      <c r="R185" s="187"/>
      <c r="S185" s="187"/>
      <c r="T185" s="18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2" t="s">
        <v>225</v>
      </c>
      <c r="AU185" s="182" t="s">
        <v>22</v>
      </c>
      <c r="AV185" s="13" t="s">
        <v>22</v>
      </c>
      <c r="AW185" s="13" t="s">
        <v>41</v>
      </c>
      <c r="AX185" s="13" t="s">
        <v>80</v>
      </c>
      <c r="AY185" s="182" t="s">
        <v>216</v>
      </c>
    </row>
    <row r="186" s="13" customFormat="1">
      <c r="A186" s="13"/>
      <c r="B186" s="180"/>
      <c r="C186" s="13"/>
      <c r="D186" s="181" t="s">
        <v>225</v>
      </c>
      <c r="E186" s="182" t="s">
        <v>3</v>
      </c>
      <c r="F186" s="183" t="s">
        <v>409</v>
      </c>
      <c r="G186" s="13"/>
      <c r="H186" s="184">
        <v>23.539999999999999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41</v>
      </c>
      <c r="AX186" s="13" t="s">
        <v>80</v>
      </c>
      <c r="AY186" s="182" t="s">
        <v>216</v>
      </c>
    </row>
    <row r="187" s="13" customFormat="1">
      <c r="A187" s="13"/>
      <c r="B187" s="180"/>
      <c r="C187" s="13"/>
      <c r="D187" s="181" t="s">
        <v>225</v>
      </c>
      <c r="E187" s="182" t="s">
        <v>3</v>
      </c>
      <c r="F187" s="183" t="s">
        <v>410</v>
      </c>
      <c r="G187" s="13"/>
      <c r="H187" s="184">
        <v>3.29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225</v>
      </c>
      <c r="AU187" s="182" t="s">
        <v>22</v>
      </c>
      <c r="AV187" s="13" t="s">
        <v>22</v>
      </c>
      <c r="AW187" s="13" t="s">
        <v>41</v>
      </c>
      <c r="AX187" s="13" t="s">
        <v>80</v>
      </c>
      <c r="AY187" s="182" t="s">
        <v>216</v>
      </c>
    </row>
    <row r="188" s="14" customFormat="1">
      <c r="A188" s="14"/>
      <c r="B188" s="193"/>
      <c r="C188" s="14"/>
      <c r="D188" s="181" t="s">
        <v>225</v>
      </c>
      <c r="E188" s="194" t="s">
        <v>3</v>
      </c>
      <c r="F188" s="195" t="s">
        <v>234</v>
      </c>
      <c r="G188" s="14"/>
      <c r="H188" s="196">
        <v>43.490000000000002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225</v>
      </c>
      <c r="AU188" s="194" t="s">
        <v>22</v>
      </c>
      <c r="AV188" s="14" t="s">
        <v>223</v>
      </c>
      <c r="AW188" s="14" t="s">
        <v>41</v>
      </c>
      <c r="AX188" s="14" t="s">
        <v>88</v>
      </c>
      <c r="AY188" s="194" t="s">
        <v>216</v>
      </c>
    </row>
    <row r="189" s="13" customFormat="1">
      <c r="A189" s="13"/>
      <c r="B189" s="180"/>
      <c r="C189" s="13"/>
      <c r="D189" s="181" t="s">
        <v>225</v>
      </c>
      <c r="E189" s="13"/>
      <c r="F189" s="183" t="s">
        <v>411</v>
      </c>
      <c r="G189" s="13"/>
      <c r="H189" s="184">
        <v>44.795000000000002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225</v>
      </c>
      <c r="AU189" s="182" t="s">
        <v>22</v>
      </c>
      <c r="AV189" s="13" t="s">
        <v>22</v>
      </c>
      <c r="AW189" s="13" t="s">
        <v>4</v>
      </c>
      <c r="AX189" s="13" t="s">
        <v>88</v>
      </c>
      <c r="AY189" s="182" t="s">
        <v>216</v>
      </c>
    </row>
    <row r="190" s="2" customFormat="1" ht="37.8" customHeight="1">
      <c r="A190" s="40"/>
      <c r="B190" s="166"/>
      <c r="C190" s="167" t="s">
        <v>412</v>
      </c>
      <c r="D190" s="167" t="s">
        <v>218</v>
      </c>
      <c r="E190" s="168" t="s">
        <v>413</v>
      </c>
      <c r="F190" s="169" t="s">
        <v>414</v>
      </c>
      <c r="G190" s="170" t="s">
        <v>221</v>
      </c>
      <c r="H190" s="171">
        <v>558.65999999999997</v>
      </c>
      <c r="I190" s="172"/>
      <c r="J190" s="173">
        <f>ROUND(I190*H190,2)</f>
        <v>0</v>
      </c>
      <c r="K190" s="169" t="s">
        <v>222</v>
      </c>
      <c r="L190" s="41"/>
      <c r="M190" s="174" t="s">
        <v>3</v>
      </c>
      <c r="N190" s="175" t="s">
        <v>51</v>
      </c>
      <c r="O190" s="74"/>
      <c r="P190" s="176">
        <f>O190*H190</f>
        <v>0</v>
      </c>
      <c r="Q190" s="176">
        <v>0.084250000000000005</v>
      </c>
      <c r="R190" s="176">
        <f>Q190*H190</f>
        <v>47.067104999999998</v>
      </c>
      <c r="S190" s="176">
        <v>0</v>
      </c>
      <c r="T190" s="17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8" t="s">
        <v>223</v>
      </c>
      <c r="AT190" s="178" t="s">
        <v>218</v>
      </c>
      <c r="AU190" s="178" t="s">
        <v>22</v>
      </c>
      <c r="AY190" s="20" t="s">
        <v>216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0" t="s">
        <v>88</v>
      </c>
      <c r="BK190" s="179">
        <f>ROUND(I190*H190,2)</f>
        <v>0</v>
      </c>
      <c r="BL190" s="20" t="s">
        <v>223</v>
      </c>
      <c r="BM190" s="178" t="s">
        <v>415</v>
      </c>
    </row>
    <row r="191" s="13" customFormat="1">
      <c r="A191" s="13"/>
      <c r="B191" s="180"/>
      <c r="C191" s="13"/>
      <c r="D191" s="181" t="s">
        <v>225</v>
      </c>
      <c r="E191" s="182" t="s">
        <v>3</v>
      </c>
      <c r="F191" s="183" t="s">
        <v>416</v>
      </c>
      <c r="G191" s="13"/>
      <c r="H191" s="184">
        <v>166.84</v>
      </c>
      <c r="I191" s="185"/>
      <c r="J191" s="13"/>
      <c r="K191" s="13"/>
      <c r="L191" s="180"/>
      <c r="M191" s="186"/>
      <c r="N191" s="187"/>
      <c r="O191" s="187"/>
      <c r="P191" s="187"/>
      <c r="Q191" s="187"/>
      <c r="R191" s="187"/>
      <c r="S191" s="187"/>
      <c r="T191" s="18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225</v>
      </c>
      <c r="AU191" s="182" t="s">
        <v>22</v>
      </c>
      <c r="AV191" s="13" t="s">
        <v>22</v>
      </c>
      <c r="AW191" s="13" t="s">
        <v>41</v>
      </c>
      <c r="AX191" s="13" t="s">
        <v>80</v>
      </c>
      <c r="AY191" s="182" t="s">
        <v>216</v>
      </c>
    </row>
    <row r="192" s="13" customFormat="1">
      <c r="A192" s="13"/>
      <c r="B192" s="180"/>
      <c r="C192" s="13"/>
      <c r="D192" s="181" t="s">
        <v>225</v>
      </c>
      <c r="E192" s="182" t="s">
        <v>3</v>
      </c>
      <c r="F192" s="183" t="s">
        <v>417</v>
      </c>
      <c r="G192" s="13"/>
      <c r="H192" s="184">
        <v>127.31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41</v>
      </c>
      <c r="AX192" s="13" t="s">
        <v>80</v>
      </c>
      <c r="AY192" s="182" t="s">
        <v>216</v>
      </c>
    </row>
    <row r="193" s="13" customFormat="1">
      <c r="A193" s="13"/>
      <c r="B193" s="180"/>
      <c r="C193" s="13"/>
      <c r="D193" s="181" t="s">
        <v>225</v>
      </c>
      <c r="E193" s="182" t="s">
        <v>3</v>
      </c>
      <c r="F193" s="183" t="s">
        <v>418</v>
      </c>
      <c r="G193" s="13"/>
      <c r="H193" s="184">
        <v>264.50999999999999</v>
      </c>
      <c r="I193" s="185"/>
      <c r="J193" s="13"/>
      <c r="K193" s="13"/>
      <c r="L193" s="180"/>
      <c r="M193" s="186"/>
      <c r="N193" s="187"/>
      <c r="O193" s="187"/>
      <c r="P193" s="187"/>
      <c r="Q193" s="187"/>
      <c r="R193" s="187"/>
      <c r="S193" s="187"/>
      <c r="T193" s="18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225</v>
      </c>
      <c r="AU193" s="182" t="s">
        <v>22</v>
      </c>
      <c r="AV193" s="13" t="s">
        <v>22</v>
      </c>
      <c r="AW193" s="13" t="s">
        <v>41</v>
      </c>
      <c r="AX193" s="13" t="s">
        <v>80</v>
      </c>
      <c r="AY193" s="182" t="s">
        <v>216</v>
      </c>
    </row>
    <row r="194" s="14" customFormat="1">
      <c r="A194" s="14"/>
      <c r="B194" s="193"/>
      <c r="C194" s="14"/>
      <c r="D194" s="181" t="s">
        <v>225</v>
      </c>
      <c r="E194" s="194" t="s">
        <v>3</v>
      </c>
      <c r="F194" s="195" t="s">
        <v>234</v>
      </c>
      <c r="G194" s="14"/>
      <c r="H194" s="196">
        <v>558.65999999999997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225</v>
      </c>
      <c r="AU194" s="194" t="s">
        <v>22</v>
      </c>
      <c r="AV194" s="14" t="s">
        <v>223</v>
      </c>
      <c r="AW194" s="14" t="s">
        <v>41</v>
      </c>
      <c r="AX194" s="14" t="s">
        <v>88</v>
      </c>
      <c r="AY194" s="194" t="s">
        <v>216</v>
      </c>
    </row>
    <row r="195" s="2" customFormat="1" ht="14.4" customHeight="1">
      <c r="A195" s="40"/>
      <c r="B195" s="166"/>
      <c r="C195" s="201" t="s">
        <v>419</v>
      </c>
      <c r="D195" s="201" t="s">
        <v>356</v>
      </c>
      <c r="E195" s="202" t="s">
        <v>420</v>
      </c>
      <c r="F195" s="203" t="s">
        <v>421</v>
      </c>
      <c r="G195" s="204" t="s">
        <v>221</v>
      </c>
      <c r="H195" s="205">
        <v>487.03199999999998</v>
      </c>
      <c r="I195" s="206"/>
      <c r="J195" s="207">
        <f>ROUND(I195*H195,2)</f>
        <v>0</v>
      </c>
      <c r="K195" s="203" t="s">
        <v>222</v>
      </c>
      <c r="L195" s="208"/>
      <c r="M195" s="209" t="s">
        <v>3</v>
      </c>
      <c r="N195" s="210" t="s">
        <v>51</v>
      </c>
      <c r="O195" s="74"/>
      <c r="P195" s="176">
        <f>O195*H195</f>
        <v>0</v>
      </c>
      <c r="Q195" s="176">
        <v>0.13100000000000001</v>
      </c>
      <c r="R195" s="176">
        <f>Q195*H195</f>
        <v>63.801192</v>
      </c>
      <c r="S195" s="176">
        <v>0</v>
      </c>
      <c r="T195" s="17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8" t="s">
        <v>258</v>
      </c>
      <c r="AT195" s="178" t="s">
        <v>356</v>
      </c>
      <c r="AU195" s="178" t="s">
        <v>22</v>
      </c>
      <c r="AY195" s="20" t="s">
        <v>216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88</v>
      </c>
      <c r="BK195" s="179">
        <f>ROUND(I195*H195,2)</f>
        <v>0</v>
      </c>
      <c r="BL195" s="20" t="s">
        <v>223</v>
      </c>
      <c r="BM195" s="178" t="s">
        <v>422</v>
      </c>
    </row>
    <row r="196" s="13" customFormat="1">
      <c r="A196" s="13"/>
      <c r="B196" s="180"/>
      <c r="C196" s="13"/>
      <c r="D196" s="181" t="s">
        <v>225</v>
      </c>
      <c r="E196" s="182" t="s">
        <v>3</v>
      </c>
      <c r="F196" s="183" t="s">
        <v>423</v>
      </c>
      <c r="G196" s="13"/>
      <c r="H196" s="184">
        <v>144.34</v>
      </c>
      <c r="I196" s="185"/>
      <c r="J196" s="13"/>
      <c r="K196" s="13"/>
      <c r="L196" s="180"/>
      <c r="M196" s="186"/>
      <c r="N196" s="187"/>
      <c r="O196" s="187"/>
      <c r="P196" s="187"/>
      <c r="Q196" s="187"/>
      <c r="R196" s="187"/>
      <c r="S196" s="187"/>
      <c r="T196" s="18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2" t="s">
        <v>225</v>
      </c>
      <c r="AU196" s="182" t="s">
        <v>22</v>
      </c>
      <c r="AV196" s="13" t="s">
        <v>22</v>
      </c>
      <c r="AW196" s="13" t="s">
        <v>41</v>
      </c>
      <c r="AX196" s="13" t="s">
        <v>80</v>
      </c>
      <c r="AY196" s="182" t="s">
        <v>216</v>
      </c>
    </row>
    <row r="197" s="13" customFormat="1">
      <c r="A197" s="13"/>
      <c r="B197" s="180"/>
      <c r="C197" s="13"/>
      <c r="D197" s="181" t="s">
        <v>225</v>
      </c>
      <c r="E197" s="182" t="s">
        <v>3</v>
      </c>
      <c r="F197" s="183" t="s">
        <v>424</v>
      </c>
      <c r="G197" s="13"/>
      <c r="H197" s="184">
        <v>124.34999999999999</v>
      </c>
      <c r="I197" s="185"/>
      <c r="J197" s="13"/>
      <c r="K197" s="13"/>
      <c r="L197" s="180"/>
      <c r="M197" s="186"/>
      <c r="N197" s="187"/>
      <c r="O197" s="187"/>
      <c r="P197" s="187"/>
      <c r="Q197" s="187"/>
      <c r="R197" s="187"/>
      <c r="S197" s="187"/>
      <c r="T197" s="18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225</v>
      </c>
      <c r="AU197" s="182" t="s">
        <v>22</v>
      </c>
      <c r="AV197" s="13" t="s">
        <v>22</v>
      </c>
      <c r="AW197" s="13" t="s">
        <v>41</v>
      </c>
      <c r="AX197" s="13" t="s">
        <v>80</v>
      </c>
      <c r="AY197" s="182" t="s">
        <v>216</v>
      </c>
    </row>
    <row r="198" s="13" customFormat="1">
      <c r="A198" s="13"/>
      <c r="B198" s="180"/>
      <c r="C198" s="13"/>
      <c r="D198" s="181" t="s">
        <v>225</v>
      </c>
      <c r="E198" s="182" t="s">
        <v>3</v>
      </c>
      <c r="F198" s="183" t="s">
        <v>425</v>
      </c>
      <c r="G198" s="13"/>
      <c r="H198" s="184">
        <v>213.52000000000001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41</v>
      </c>
      <c r="AX198" s="13" t="s">
        <v>80</v>
      </c>
      <c r="AY198" s="182" t="s">
        <v>216</v>
      </c>
    </row>
    <row r="199" s="14" customFormat="1">
      <c r="A199" s="14"/>
      <c r="B199" s="193"/>
      <c r="C199" s="14"/>
      <c r="D199" s="181" t="s">
        <v>225</v>
      </c>
      <c r="E199" s="194" t="s">
        <v>3</v>
      </c>
      <c r="F199" s="195" t="s">
        <v>234</v>
      </c>
      <c r="G199" s="14"/>
      <c r="H199" s="196">
        <v>482.21000000000004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225</v>
      </c>
      <c r="AU199" s="194" t="s">
        <v>22</v>
      </c>
      <c r="AV199" s="14" t="s">
        <v>223</v>
      </c>
      <c r="AW199" s="14" t="s">
        <v>41</v>
      </c>
      <c r="AX199" s="14" t="s">
        <v>88</v>
      </c>
      <c r="AY199" s="194" t="s">
        <v>216</v>
      </c>
    </row>
    <row r="200" s="13" customFormat="1">
      <c r="A200" s="13"/>
      <c r="B200" s="180"/>
      <c r="C200" s="13"/>
      <c r="D200" s="181" t="s">
        <v>225</v>
      </c>
      <c r="E200" s="13"/>
      <c r="F200" s="183" t="s">
        <v>426</v>
      </c>
      <c r="G200" s="13"/>
      <c r="H200" s="184">
        <v>487.03199999999998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</v>
      </c>
      <c r="AX200" s="13" t="s">
        <v>88</v>
      </c>
      <c r="AY200" s="182" t="s">
        <v>216</v>
      </c>
    </row>
    <row r="201" s="2" customFormat="1" ht="14.4" customHeight="1">
      <c r="A201" s="40"/>
      <c r="B201" s="166"/>
      <c r="C201" s="201" t="s">
        <v>427</v>
      </c>
      <c r="D201" s="201" t="s">
        <v>356</v>
      </c>
      <c r="E201" s="202" t="s">
        <v>428</v>
      </c>
      <c r="F201" s="203" t="s">
        <v>429</v>
      </c>
      <c r="G201" s="204" t="s">
        <v>221</v>
      </c>
      <c r="H201" s="205">
        <v>15.007</v>
      </c>
      <c r="I201" s="206"/>
      <c r="J201" s="207">
        <f>ROUND(I201*H201,2)</f>
        <v>0</v>
      </c>
      <c r="K201" s="203" t="s">
        <v>222</v>
      </c>
      <c r="L201" s="208"/>
      <c r="M201" s="209" t="s">
        <v>3</v>
      </c>
      <c r="N201" s="210" t="s">
        <v>51</v>
      </c>
      <c r="O201" s="74"/>
      <c r="P201" s="176">
        <f>O201*H201</f>
        <v>0</v>
      </c>
      <c r="Q201" s="176">
        <v>0.13100000000000001</v>
      </c>
      <c r="R201" s="176">
        <f>Q201*H201</f>
        <v>1.9659170000000001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258</v>
      </c>
      <c r="AT201" s="178" t="s">
        <v>356</v>
      </c>
      <c r="AU201" s="178" t="s">
        <v>22</v>
      </c>
      <c r="AY201" s="20" t="s">
        <v>216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88</v>
      </c>
      <c r="BK201" s="179">
        <f>ROUND(I201*H201,2)</f>
        <v>0</v>
      </c>
      <c r="BL201" s="20" t="s">
        <v>223</v>
      </c>
      <c r="BM201" s="178" t="s">
        <v>430</v>
      </c>
    </row>
    <row r="202" s="13" customFormat="1">
      <c r="A202" s="13"/>
      <c r="B202" s="180"/>
      <c r="C202" s="13"/>
      <c r="D202" s="181" t="s">
        <v>225</v>
      </c>
      <c r="E202" s="182" t="s">
        <v>3</v>
      </c>
      <c r="F202" s="183" t="s">
        <v>431</v>
      </c>
      <c r="G202" s="13"/>
      <c r="H202" s="184">
        <v>2.96</v>
      </c>
      <c r="I202" s="185"/>
      <c r="J202" s="13"/>
      <c r="K202" s="13"/>
      <c r="L202" s="180"/>
      <c r="M202" s="186"/>
      <c r="N202" s="187"/>
      <c r="O202" s="187"/>
      <c r="P202" s="187"/>
      <c r="Q202" s="187"/>
      <c r="R202" s="187"/>
      <c r="S202" s="187"/>
      <c r="T202" s="18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225</v>
      </c>
      <c r="AU202" s="182" t="s">
        <v>22</v>
      </c>
      <c r="AV202" s="13" t="s">
        <v>22</v>
      </c>
      <c r="AW202" s="13" t="s">
        <v>41</v>
      </c>
      <c r="AX202" s="13" t="s">
        <v>80</v>
      </c>
      <c r="AY202" s="182" t="s">
        <v>216</v>
      </c>
    </row>
    <row r="203" s="13" customFormat="1">
      <c r="A203" s="13"/>
      <c r="B203" s="180"/>
      <c r="C203" s="13"/>
      <c r="D203" s="181" t="s">
        <v>225</v>
      </c>
      <c r="E203" s="182" t="s">
        <v>3</v>
      </c>
      <c r="F203" s="183" t="s">
        <v>432</v>
      </c>
      <c r="G203" s="13"/>
      <c r="H203" s="184">
        <v>11.609999999999999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225</v>
      </c>
      <c r="AU203" s="182" t="s">
        <v>22</v>
      </c>
      <c r="AV203" s="13" t="s">
        <v>22</v>
      </c>
      <c r="AW203" s="13" t="s">
        <v>41</v>
      </c>
      <c r="AX203" s="13" t="s">
        <v>80</v>
      </c>
      <c r="AY203" s="182" t="s">
        <v>216</v>
      </c>
    </row>
    <row r="204" s="14" customFormat="1">
      <c r="A204" s="14"/>
      <c r="B204" s="193"/>
      <c r="C204" s="14"/>
      <c r="D204" s="181" t="s">
        <v>225</v>
      </c>
      <c r="E204" s="194" t="s">
        <v>3</v>
      </c>
      <c r="F204" s="195" t="s">
        <v>234</v>
      </c>
      <c r="G204" s="14"/>
      <c r="H204" s="196">
        <v>14.57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225</v>
      </c>
      <c r="AU204" s="194" t="s">
        <v>22</v>
      </c>
      <c r="AV204" s="14" t="s">
        <v>223</v>
      </c>
      <c r="AW204" s="14" t="s">
        <v>41</v>
      </c>
      <c r="AX204" s="14" t="s">
        <v>88</v>
      </c>
      <c r="AY204" s="194" t="s">
        <v>216</v>
      </c>
    </row>
    <row r="205" s="13" customFormat="1">
      <c r="A205" s="13"/>
      <c r="B205" s="180"/>
      <c r="C205" s="13"/>
      <c r="D205" s="181" t="s">
        <v>225</v>
      </c>
      <c r="E205" s="13"/>
      <c r="F205" s="183" t="s">
        <v>433</v>
      </c>
      <c r="G205" s="13"/>
      <c r="H205" s="184">
        <v>15.007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225</v>
      </c>
      <c r="AU205" s="182" t="s">
        <v>22</v>
      </c>
      <c r="AV205" s="13" t="s">
        <v>22</v>
      </c>
      <c r="AW205" s="13" t="s">
        <v>4</v>
      </c>
      <c r="AX205" s="13" t="s">
        <v>88</v>
      </c>
      <c r="AY205" s="182" t="s">
        <v>216</v>
      </c>
    </row>
    <row r="206" s="2" customFormat="1" ht="14.4" customHeight="1">
      <c r="A206" s="40"/>
      <c r="B206" s="166"/>
      <c r="C206" s="201" t="s">
        <v>434</v>
      </c>
      <c r="D206" s="201" t="s">
        <v>356</v>
      </c>
      <c r="E206" s="202" t="s">
        <v>435</v>
      </c>
      <c r="F206" s="203" t="s">
        <v>436</v>
      </c>
      <c r="G206" s="204" t="s">
        <v>221</v>
      </c>
      <c r="H206" s="205">
        <v>11.25</v>
      </c>
      <c r="I206" s="206"/>
      <c r="J206" s="207">
        <f>ROUND(I206*H206,2)</f>
        <v>0</v>
      </c>
      <c r="K206" s="203" t="s">
        <v>3</v>
      </c>
      <c r="L206" s="208"/>
      <c r="M206" s="209" t="s">
        <v>3</v>
      </c>
      <c r="N206" s="210" t="s">
        <v>51</v>
      </c>
      <c r="O206" s="74"/>
      <c r="P206" s="176">
        <f>O206*H206</f>
        <v>0</v>
      </c>
      <c r="Q206" s="176">
        <v>0.20999999999999999</v>
      </c>
      <c r="R206" s="176">
        <f>Q206*H206</f>
        <v>2.3624999999999998</v>
      </c>
      <c r="S206" s="176">
        <v>0</v>
      </c>
      <c r="T206" s="17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78" t="s">
        <v>258</v>
      </c>
      <c r="AT206" s="178" t="s">
        <v>356</v>
      </c>
      <c r="AU206" s="178" t="s">
        <v>22</v>
      </c>
      <c r="AY206" s="20" t="s">
        <v>216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88</v>
      </c>
      <c r="BK206" s="179">
        <f>ROUND(I206*H206,2)</f>
        <v>0</v>
      </c>
      <c r="BL206" s="20" t="s">
        <v>223</v>
      </c>
      <c r="BM206" s="178" t="s">
        <v>437</v>
      </c>
    </row>
    <row r="207" s="13" customFormat="1">
      <c r="A207" s="13"/>
      <c r="B207" s="180"/>
      <c r="C207" s="13"/>
      <c r="D207" s="181" t="s">
        <v>225</v>
      </c>
      <c r="E207" s="182" t="s">
        <v>3</v>
      </c>
      <c r="F207" s="183" t="s">
        <v>438</v>
      </c>
      <c r="G207" s="13"/>
      <c r="H207" s="184">
        <v>11.25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225</v>
      </c>
      <c r="AU207" s="182" t="s">
        <v>22</v>
      </c>
      <c r="AV207" s="13" t="s">
        <v>22</v>
      </c>
      <c r="AW207" s="13" t="s">
        <v>41</v>
      </c>
      <c r="AX207" s="13" t="s">
        <v>88</v>
      </c>
      <c r="AY207" s="182" t="s">
        <v>216</v>
      </c>
    </row>
    <row r="208" s="12" customFormat="1" ht="22.8" customHeight="1">
      <c r="A208" s="12"/>
      <c r="B208" s="153"/>
      <c r="C208" s="12"/>
      <c r="D208" s="154" t="s">
        <v>79</v>
      </c>
      <c r="E208" s="164" t="s">
        <v>264</v>
      </c>
      <c r="F208" s="164" t="s">
        <v>439</v>
      </c>
      <c r="G208" s="12"/>
      <c r="H208" s="12"/>
      <c r="I208" s="156"/>
      <c r="J208" s="165">
        <f>BK208</f>
        <v>0</v>
      </c>
      <c r="K208" s="12"/>
      <c r="L208" s="153"/>
      <c r="M208" s="158"/>
      <c r="N208" s="159"/>
      <c r="O208" s="159"/>
      <c r="P208" s="160">
        <f>SUM(P209:P281)</f>
        <v>0</v>
      </c>
      <c r="Q208" s="159"/>
      <c r="R208" s="160">
        <f>SUM(R209:R281)</f>
        <v>397.13719381999999</v>
      </c>
      <c r="S208" s="159"/>
      <c r="T208" s="161">
        <f>SUM(T209:T281)</f>
        <v>10.279999999999999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4" t="s">
        <v>88</v>
      </c>
      <c r="AT208" s="162" t="s">
        <v>79</v>
      </c>
      <c r="AU208" s="162" t="s">
        <v>88</v>
      </c>
      <c r="AY208" s="154" t="s">
        <v>216</v>
      </c>
      <c r="BK208" s="163">
        <f>SUM(BK209:BK281)</f>
        <v>0</v>
      </c>
    </row>
    <row r="209" s="2" customFormat="1" ht="14.4" customHeight="1">
      <c r="A209" s="40"/>
      <c r="B209" s="166"/>
      <c r="C209" s="167" t="s">
        <v>440</v>
      </c>
      <c r="D209" s="167" t="s">
        <v>218</v>
      </c>
      <c r="E209" s="168" t="s">
        <v>441</v>
      </c>
      <c r="F209" s="169" t="s">
        <v>442</v>
      </c>
      <c r="G209" s="170" t="s">
        <v>261</v>
      </c>
      <c r="H209" s="171">
        <v>3</v>
      </c>
      <c r="I209" s="172"/>
      <c r="J209" s="173">
        <f>ROUND(I209*H209,2)</f>
        <v>0</v>
      </c>
      <c r="K209" s="169" t="s">
        <v>222</v>
      </c>
      <c r="L209" s="41"/>
      <c r="M209" s="174" t="s">
        <v>3</v>
      </c>
      <c r="N209" s="175" t="s">
        <v>51</v>
      </c>
      <c r="O209" s="74"/>
      <c r="P209" s="176">
        <f>O209*H209</f>
        <v>0</v>
      </c>
      <c r="Q209" s="176">
        <v>0.040079999999999998</v>
      </c>
      <c r="R209" s="176">
        <f>Q209*H209</f>
        <v>0.12023999999999999</v>
      </c>
      <c r="S209" s="176">
        <v>0</v>
      </c>
      <c r="T209" s="17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8" t="s">
        <v>223</v>
      </c>
      <c r="AT209" s="178" t="s">
        <v>218</v>
      </c>
      <c r="AU209" s="178" t="s">
        <v>22</v>
      </c>
      <c r="AY209" s="20" t="s">
        <v>216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0" t="s">
        <v>88</v>
      </c>
      <c r="BK209" s="179">
        <f>ROUND(I209*H209,2)</f>
        <v>0</v>
      </c>
      <c r="BL209" s="20" t="s">
        <v>223</v>
      </c>
      <c r="BM209" s="178" t="s">
        <v>443</v>
      </c>
    </row>
    <row r="210" s="2" customFormat="1">
      <c r="A210" s="40"/>
      <c r="B210" s="41"/>
      <c r="C210" s="40"/>
      <c r="D210" s="181" t="s">
        <v>230</v>
      </c>
      <c r="E210" s="40"/>
      <c r="F210" s="189" t="s">
        <v>444</v>
      </c>
      <c r="G210" s="40"/>
      <c r="H210" s="40"/>
      <c r="I210" s="190"/>
      <c r="J210" s="40"/>
      <c r="K210" s="40"/>
      <c r="L210" s="41"/>
      <c r="M210" s="191"/>
      <c r="N210" s="192"/>
      <c r="O210" s="74"/>
      <c r="P210" s="74"/>
      <c r="Q210" s="74"/>
      <c r="R210" s="74"/>
      <c r="S210" s="74"/>
      <c r="T210" s="75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20" t="s">
        <v>230</v>
      </c>
      <c r="AU210" s="20" t="s">
        <v>22</v>
      </c>
    </row>
    <row r="211" s="2" customFormat="1" ht="14.4" customHeight="1">
      <c r="A211" s="40"/>
      <c r="B211" s="166"/>
      <c r="C211" s="201" t="s">
        <v>445</v>
      </c>
      <c r="D211" s="201" t="s">
        <v>356</v>
      </c>
      <c r="E211" s="202" t="s">
        <v>446</v>
      </c>
      <c r="F211" s="203" t="s">
        <v>447</v>
      </c>
      <c r="G211" s="204" t="s">
        <v>261</v>
      </c>
      <c r="H211" s="205">
        <v>3</v>
      </c>
      <c r="I211" s="206"/>
      <c r="J211" s="207">
        <f>ROUND(I211*H211,2)</f>
        <v>0</v>
      </c>
      <c r="K211" s="203" t="s">
        <v>3</v>
      </c>
      <c r="L211" s="208"/>
      <c r="M211" s="209" t="s">
        <v>3</v>
      </c>
      <c r="N211" s="210" t="s">
        <v>51</v>
      </c>
      <c r="O211" s="74"/>
      <c r="P211" s="176">
        <f>O211*H211</f>
        <v>0</v>
      </c>
      <c r="Q211" s="176">
        <v>0.070999999999999994</v>
      </c>
      <c r="R211" s="176">
        <f>Q211*H211</f>
        <v>0.21299999999999997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258</v>
      </c>
      <c r="AT211" s="178" t="s">
        <v>356</v>
      </c>
      <c r="AU211" s="178" t="s">
        <v>22</v>
      </c>
      <c r="AY211" s="20" t="s">
        <v>216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88</v>
      </c>
      <c r="BK211" s="179">
        <f>ROUND(I211*H211,2)</f>
        <v>0</v>
      </c>
      <c r="BL211" s="20" t="s">
        <v>223</v>
      </c>
      <c r="BM211" s="178" t="s">
        <v>448</v>
      </c>
    </row>
    <row r="212" s="2" customFormat="1">
      <c r="A212" s="40"/>
      <c r="B212" s="41"/>
      <c r="C212" s="40"/>
      <c r="D212" s="181" t="s">
        <v>230</v>
      </c>
      <c r="E212" s="40"/>
      <c r="F212" s="189" t="s">
        <v>449</v>
      </c>
      <c r="G212" s="40"/>
      <c r="H212" s="40"/>
      <c r="I212" s="190"/>
      <c r="J212" s="40"/>
      <c r="K212" s="40"/>
      <c r="L212" s="41"/>
      <c r="M212" s="191"/>
      <c r="N212" s="192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0" t="s">
        <v>230</v>
      </c>
      <c r="AU212" s="20" t="s">
        <v>22</v>
      </c>
    </row>
    <row r="213" s="2" customFormat="1" ht="14.4" customHeight="1">
      <c r="A213" s="40"/>
      <c r="B213" s="166"/>
      <c r="C213" s="167" t="s">
        <v>450</v>
      </c>
      <c r="D213" s="167" t="s">
        <v>218</v>
      </c>
      <c r="E213" s="168" t="s">
        <v>451</v>
      </c>
      <c r="F213" s="169" t="s">
        <v>452</v>
      </c>
      <c r="G213" s="170" t="s">
        <v>261</v>
      </c>
      <c r="H213" s="171">
        <v>14</v>
      </c>
      <c r="I213" s="172"/>
      <c r="J213" s="173">
        <f>ROUND(I213*H213,2)</f>
        <v>0</v>
      </c>
      <c r="K213" s="169" t="s">
        <v>222</v>
      </c>
      <c r="L213" s="41"/>
      <c r="M213" s="174" t="s">
        <v>3</v>
      </c>
      <c r="N213" s="175" t="s">
        <v>51</v>
      </c>
      <c r="O213" s="74"/>
      <c r="P213" s="176">
        <f>O213*H213</f>
        <v>0</v>
      </c>
      <c r="Q213" s="176">
        <v>0.00073999999999999999</v>
      </c>
      <c r="R213" s="176">
        <f>Q213*H213</f>
        <v>0.010359999999999999</v>
      </c>
      <c r="S213" s="176">
        <v>0</v>
      </c>
      <c r="T213" s="17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8" t="s">
        <v>223</v>
      </c>
      <c r="AT213" s="178" t="s">
        <v>218</v>
      </c>
      <c r="AU213" s="178" t="s">
        <v>22</v>
      </c>
      <c r="AY213" s="20" t="s">
        <v>216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0" t="s">
        <v>88</v>
      </c>
      <c r="BK213" s="179">
        <f>ROUND(I213*H213,2)</f>
        <v>0</v>
      </c>
      <c r="BL213" s="20" t="s">
        <v>223</v>
      </c>
      <c r="BM213" s="178" t="s">
        <v>453</v>
      </c>
    </row>
    <row r="214" s="2" customFormat="1">
      <c r="A214" s="40"/>
      <c r="B214" s="41"/>
      <c r="C214" s="40"/>
      <c r="D214" s="181" t="s">
        <v>230</v>
      </c>
      <c r="E214" s="40"/>
      <c r="F214" s="189" t="s">
        <v>454</v>
      </c>
      <c r="G214" s="40"/>
      <c r="H214" s="40"/>
      <c r="I214" s="190"/>
      <c r="J214" s="40"/>
      <c r="K214" s="40"/>
      <c r="L214" s="41"/>
      <c r="M214" s="191"/>
      <c r="N214" s="192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0" t="s">
        <v>230</v>
      </c>
      <c r="AU214" s="20" t="s">
        <v>22</v>
      </c>
    </row>
    <row r="215" s="2" customFormat="1" ht="14.4" customHeight="1">
      <c r="A215" s="40"/>
      <c r="B215" s="166"/>
      <c r="C215" s="201" t="s">
        <v>455</v>
      </c>
      <c r="D215" s="201" t="s">
        <v>356</v>
      </c>
      <c r="E215" s="202" t="s">
        <v>456</v>
      </c>
      <c r="F215" s="203" t="s">
        <v>457</v>
      </c>
      <c r="G215" s="204" t="s">
        <v>261</v>
      </c>
      <c r="H215" s="205">
        <v>14</v>
      </c>
      <c r="I215" s="206"/>
      <c r="J215" s="207">
        <f>ROUND(I215*H215,2)</f>
        <v>0</v>
      </c>
      <c r="K215" s="203" t="s">
        <v>3</v>
      </c>
      <c r="L215" s="208"/>
      <c r="M215" s="209" t="s">
        <v>3</v>
      </c>
      <c r="N215" s="210" t="s">
        <v>51</v>
      </c>
      <c r="O215" s="74"/>
      <c r="P215" s="176">
        <f>O215*H215</f>
        <v>0</v>
      </c>
      <c r="Q215" s="176">
        <v>0.070499999999999993</v>
      </c>
      <c r="R215" s="176">
        <f>Q215*H215</f>
        <v>0.98699999999999988</v>
      </c>
      <c r="S215" s="176">
        <v>0</v>
      </c>
      <c r="T215" s="17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78" t="s">
        <v>258</v>
      </c>
      <c r="AT215" s="178" t="s">
        <v>356</v>
      </c>
      <c r="AU215" s="178" t="s">
        <v>22</v>
      </c>
      <c r="AY215" s="20" t="s">
        <v>216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0" t="s">
        <v>88</v>
      </c>
      <c r="BK215" s="179">
        <f>ROUND(I215*H215,2)</f>
        <v>0</v>
      </c>
      <c r="BL215" s="20" t="s">
        <v>223</v>
      </c>
      <c r="BM215" s="178" t="s">
        <v>458</v>
      </c>
    </row>
    <row r="216" s="2" customFormat="1">
      <c r="A216" s="40"/>
      <c r="B216" s="41"/>
      <c r="C216" s="40"/>
      <c r="D216" s="181" t="s">
        <v>230</v>
      </c>
      <c r="E216" s="40"/>
      <c r="F216" s="189" t="s">
        <v>459</v>
      </c>
      <c r="G216" s="40"/>
      <c r="H216" s="40"/>
      <c r="I216" s="190"/>
      <c r="J216" s="40"/>
      <c r="K216" s="40"/>
      <c r="L216" s="41"/>
      <c r="M216" s="191"/>
      <c r="N216" s="192"/>
      <c r="O216" s="74"/>
      <c r="P216" s="74"/>
      <c r="Q216" s="74"/>
      <c r="R216" s="74"/>
      <c r="S216" s="74"/>
      <c r="T216" s="75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20" t="s">
        <v>230</v>
      </c>
      <c r="AU216" s="20" t="s">
        <v>22</v>
      </c>
    </row>
    <row r="217" s="2" customFormat="1" ht="14.4" customHeight="1">
      <c r="A217" s="40"/>
      <c r="B217" s="166"/>
      <c r="C217" s="167" t="s">
        <v>30</v>
      </c>
      <c r="D217" s="167" t="s">
        <v>218</v>
      </c>
      <c r="E217" s="168" t="s">
        <v>460</v>
      </c>
      <c r="F217" s="169" t="s">
        <v>461</v>
      </c>
      <c r="G217" s="170" t="s">
        <v>462</v>
      </c>
      <c r="H217" s="171">
        <v>3</v>
      </c>
      <c r="I217" s="172"/>
      <c r="J217" s="173">
        <f>ROUND(I217*H217,2)</f>
        <v>0</v>
      </c>
      <c r="K217" s="169" t="s">
        <v>222</v>
      </c>
      <c r="L217" s="41"/>
      <c r="M217" s="174" t="s">
        <v>3</v>
      </c>
      <c r="N217" s="175" t="s">
        <v>51</v>
      </c>
      <c r="O217" s="74"/>
      <c r="P217" s="176">
        <f>O217*H217</f>
        <v>0</v>
      </c>
      <c r="Q217" s="176">
        <v>0.00069999999999999999</v>
      </c>
      <c r="R217" s="176">
        <f>Q217*H217</f>
        <v>0.0020999999999999999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223</v>
      </c>
      <c r="AT217" s="178" t="s">
        <v>218</v>
      </c>
      <c r="AU217" s="178" t="s">
        <v>22</v>
      </c>
      <c r="AY217" s="20" t="s">
        <v>216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88</v>
      </c>
      <c r="BK217" s="179">
        <f>ROUND(I217*H217,2)</f>
        <v>0</v>
      </c>
      <c r="BL217" s="20" t="s">
        <v>223</v>
      </c>
      <c r="BM217" s="178" t="s">
        <v>463</v>
      </c>
    </row>
    <row r="218" s="2" customFormat="1" ht="14.4" customHeight="1">
      <c r="A218" s="40"/>
      <c r="B218" s="166"/>
      <c r="C218" s="167" t="s">
        <v>464</v>
      </c>
      <c r="D218" s="167" t="s">
        <v>218</v>
      </c>
      <c r="E218" s="168" t="s">
        <v>465</v>
      </c>
      <c r="F218" s="169" t="s">
        <v>466</v>
      </c>
      <c r="G218" s="170" t="s">
        <v>462</v>
      </c>
      <c r="H218" s="171">
        <v>3</v>
      </c>
      <c r="I218" s="172"/>
      <c r="J218" s="173">
        <f>ROUND(I218*H218,2)</f>
        <v>0</v>
      </c>
      <c r="K218" s="169" t="s">
        <v>222</v>
      </c>
      <c r="L218" s="41"/>
      <c r="M218" s="174" t="s">
        <v>3</v>
      </c>
      <c r="N218" s="175" t="s">
        <v>51</v>
      </c>
      <c r="O218" s="74"/>
      <c r="P218" s="176">
        <f>O218*H218</f>
        <v>0</v>
      </c>
      <c r="Q218" s="176">
        <v>0.11241</v>
      </c>
      <c r="R218" s="176">
        <f>Q218*H218</f>
        <v>0.33722999999999997</v>
      </c>
      <c r="S218" s="176">
        <v>0</v>
      </c>
      <c r="T218" s="17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78" t="s">
        <v>223</v>
      </c>
      <c r="AT218" s="178" t="s">
        <v>218</v>
      </c>
      <c r="AU218" s="178" t="s">
        <v>22</v>
      </c>
      <c r="AY218" s="20" t="s">
        <v>216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0" t="s">
        <v>88</v>
      </c>
      <c r="BK218" s="179">
        <f>ROUND(I218*H218,2)</f>
        <v>0</v>
      </c>
      <c r="BL218" s="20" t="s">
        <v>223</v>
      </c>
      <c r="BM218" s="178" t="s">
        <v>467</v>
      </c>
    </row>
    <row r="219" s="2" customFormat="1" ht="14.4" customHeight="1">
      <c r="A219" s="40"/>
      <c r="B219" s="166"/>
      <c r="C219" s="201" t="s">
        <v>468</v>
      </c>
      <c r="D219" s="201" t="s">
        <v>356</v>
      </c>
      <c r="E219" s="202" t="s">
        <v>469</v>
      </c>
      <c r="F219" s="203" t="s">
        <v>470</v>
      </c>
      <c r="G219" s="204" t="s">
        <v>462</v>
      </c>
      <c r="H219" s="205">
        <v>3</v>
      </c>
      <c r="I219" s="206"/>
      <c r="J219" s="207">
        <f>ROUND(I219*H219,2)</f>
        <v>0</v>
      </c>
      <c r="K219" s="203" t="s">
        <v>222</v>
      </c>
      <c r="L219" s="208"/>
      <c r="M219" s="209" t="s">
        <v>3</v>
      </c>
      <c r="N219" s="210" t="s">
        <v>51</v>
      </c>
      <c r="O219" s="74"/>
      <c r="P219" s="176">
        <f>O219*H219</f>
        <v>0</v>
      </c>
      <c r="Q219" s="176">
        <v>0.0061000000000000004</v>
      </c>
      <c r="R219" s="176">
        <f>Q219*H219</f>
        <v>0.0183</v>
      </c>
      <c r="S219" s="176">
        <v>0</v>
      </c>
      <c r="T219" s="17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78" t="s">
        <v>258</v>
      </c>
      <c r="AT219" s="178" t="s">
        <v>356</v>
      </c>
      <c r="AU219" s="178" t="s">
        <v>22</v>
      </c>
      <c r="AY219" s="20" t="s">
        <v>216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0" t="s">
        <v>88</v>
      </c>
      <c r="BK219" s="179">
        <f>ROUND(I219*H219,2)</f>
        <v>0</v>
      </c>
      <c r="BL219" s="20" t="s">
        <v>223</v>
      </c>
      <c r="BM219" s="178" t="s">
        <v>471</v>
      </c>
    </row>
    <row r="220" s="2" customFormat="1" ht="14.4" customHeight="1">
      <c r="A220" s="40"/>
      <c r="B220" s="166"/>
      <c r="C220" s="201" t="s">
        <v>472</v>
      </c>
      <c r="D220" s="201" t="s">
        <v>356</v>
      </c>
      <c r="E220" s="202" t="s">
        <v>473</v>
      </c>
      <c r="F220" s="203" t="s">
        <v>474</v>
      </c>
      <c r="G220" s="204" t="s">
        <v>462</v>
      </c>
      <c r="H220" s="205">
        <v>3</v>
      </c>
      <c r="I220" s="206"/>
      <c r="J220" s="207">
        <f>ROUND(I220*H220,2)</f>
        <v>0</v>
      </c>
      <c r="K220" s="203" t="s">
        <v>222</v>
      </c>
      <c r="L220" s="208"/>
      <c r="M220" s="209" t="s">
        <v>3</v>
      </c>
      <c r="N220" s="210" t="s">
        <v>51</v>
      </c>
      <c r="O220" s="74"/>
      <c r="P220" s="176">
        <f>O220*H220</f>
        <v>0</v>
      </c>
      <c r="Q220" s="176">
        <v>0.0030000000000000001</v>
      </c>
      <c r="R220" s="176">
        <f>Q220*H220</f>
        <v>0.0090000000000000011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258</v>
      </c>
      <c r="AT220" s="178" t="s">
        <v>356</v>
      </c>
      <c r="AU220" s="178" t="s">
        <v>22</v>
      </c>
      <c r="AY220" s="20" t="s">
        <v>216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0" t="s">
        <v>88</v>
      </c>
      <c r="BK220" s="179">
        <f>ROUND(I220*H220,2)</f>
        <v>0</v>
      </c>
      <c r="BL220" s="20" t="s">
        <v>223</v>
      </c>
      <c r="BM220" s="178" t="s">
        <v>475</v>
      </c>
    </row>
    <row r="221" s="2" customFormat="1" ht="24.15" customHeight="1">
      <c r="A221" s="40"/>
      <c r="B221" s="166"/>
      <c r="C221" s="167" t="s">
        <v>476</v>
      </c>
      <c r="D221" s="167" t="s">
        <v>218</v>
      </c>
      <c r="E221" s="168" t="s">
        <v>477</v>
      </c>
      <c r="F221" s="169" t="s">
        <v>478</v>
      </c>
      <c r="G221" s="170" t="s">
        <v>261</v>
      </c>
      <c r="H221" s="171">
        <v>430.82999999999998</v>
      </c>
      <c r="I221" s="172"/>
      <c r="J221" s="173">
        <f>ROUND(I221*H221,2)</f>
        <v>0</v>
      </c>
      <c r="K221" s="169" t="s">
        <v>222</v>
      </c>
      <c r="L221" s="41"/>
      <c r="M221" s="174" t="s">
        <v>3</v>
      </c>
      <c r="N221" s="175" t="s">
        <v>51</v>
      </c>
      <c r="O221" s="74"/>
      <c r="P221" s="176">
        <f>O221*H221</f>
        <v>0</v>
      </c>
      <c r="Q221" s="176">
        <v>0.15540000000000001</v>
      </c>
      <c r="R221" s="176">
        <f>Q221*H221</f>
        <v>66.950981999999996</v>
      </c>
      <c r="S221" s="176">
        <v>0</v>
      </c>
      <c r="T221" s="17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78" t="s">
        <v>223</v>
      </c>
      <c r="AT221" s="178" t="s">
        <v>218</v>
      </c>
      <c r="AU221" s="178" t="s">
        <v>22</v>
      </c>
      <c r="AY221" s="20" t="s">
        <v>216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0" t="s">
        <v>88</v>
      </c>
      <c r="BK221" s="179">
        <f>ROUND(I221*H221,2)</f>
        <v>0</v>
      </c>
      <c r="BL221" s="20" t="s">
        <v>223</v>
      </c>
      <c r="BM221" s="178" t="s">
        <v>479</v>
      </c>
    </row>
    <row r="222" s="13" customFormat="1">
      <c r="A222" s="13"/>
      <c r="B222" s="180"/>
      <c r="C222" s="13"/>
      <c r="D222" s="181" t="s">
        <v>225</v>
      </c>
      <c r="E222" s="182" t="s">
        <v>3</v>
      </c>
      <c r="F222" s="183" t="s">
        <v>480</v>
      </c>
      <c r="G222" s="13"/>
      <c r="H222" s="184">
        <v>81.579999999999998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41</v>
      </c>
      <c r="AX222" s="13" t="s">
        <v>80</v>
      </c>
      <c r="AY222" s="182" t="s">
        <v>216</v>
      </c>
    </row>
    <row r="223" s="13" customFormat="1">
      <c r="A223" s="13"/>
      <c r="B223" s="180"/>
      <c r="C223" s="13"/>
      <c r="D223" s="181" t="s">
        <v>225</v>
      </c>
      <c r="E223" s="182" t="s">
        <v>3</v>
      </c>
      <c r="F223" s="183" t="s">
        <v>481</v>
      </c>
      <c r="G223" s="13"/>
      <c r="H223" s="184">
        <v>97.060000000000002</v>
      </c>
      <c r="I223" s="185"/>
      <c r="J223" s="13"/>
      <c r="K223" s="13"/>
      <c r="L223" s="180"/>
      <c r="M223" s="186"/>
      <c r="N223" s="187"/>
      <c r="O223" s="187"/>
      <c r="P223" s="187"/>
      <c r="Q223" s="187"/>
      <c r="R223" s="187"/>
      <c r="S223" s="187"/>
      <c r="T223" s="18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2" t="s">
        <v>225</v>
      </c>
      <c r="AU223" s="182" t="s">
        <v>22</v>
      </c>
      <c r="AV223" s="13" t="s">
        <v>22</v>
      </c>
      <c r="AW223" s="13" t="s">
        <v>41</v>
      </c>
      <c r="AX223" s="13" t="s">
        <v>80</v>
      </c>
      <c r="AY223" s="182" t="s">
        <v>216</v>
      </c>
    </row>
    <row r="224" s="13" customFormat="1">
      <c r="A224" s="13"/>
      <c r="B224" s="180"/>
      <c r="C224" s="13"/>
      <c r="D224" s="181" t="s">
        <v>225</v>
      </c>
      <c r="E224" s="182" t="s">
        <v>3</v>
      </c>
      <c r="F224" s="183" t="s">
        <v>482</v>
      </c>
      <c r="G224" s="13"/>
      <c r="H224" s="184">
        <v>252.19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225</v>
      </c>
      <c r="AU224" s="182" t="s">
        <v>22</v>
      </c>
      <c r="AV224" s="13" t="s">
        <v>22</v>
      </c>
      <c r="AW224" s="13" t="s">
        <v>41</v>
      </c>
      <c r="AX224" s="13" t="s">
        <v>80</v>
      </c>
      <c r="AY224" s="182" t="s">
        <v>216</v>
      </c>
    </row>
    <row r="225" s="14" customFormat="1">
      <c r="A225" s="14"/>
      <c r="B225" s="193"/>
      <c r="C225" s="14"/>
      <c r="D225" s="181" t="s">
        <v>225</v>
      </c>
      <c r="E225" s="194" t="s">
        <v>3</v>
      </c>
      <c r="F225" s="195" t="s">
        <v>234</v>
      </c>
      <c r="G225" s="14"/>
      <c r="H225" s="196">
        <v>430.82999999999998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225</v>
      </c>
      <c r="AU225" s="194" t="s">
        <v>22</v>
      </c>
      <c r="AV225" s="14" t="s">
        <v>223</v>
      </c>
      <c r="AW225" s="14" t="s">
        <v>41</v>
      </c>
      <c r="AX225" s="14" t="s">
        <v>88</v>
      </c>
      <c r="AY225" s="194" t="s">
        <v>216</v>
      </c>
    </row>
    <row r="226" s="2" customFormat="1" ht="14.4" customHeight="1">
      <c r="A226" s="40"/>
      <c r="B226" s="166"/>
      <c r="C226" s="201" t="s">
        <v>483</v>
      </c>
      <c r="D226" s="201" t="s">
        <v>356</v>
      </c>
      <c r="E226" s="202" t="s">
        <v>484</v>
      </c>
      <c r="F226" s="203" t="s">
        <v>485</v>
      </c>
      <c r="G226" s="204" t="s">
        <v>261</v>
      </c>
      <c r="H226" s="205">
        <v>266.72399999999999</v>
      </c>
      <c r="I226" s="206"/>
      <c r="J226" s="207">
        <f>ROUND(I226*H226,2)</f>
        <v>0</v>
      </c>
      <c r="K226" s="203" t="s">
        <v>222</v>
      </c>
      <c r="L226" s="208"/>
      <c r="M226" s="209" t="s">
        <v>3</v>
      </c>
      <c r="N226" s="210" t="s">
        <v>51</v>
      </c>
      <c r="O226" s="74"/>
      <c r="P226" s="176">
        <f>O226*H226</f>
        <v>0</v>
      </c>
      <c r="Q226" s="176">
        <v>0.080000000000000002</v>
      </c>
      <c r="R226" s="176">
        <f>Q226*H226</f>
        <v>21.33792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258</v>
      </c>
      <c r="AT226" s="178" t="s">
        <v>356</v>
      </c>
      <c r="AU226" s="178" t="s">
        <v>22</v>
      </c>
      <c r="AY226" s="20" t="s">
        <v>216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88</v>
      </c>
      <c r="BK226" s="179">
        <f>ROUND(I226*H226,2)</f>
        <v>0</v>
      </c>
      <c r="BL226" s="20" t="s">
        <v>223</v>
      </c>
      <c r="BM226" s="178" t="s">
        <v>486</v>
      </c>
    </row>
    <row r="227" s="13" customFormat="1">
      <c r="A227" s="13"/>
      <c r="B227" s="180"/>
      <c r="C227" s="13"/>
      <c r="D227" s="181" t="s">
        <v>225</v>
      </c>
      <c r="E227" s="182" t="s">
        <v>3</v>
      </c>
      <c r="F227" s="183" t="s">
        <v>480</v>
      </c>
      <c r="G227" s="13"/>
      <c r="H227" s="184">
        <v>81.579999999999998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225</v>
      </c>
      <c r="AU227" s="182" t="s">
        <v>22</v>
      </c>
      <c r="AV227" s="13" t="s">
        <v>22</v>
      </c>
      <c r="AW227" s="13" t="s">
        <v>41</v>
      </c>
      <c r="AX227" s="13" t="s">
        <v>80</v>
      </c>
      <c r="AY227" s="182" t="s">
        <v>216</v>
      </c>
    </row>
    <row r="228" s="13" customFormat="1">
      <c r="A228" s="13"/>
      <c r="B228" s="180"/>
      <c r="C228" s="13"/>
      <c r="D228" s="181" t="s">
        <v>225</v>
      </c>
      <c r="E228" s="182" t="s">
        <v>3</v>
      </c>
      <c r="F228" s="183" t="s">
        <v>481</v>
      </c>
      <c r="G228" s="13"/>
      <c r="H228" s="184">
        <v>97.060000000000002</v>
      </c>
      <c r="I228" s="185"/>
      <c r="J228" s="13"/>
      <c r="K228" s="13"/>
      <c r="L228" s="180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225</v>
      </c>
      <c r="AU228" s="182" t="s">
        <v>22</v>
      </c>
      <c r="AV228" s="13" t="s">
        <v>22</v>
      </c>
      <c r="AW228" s="13" t="s">
        <v>41</v>
      </c>
      <c r="AX228" s="13" t="s">
        <v>80</v>
      </c>
      <c r="AY228" s="182" t="s">
        <v>216</v>
      </c>
    </row>
    <row r="229" s="13" customFormat="1">
      <c r="A229" s="13"/>
      <c r="B229" s="180"/>
      <c r="C229" s="13"/>
      <c r="D229" s="181" t="s">
        <v>225</v>
      </c>
      <c r="E229" s="182" t="s">
        <v>3</v>
      </c>
      <c r="F229" s="183" t="s">
        <v>487</v>
      </c>
      <c r="G229" s="13"/>
      <c r="H229" s="184">
        <v>168.16999999999999</v>
      </c>
      <c r="I229" s="185"/>
      <c r="J229" s="13"/>
      <c r="K229" s="13"/>
      <c r="L229" s="180"/>
      <c r="M229" s="186"/>
      <c r="N229" s="187"/>
      <c r="O229" s="187"/>
      <c r="P229" s="187"/>
      <c r="Q229" s="187"/>
      <c r="R229" s="187"/>
      <c r="S229" s="187"/>
      <c r="T229" s="18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2" t="s">
        <v>225</v>
      </c>
      <c r="AU229" s="182" t="s">
        <v>22</v>
      </c>
      <c r="AV229" s="13" t="s">
        <v>22</v>
      </c>
      <c r="AW229" s="13" t="s">
        <v>41</v>
      </c>
      <c r="AX229" s="13" t="s">
        <v>80</v>
      </c>
      <c r="AY229" s="182" t="s">
        <v>216</v>
      </c>
    </row>
    <row r="230" s="13" customFormat="1">
      <c r="A230" s="13"/>
      <c r="B230" s="180"/>
      <c r="C230" s="13"/>
      <c r="D230" s="181" t="s">
        <v>225</v>
      </c>
      <c r="E230" s="182" t="s">
        <v>3</v>
      </c>
      <c r="F230" s="183" t="s">
        <v>488</v>
      </c>
      <c r="G230" s="13"/>
      <c r="H230" s="184">
        <v>-12</v>
      </c>
      <c r="I230" s="185"/>
      <c r="J230" s="13"/>
      <c r="K230" s="13"/>
      <c r="L230" s="180"/>
      <c r="M230" s="186"/>
      <c r="N230" s="187"/>
      <c r="O230" s="187"/>
      <c r="P230" s="187"/>
      <c r="Q230" s="187"/>
      <c r="R230" s="187"/>
      <c r="S230" s="187"/>
      <c r="T230" s="18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2" t="s">
        <v>225</v>
      </c>
      <c r="AU230" s="182" t="s">
        <v>22</v>
      </c>
      <c r="AV230" s="13" t="s">
        <v>22</v>
      </c>
      <c r="AW230" s="13" t="s">
        <v>41</v>
      </c>
      <c r="AX230" s="13" t="s">
        <v>80</v>
      </c>
      <c r="AY230" s="182" t="s">
        <v>216</v>
      </c>
    </row>
    <row r="231" s="13" customFormat="1">
      <c r="A231" s="13"/>
      <c r="B231" s="180"/>
      <c r="C231" s="13"/>
      <c r="D231" s="181" t="s">
        <v>225</v>
      </c>
      <c r="E231" s="182" t="s">
        <v>3</v>
      </c>
      <c r="F231" s="183" t="s">
        <v>489</v>
      </c>
      <c r="G231" s="13"/>
      <c r="H231" s="184">
        <v>-80.787000000000006</v>
      </c>
      <c r="I231" s="185"/>
      <c r="J231" s="13"/>
      <c r="K231" s="13"/>
      <c r="L231" s="180"/>
      <c r="M231" s="186"/>
      <c r="N231" s="187"/>
      <c r="O231" s="187"/>
      <c r="P231" s="187"/>
      <c r="Q231" s="187"/>
      <c r="R231" s="187"/>
      <c r="S231" s="187"/>
      <c r="T231" s="18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2" t="s">
        <v>225</v>
      </c>
      <c r="AU231" s="182" t="s">
        <v>22</v>
      </c>
      <c r="AV231" s="13" t="s">
        <v>22</v>
      </c>
      <c r="AW231" s="13" t="s">
        <v>41</v>
      </c>
      <c r="AX231" s="13" t="s">
        <v>80</v>
      </c>
      <c r="AY231" s="182" t="s">
        <v>216</v>
      </c>
    </row>
    <row r="232" s="14" customFormat="1">
      <c r="A232" s="14"/>
      <c r="B232" s="193"/>
      <c r="C232" s="14"/>
      <c r="D232" s="181" t="s">
        <v>225</v>
      </c>
      <c r="E232" s="194" t="s">
        <v>3</v>
      </c>
      <c r="F232" s="195" t="s">
        <v>234</v>
      </c>
      <c r="G232" s="14"/>
      <c r="H232" s="196">
        <v>254.023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225</v>
      </c>
      <c r="AU232" s="194" t="s">
        <v>22</v>
      </c>
      <c r="AV232" s="14" t="s">
        <v>223</v>
      </c>
      <c r="AW232" s="14" t="s">
        <v>41</v>
      </c>
      <c r="AX232" s="14" t="s">
        <v>88</v>
      </c>
      <c r="AY232" s="194" t="s">
        <v>216</v>
      </c>
    </row>
    <row r="233" s="13" customFormat="1">
      <c r="A233" s="13"/>
      <c r="B233" s="180"/>
      <c r="C233" s="13"/>
      <c r="D233" s="181" t="s">
        <v>225</v>
      </c>
      <c r="E233" s="13"/>
      <c r="F233" s="183" t="s">
        <v>490</v>
      </c>
      <c r="G233" s="13"/>
      <c r="H233" s="184">
        <v>266.72399999999999</v>
      </c>
      <c r="I233" s="185"/>
      <c r="J233" s="13"/>
      <c r="K233" s="13"/>
      <c r="L233" s="180"/>
      <c r="M233" s="186"/>
      <c r="N233" s="187"/>
      <c r="O233" s="187"/>
      <c r="P233" s="187"/>
      <c r="Q233" s="187"/>
      <c r="R233" s="187"/>
      <c r="S233" s="187"/>
      <c r="T233" s="18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2" t="s">
        <v>225</v>
      </c>
      <c r="AU233" s="182" t="s">
        <v>22</v>
      </c>
      <c r="AV233" s="13" t="s">
        <v>22</v>
      </c>
      <c r="AW233" s="13" t="s">
        <v>4</v>
      </c>
      <c r="AX233" s="13" t="s">
        <v>88</v>
      </c>
      <c r="AY233" s="182" t="s">
        <v>216</v>
      </c>
    </row>
    <row r="234" s="2" customFormat="1" ht="14.4" customHeight="1">
      <c r="A234" s="40"/>
      <c r="B234" s="166"/>
      <c r="C234" s="201" t="s">
        <v>491</v>
      </c>
      <c r="D234" s="201" t="s">
        <v>356</v>
      </c>
      <c r="E234" s="202" t="s">
        <v>492</v>
      </c>
      <c r="F234" s="203" t="s">
        <v>493</v>
      </c>
      <c r="G234" s="204" t="s">
        <v>261</v>
      </c>
      <c r="H234" s="205">
        <v>12.6</v>
      </c>
      <c r="I234" s="206"/>
      <c r="J234" s="207">
        <f>ROUND(I234*H234,2)</f>
        <v>0</v>
      </c>
      <c r="K234" s="203" t="s">
        <v>222</v>
      </c>
      <c r="L234" s="208"/>
      <c r="M234" s="209" t="s">
        <v>3</v>
      </c>
      <c r="N234" s="210" t="s">
        <v>51</v>
      </c>
      <c r="O234" s="74"/>
      <c r="P234" s="176">
        <f>O234*H234</f>
        <v>0</v>
      </c>
      <c r="Q234" s="176">
        <v>0.065670000000000006</v>
      </c>
      <c r="R234" s="176">
        <f>Q234*H234</f>
        <v>0.82744200000000001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258</v>
      </c>
      <c r="AT234" s="178" t="s">
        <v>356</v>
      </c>
      <c r="AU234" s="178" t="s">
        <v>22</v>
      </c>
      <c r="AY234" s="20" t="s">
        <v>216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88</v>
      </c>
      <c r="BK234" s="179">
        <f>ROUND(I234*H234,2)</f>
        <v>0</v>
      </c>
      <c r="BL234" s="20" t="s">
        <v>223</v>
      </c>
      <c r="BM234" s="178" t="s">
        <v>494</v>
      </c>
    </row>
    <row r="235" s="13" customFormat="1">
      <c r="A235" s="13"/>
      <c r="B235" s="180"/>
      <c r="C235" s="13"/>
      <c r="D235" s="181" t="s">
        <v>225</v>
      </c>
      <c r="E235" s="13"/>
      <c r="F235" s="183" t="s">
        <v>495</v>
      </c>
      <c r="G235" s="13"/>
      <c r="H235" s="184">
        <v>12.6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</v>
      </c>
      <c r="AX235" s="13" t="s">
        <v>88</v>
      </c>
      <c r="AY235" s="182" t="s">
        <v>216</v>
      </c>
    </row>
    <row r="236" s="2" customFormat="1" ht="14.4" customHeight="1">
      <c r="A236" s="40"/>
      <c r="B236" s="166"/>
      <c r="C236" s="201" t="s">
        <v>496</v>
      </c>
      <c r="D236" s="201" t="s">
        <v>356</v>
      </c>
      <c r="E236" s="202" t="s">
        <v>497</v>
      </c>
      <c r="F236" s="203" t="s">
        <v>498</v>
      </c>
      <c r="G236" s="204" t="s">
        <v>261</v>
      </c>
      <c r="H236" s="205">
        <v>80.787000000000006</v>
      </c>
      <c r="I236" s="206"/>
      <c r="J236" s="207">
        <f>ROUND(I236*H236,2)</f>
        <v>0</v>
      </c>
      <c r="K236" s="203" t="s">
        <v>222</v>
      </c>
      <c r="L236" s="208"/>
      <c r="M236" s="209" t="s">
        <v>3</v>
      </c>
      <c r="N236" s="210" t="s">
        <v>51</v>
      </c>
      <c r="O236" s="74"/>
      <c r="P236" s="176">
        <f>O236*H236</f>
        <v>0</v>
      </c>
      <c r="Q236" s="176">
        <v>0.048300000000000003</v>
      </c>
      <c r="R236" s="176">
        <f>Q236*H236</f>
        <v>3.9020121000000003</v>
      </c>
      <c r="S236" s="176">
        <v>0</v>
      </c>
      <c r="T236" s="17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78" t="s">
        <v>258</v>
      </c>
      <c r="AT236" s="178" t="s">
        <v>356</v>
      </c>
      <c r="AU236" s="178" t="s">
        <v>22</v>
      </c>
      <c r="AY236" s="20" t="s">
        <v>216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88</v>
      </c>
      <c r="BK236" s="179">
        <f>ROUND(I236*H236,2)</f>
        <v>0</v>
      </c>
      <c r="BL236" s="20" t="s">
        <v>223</v>
      </c>
      <c r="BM236" s="178" t="s">
        <v>499</v>
      </c>
    </row>
    <row r="237" s="13" customFormat="1">
      <c r="A237" s="13"/>
      <c r="B237" s="180"/>
      <c r="C237" s="13"/>
      <c r="D237" s="181" t="s">
        <v>225</v>
      </c>
      <c r="E237" s="182" t="s">
        <v>3</v>
      </c>
      <c r="F237" s="183" t="s">
        <v>500</v>
      </c>
      <c r="G237" s="13"/>
      <c r="H237" s="184">
        <v>2.5699999999999998</v>
      </c>
      <c r="I237" s="185"/>
      <c r="J237" s="13"/>
      <c r="K237" s="13"/>
      <c r="L237" s="180"/>
      <c r="M237" s="186"/>
      <c r="N237" s="187"/>
      <c r="O237" s="187"/>
      <c r="P237" s="187"/>
      <c r="Q237" s="187"/>
      <c r="R237" s="187"/>
      <c r="S237" s="187"/>
      <c r="T237" s="18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2" t="s">
        <v>225</v>
      </c>
      <c r="AU237" s="182" t="s">
        <v>22</v>
      </c>
      <c r="AV237" s="13" t="s">
        <v>22</v>
      </c>
      <c r="AW237" s="13" t="s">
        <v>41</v>
      </c>
      <c r="AX237" s="13" t="s">
        <v>80</v>
      </c>
      <c r="AY237" s="182" t="s">
        <v>216</v>
      </c>
    </row>
    <row r="238" s="13" customFormat="1">
      <c r="A238" s="13"/>
      <c r="B238" s="180"/>
      <c r="C238" s="13"/>
      <c r="D238" s="181" t="s">
        <v>225</v>
      </c>
      <c r="E238" s="182" t="s">
        <v>3</v>
      </c>
      <c r="F238" s="183" t="s">
        <v>501</v>
      </c>
      <c r="G238" s="13"/>
      <c r="H238" s="184">
        <v>32.200000000000003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225</v>
      </c>
      <c r="AU238" s="182" t="s">
        <v>22</v>
      </c>
      <c r="AV238" s="13" t="s">
        <v>22</v>
      </c>
      <c r="AW238" s="13" t="s">
        <v>41</v>
      </c>
      <c r="AX238" s="13" t="s">
        <v>80</v>
      </c>
      <c r="AY238" s="182" t="s">
        <v>216</v>
      </c>
    </row>
    <row r="239" s="13" customFormat="1">
      <c r="A239" s="13"/>
      <c r="B239" s="180"/>
      <c r="C239" s="13"/>
      <c r="D239" s="181" t="s">
        <v>225</v>
      </c>
      <c r="E239" s="182" t="s">
        <v>3</v>
      </c>
      <c r="F239" s="183" t="s">
        <v>502</v>
      </c>
      <c r="G239" s="13"/>
      <c r="H239" s="184">
        <v>42.170000000000002</v>
      </c>
      <c r="I239" s="185"/>
      <c r="J239" s="13"/>
      <c r="K239" s="13"/>
      <c r="L239" s="180"/>
      <c r="M239" s="186"/>
      <c r="N239" s="187"/>
      <c r="O239" s="187"/>
      <c r="P239" s="187"/>
      <c r="Q239" s="187"/>
      <c r="R239" s="187"/>
      <c r="S239" s="187"/>
      <c r="T239" s="18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225</v>
      </c>
      <c r="AU239" s="182" t="s">
        <v>22</v>
      </c>
      <c r="AV239" s="13" t="s">
        <v>22</v>
      </c>
      <c r="AW239" s="13" t="s">
        <v>41</v>
      </c>
      <c r="AX239" s="13" t="s">
        <v>80</v>
      </c>
      <c r="AY239" s="182" t="s">
        <v>216</v>
      </c>
    </row>
    <row r="240" s="14" customFormat="1">
      <c r="A240" s="14"/>
      <c r="B240" s="193"/>
      <c r="C240" s="14"/>
      <c r="D240" s="181" t="s">
        <v>225</v>
      </c>
      <c r="E240" s="194" t="s">
        <v>3</v>
      </c>
      <c r="F240" s="195" t="s">
        <v>234</v>
      </c>
      <c r="G240" s="14"/>
      <c r="H240" s="196">
        <v>76.939999999999998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225</v>
      </c>
      <c r="AU240" s="194" t="s">
        <v>22</v>
      </c>
      <c r="AV240" s="14" t="s">
        <v>223</v>
      </c>
      <c r="AW240" s="14" t="s">
        <v>41</v>
      </c>
      <c r="AX240" s="14" t="s">
        <v>88</v>
      </c>
      <c r="AY240" s="194" t="s">
        <v>216</v>
      </c>
    </row>
    <row r="241" s="13" customFormat="1">
      <c r="A241" s="13"/>
      <c r="B241" s="180"/>
      <c r="C241" s="13"/>
      <c r="D241" s="181" t="s">
        <v>225</v>
      </c>
      <c r="E241" s="13"/>
      <c r="F241" s="183" t="s">
        <v>503</v>
      </c>
      <c r="G241" s="13"/>
      <c r="H241" s="184">
        <v>80.787000000000006</v>
      </c>
      <c r="I241" s="185"/>
      <c r="J241" s="13"/>
      <c r="K241" s="13"/>
      <c r="L241" s="180"/>
      <c r="M241" s="186"/>
      <c r="N241" s="187"/>
      <c r="O241" s="187"/>
      <c r="P241" s="187"/>
      <c r="Q241" s="187"/>
      <c r="R241" s="187"/>
      <c r="S241" s="187"/>
      <c r="T241" s="18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2" t="s">
        <v>225</v>
      </c>
      <c r="AU241" s="182" t="s">
        <v>22</v>
      </c>
      <c r="AV241" s="13" t="s">
        <v>22</v>
      </c>
      <c r="AW241" s="13" t="s">
        <v>4</v>
      </c>
      <c r="AX241" s="13" t="s">
        <v>88</v>
      </c>
      <c r="AY241" s="182" t="s">
        <v>216</v>
      </c>
    </row>
    <row r="242" s="2" customFormat="1" ht="24.15" customHeight="1">
      <c r="A242" s="40"/>
      <c r="B242" s="166"/>
      <c r="C242" s="167" t="s">
        <v>504</v>
      </c>
      <c r="D242" s="167" t="s">
        <v>218</v>
      </c>
      <c r="E242" s="168" t="s">
        <v>505</v>
      </c>
      <c r="F242" s="169" t="s">
        <v>506</v>
      </c>
      <c r="G242" s="170" t="s">
        <v>261</v>
      </c>
      <c r="H242" s="171">
        <v>631.42999999999995</v>
      </c>
      <c r="I242" s="172"/>
      <c r="J242" s="173">
        <f>ROUND(I242*H242,2)</f>
        <v>0</v>
      </c>
      <c r="K242" s="169" t="s">
        <v>222</v>
      </c>
      <c r="L242" s="41"/>
      <c r="M242" s="174" t="s">
        <v>3</v>
      </c>
      <c r="N242" s="175" t="s">
        <v>51</v>
      </c>
      <c r="O242" s="74"/>
      <c r="P242" s="176">
        <f>O242*H242</f>
        <v>0</v>
      </c>
      <c r="Q242" s="176">
        <v>0.1295</v>
      </c>
      <c r="R242" s="176">
        <f>Q242*H242</f>
        <v>81.770184999999998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223</v>
      </c>
      <c r="AT242" s="178" t="s">
        <v>218</v>
      </c>
      <c r="AU242" s="178" t="s">
        <v>22</v>
      </c>
      <c r="AY242" s="20" t="s">
        <v>216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88</v>
      </c>
      <c r="BK242" s="179">
        <f>ROUND(I242*H242,2)</f>
        <v>0</v>
      </c>
      <c r="BL242" s="20" t="s">
        <v>223</v>
      </c>
      <c r="BM242" s="178" t="s">
        <v>507</v>
      </c>
    </row>
    <row r="243" s="2" customFormat="1">
      <c r="A243" s="40"/>
      <c r="B243" s="41"/>
      <c r="C243" s="40"/>
      <c r="D243" s="181" t="s">
        <v>230</v>
      </c>
      <c r="E243" s="40"/>
      <c r="F243" s="189" t="s">
        <v>508</v>
      </c>
      <c r="G243" s="40"/>
      <c r="H243" s="40"/>
      <c r="I243" s="190"/>
      <c r="J243" s="40"/>
      <c r="K243" s="40"/>
      <c r="L243" s="41"/>
      <c r="M243" s="191"/>
      <c r="N243" s="192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0" t="s">
        <v>230</v>
      </c>
      <c r="AU243" s="20" t="s">
        <v>22</v>
      </c>
    </row>
    <row r="244" s="13" customFormat="1">
      <c r="A244" s="13"/>
      <c r="B244" s="180"/>
      <c r="C244" s="13"/>
      <c r="D244" s="181" t="s">
        <v>225</v>
      </c>
      <c r="E244" s="182" t="s">
        <v>3</v>
      </c>
      <c r="F244" s="183" t="s">
        <v>509</v>
      </c>
      <c r="G244" s="13"/>
      <c r="H244" s="184">
        <v>299.75999999999999</v>
      </c>
      <c r="I244" s="185"/>
      <c r="J244" s="13"/>
      <c r="K244" s="13"/>
      <c r="L244" s="180"/>
      <c r="M244" s="186"/>
      <c r="N244" s="187"/>
      <c r="O244" s="187"/>
      <c r="P244" s="187"/>
      <c r="Q244" s="187"/>
      <c r="R244" s="187"/>
      <c r="S244" s="187"/>
      <c r="T244" s="18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225</v>
      </c>
      <c r="AU244" s="182" t="s">
        <v>22</v>
      </c>
      <c r="AV244" s="13" t="s">
        <v>22</v>
      </c>
      <c r="AW244" s="13" t="s">
        <v>41</v>
      </c>
      <c r="AX244" s="13" t="s">
        <v>80</v>
      </c>
      <c r="AY244" s="182" t="s">
        <v>216</v>
      </c>
    </row>
    <row r="245" s="13" customFormat="1">
      <c r="A245" s="13"/>
      <c r="B245" s="180"/>
      <c r="C245" s="13"/>
      <c r="D245" s="181" t="s">
        <v>225</v>
      </c>
      <c r="E245" s="182" t="s">
        <v>3</v>
      </c>
      <c r="F245" s="183" t="s">
        <v>510</v>
      </c>
      <c r="G245" s="13"/>
      <c r="H245" s="184">
        <v>17.940000000000001</v>
      </c>
      <c r="I245" s="185"/>
      <c r="J245" s="13"/>
      <c r="K245" s="13"/>
      <c r="L245" s="180"/>
      <c r="M245" s="186"/>
      <c r="N245" s="187"/>
      <c r="O245" s="187"/>
      <c r="P245" s="187"/>
      <c r="Q245" s="187"/>
      <c r="R245" s="187"/>
      <c r="S245" s="187"/>
      <c r="T245" s="18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2" t="s">
        <v>225</v>
      </c>
      <c r="AU245" s="182" t="s">
        <v>22</v>
      </c>
      <c r="AV245" s="13" t="s">
        <v>22</v>
      </c>
      <c r="AW245" s="13" t="s">
        <v>41</v>
      </c>
      <c r="AX245" s="13" t="s">
        <v>80</v>
      </c>
      <c r="AY245" s="182" t="s">
        <v>216</v>
      </c>
    </row>
    <row r="246" s="13" customFormat="1">
      <c r="A246" s="13"/>
      <c r="B246" s="180"/>
      <c r="C246" s="13"/>
      <c r="D246" s="181" t="s">
        <v>225</v>
      </c>
      <c r="E246" s="182" t="s">
        <v>3</v>
      </c>
      <c r="F246" s="183" t="s">
        <v>511</v>
      </c>
      <c r="G246" s="13"/>
      <c r="H246" s="184">
        <v>117.92</v>
      </c>
      <c r="I246" s="185"/>
      <c r="J246" s="13"/>
      <c r="K246" s="13"/>
      <c r="L246" s="180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225</v>
      </c>
      <c r="AU246" s="182" t="s">
        <v>22</v>
      </c>
      <c r="AV246" s="13" t="s">
        <v>22</v>
      </c>
      <c r="AW246" s="13" t="s">
        <v>41</v>
      </c>
      <c r="AX246" s="13" t="s">
        <v>80</v>
      </c>
      <c r="AY246" s="182" t="s">
        <v>216</v>
      </c>
    </row>
    <row r="247" s="13" customFormat="1">
      <c r="A247" s="13"/>
      <c r="B247" s="180"/>
      <c r="C247" s="13"/>
      <c r="D247" s="181" t="s">
        <v>225</v>
      </c>
      <c r="E247" s="182" t="s">
        <v>3</v>
      </c>
      <c r="F247" s="183" t="s">
        <v>512</v>
      </c>
      <c r="G247" s="13"/>
      <c r="H247" s="184">
        <v>26.43</v>
      </c>
      <c r="I247" s="185"/>
      <c r="J247" s="13"/>
      <c r="K247" s="13"/>
      <c r="L247" s="180"/>
      <c r="M247" s="186"/>
      <c r="N247" s="187"/>
      <c r="O247" s="187"/>
      <c r="P247" s="187"/>
      <c r="Q247" s="187"/>
      <c r="R247" s="187"/>
      <c r="S247" s="187"/>
      <c r="T247" s="18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2" t="s">
        <v>225</v>
      </c>
      <c r="AU247" s="182" t="s">
        <v>22</v>
      </c>
      <c r="AV247" s="13" t="s">
        <v>22</v>
      </c>
      <c r="AW247" s="13" t="s">
        <v>41</v>
      </c>
      <c r="AX247" s="13" t="s">
        <v>80</v>
      </c>
      <c r="AY247" s="182" t="s">
        <v>216</v>
      </c>
    </row>
    <row r="248" s="13" customFormat="1">
      <c r="A248" s="13"/>
      <c r="B248" s="180"/>
      <c r="C248" s="13"/>
      <c r="D248" s="181" t="s">
        <v>225</v>
      </c>
      <c r="E248" s="182" t="s">
        <v>3</v>
      </c>
      <c r="F248" s="183" t="s">
        <v>513</v>
      </c>
      <c r="G248" s="13"/>
      <c r="H248" s="184">
        <v>93.510000000000005</v>
      </c>
      <c r="I248" s="185"/>
      <c r="J248" s="13"/>
      <c r="K248" s="13"/>
      <c r="L248" s="180"/>
      <c r="M248" s="186"/>
      <c r="N248" s="187"/>
      <c r="O248" s="187"/>
      <c r="P248" s="187"/>
      <c r="Q248" s="187"/>
      <c r="R248" s="187"/>
      <c r="S248" s="187"/>
      <c r="T248" s="18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2" t="s">
        <v>225</v>
      </c>
      <c r="AU248" s="182" t="s">
        <v>22</v>
      </c>
      <c r="AV248" s="13" t="s">
        <v>22</v>
      </c>
      <c r="AW248" s="13" t="s">
        <v>41</v>
      </c>
      <c r="AX248" s="13" t="s">
        <v>80</v>
      </c>
      <c r="AY248" s="182" t="s">
        <v>216</v>
      </c>
    </row>
    <row r="249" s="13" customFormat="1">
      <c r="A249" s="13"/>
      <c r="B249" s="180"/>
      <c r="C249" s="13"/>
      <c r="D249" s="181" t="s">
        <v>225</v>
      </c>
      <c r="E249" s="182" t="s">
        <v>3</v>
      </c>
      <c r="F249" s="183" t="s">
        <v>514</v>
      </c>
      <c r="G249" s="13"/>
      <c r="H249" s="184">
        <v>75.870000000000005</v>
      </c>
      <c r="I249" s="185"/>
      <c r="J249" s="13"/>
      <c r="K249" s="13"/>
      <c r="L249" s="180"/>
      <c r="M249" s="186"/>
      <c r="N249" s="187"/>
      <c r="O249" s="187"/>
      <c r="P249" s="187"/>
      <c r="Q249" s="187"/>
      <c r="R249" s="187"/>
      <c r="S249" s="187"/>
      <c r="T249" s="18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2" t="s">
        <v>225</v>
      </c>
      <c r="AU249" s="182" t="s">
        <v>22</v>
      </c>
      <c r="AV249" s="13" t="s">
        <v>22</v>
      </c>
      <c r="AW249" s="13" t="s">
        <v>41</v>
      </c>
      <c r="AX249" s="13" t="s">
        <v>80</v>
      </c>
      <c r="AY249" s="182" t="s">
        <v>216</v>
      </c>
    </row>
    <row r="250" s="14" customFormat="1">
      <c r="A250" s="14"/>
      <c r="B250" s="193"/>
      <c r="C250" s="14"/>
      <c r="D250" s="181" t="s">
        <v>225</v>
      </c>
      <c r="E250" s="194" t="s">
        <v>3</v>
      </c>
      <c r="F250" s="195" t="s">
        <v>234</v>
      </c>
      <c r="G250" s="14"/>
      <c r="H250" s="196">
        <v>631.42999999999995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225</v>
      </c>
      <c r="AU250" s="194" t="s">
        <v>22</v>
      </c>
      <c r="AV250" s="14" t="s">
        <v>223</v>
      </c>
      <c r="AW250" s="14" t="s">
        <v>41</v>
      </c>
      <c r="AX250" s="14" t="s">
        <v>88</v>
      </c>
      <c r="AY250" s="194" t="s">
        <v>216</v>
      </c>
    </row>
    <row r="251" s="2" customFormat="1" ht="14.4" customHeight="1">
      <c r="A251" s="40"/>
      <c r="B251" s="166"/>
      <c r="C251" s="201" t="s">
        <v>515</v>
      </c>
      <c r="D251" s="201" t="s">
        <v>356</v>
      </c>
      <c r="E251" s="202" t="s">
        <v>516</v>
      </c>
      <c r="F251" s="203" t="s">
        <v>517</v>
      </c>
      <c r="G251" s="204" t="s">
        <v>261</v>
      </c>
      <c r="H251" s="205">
        <v>663.00199999999995</v>
      </c>
      <c r="I251" s="206"/>
      <c r="J251" s="207">
        <f>ROUND(I251*H251,2)</f>
        <v>0</v>
      </c>
      <c r="K251" s="203" t="s">
        <v>222</v>
      </c>
      <c r="L251" s="208"/>
      <c r="M251" s="209" t="s">
        <v>3</v>
      </c>
      <c r="N251" s="210" t="s">
        <v>51</v>
      </c>
      <c r="O251" s="74"/>
      <c r="P251" s="176">
        <f>O251*H251</f>
        <v>0</v>
      </c>
      <c r="Q251" s="176">
        <v>0.035999999999999997</v>
      </c>
      <c r="R251" s="176">
        <f>Q251*H251</f>
        <v>23.868071999999998</v>
      </c>
      <c r="S251" s="176">
        <v>0</v>
      </c>
      <c r="T251" s="17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78" t="s">
        <v>258</v>
      </c>
      <c r="AT251" s="178" t="s">
        <v>356</v>
      </c>
      <c r="AU251" s="178" t="s">
        <v>22</v>
      </c>
      <c r="AY251" s="20" t="s">
        <v>216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20" t="s">
        <v>88</v>
      </c>
      <c r="BK251" s="179">
        <f>ROUND(I251*H251,2)</f>
        <v>0</v>
      </c>
      <c r="BL251" s="20" t="s">
        <v>223</v>
      </c>
      <c r="BM251" s="178" t="s">
        <v>518</v>
      </c>
    </row>
    <row r="252" s="13" customFormat="1">
      <c r="A252" s="13"/>
      <c r="B252" s="180"/>
      <c r="C252" s="13"/>
      <c r="D252" s="181" t="s">
        <v>225</v>
      </c>
      <c r="E252" s="182" t="s">
        <v>3</v>
      </c>
      <c r="F252" s="183" t="s">
        <v>509</v>
      </c>
      <c r="G252" s="13"/>
      <c r="H252" s="184">
        <v>299.75999999999999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225</v>
      </c>
      <c r="AU252" s="182" t="s">
        <v>22</v>
      </c>
      <c r="AV252" s="13" t="s">
        <v>22</v>
      </c>
      <c r="AW252" s="13" t="s">
        <v>41</v>
      </c>
      <c r="AX252" s="13" t="s">
        <v>80</v>
      </c>
      <c r="AY252" s="182" t="s">
        <v>216</v>
      </c>
    </row>
    <row r="253" s="13" customFormat="1">
      <c r="A253" s="13"/>
      <c r="B253" s="180"/>
      <c r="C253" s="13"/>
      <c r="D253" s="181" t="s">
        <v>225</v>
      </c>
      <c r="E253" s="182" t="s">
        <v>3</v>
      </c>
      <c r="F253" s="183" t="s">
        <v>510</v>
      </c>
      <c r="G253" s="13"/>
      <c r="H253" s="184">
        <v>17.940000000000001</v>
      </c>
      <c r="I253" s="185"/>
      <c r="J253" s="13"/>
      <c r="K253" s="13"/>
      <c r="L253" s="180"/>
      <c r="M253" s="186"/>
      <c r="N253" s="187"/>
      <c r="O253" s="187"/>
      <c r="P253" s="187"/>
      <c r="Q253" s="187"/>
      <c r="R253" s="187"/>
      <c r="S253" s="187"/>
      <c r="T253" s="18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2" t="s">
        <v>225</v>
      </c>
      <c r="AU253" s="182" t="s">
        <v>22</v>
      </c>
      <c r="AV253" s="13" t="s">
        <v>22</v>
      </c>
      <c r="AW253" s="13" t="s">
        <v>41</v>
      </c>
      <c r="AX253" s="13" t="s">
        <v>80</v>
      </c>
      <c r="AY253" s="182" t="s">
        <v>216</v>
      </c>
    </row>
    <row r="254" s="13" customFormat="1">
      <c r="A254" s="13"/>
      <c r="B254" s="180"/>
      <c r="C254" s="13"/>
      <c r="D254" s="181" t="s">
        <v>225</v>
      </c>
      <c r="E254" s="182" t="s">
        <v>3</v>
      </c>
      <c r="F254" s="183" t="s">
        <v>511</v>
      </c>
      <c r="G254" s="13"/>
      <c r="H254" s="184">
        <v>117.92</v>
      </c>
      <c r="I254" s="185"/>
      <c r="J254" s="13"/>
      <c r="K254" s="13"/>
      <c r="L254" s="180"/>
      <c r="M254" s="186"/>
      <c r="N254" s="187"/>
      <c r="O254" s="187"/>
      <c r="P254" s="187"/>
      <c r="Q254" s="187"/>
      <c r="R254" s="187"/>
      <c r="S254" s="187"/>
      <c r="T254" s="18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225</v>
      </c>
      <c r="AU254" s="182" t="s">
        <v>22</v>
      </c>
      <c r="AV254" s="13" t="s">
        <v>22</v>
      </c>
      <c r="AW254" s="13" t="s">
        <v>41</v>
      </c>
      <c r="AX254" s="13" t="s">
        <v>80</v>
      </c>
      <c r="AY254" s="182" t="s">
        <v>216</v>
      </c>
    </row>
    <row r="255" s="13" customFormat="1">
      <c r="A255" s="13"/>
      <c r="B255" s="180"/>
      <c r="C255" s="13"/>
      <c r="D255" s="181" t="s">
        <v>225</v>
      </c>
      <c r="E255" s="182" t="s">
        <v>3</v>
      </c>
      <c r="F255" s="183" t="s">
        <v>512</v>
      </c>
      <c r="G255" s="13"/>
      <c r="H255" s="184">
        <v>26.43</v>
      </c>
      <c r="I255" s="185"/>
      <c r="J255" s="13"/>
      <c r="K255" s="13"/>
      <c r="L255" s="180"/>
      <c r="M255" s="186"/>
      <c r="N255" s="187"/>
      <c r="O255" s="187"/>
      <c r="P255" s="187"/>
      <c r="Q255" s="187"/>
      <c r="R255" s="187"/>
      <c r="S255" s="187"/>
      <c r="T255" s="18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2" t="s">
        <v>225</v>
      </c>
      <c r="AU255" s="182" t="s">
        <v>22</v>
      </c>
      <c r="AV255" s="13" t="s">
        <v>22</v>
      </c>
      <c r="AW255" s="13" t="s">
        <v>41</v>
      </c>
      <c r="AX255" s="13" t="s">
        <v>80</v>
      </c>
      <c r="AY255" s="182" t="s">
        <v>216</v>
      </c>
    </row>
    <row r="256" s="13" customFormat="1">
      <c r="A256" s="13"/>
      <c r="B256" s="180"/>
      <c r="C256" s="13"/>
      <c r="D256" s="181" t="s">
        <v>225</v>
      </c>
      <c r="E256" s="182" t="s">
        <v>3</v>
      </c>
      <c r="F256" s="183" t="s">
        <v>519</v>
      </c>
      <c r="G256" s="13"/>
      <c r="H256" s="184">
        <v>93.510000000000005</v>
      </c>
      <c r="I256" s="185"/>
      <c r="J256" s="13"/>
      <c r="K256" s="13"/>
      <c r="L256" s="180"/>
      <c r="M256" s="186"/>
      <c r="N256" s="187"/>
      <c r="O256" s="187"/>
      <c r="P256" s="187"/>
      <c r="Q256" s="187"/>
      <c r="R256" s="187"/>
      <c r="S256" s="187"/>
      <c r="T256" s="18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2" t="s">
        <v>225</v>
      </c>
      <c r="AU256" s="182" t="s">
        <v>22</v>
      </c>
      <c r="AV256" s="13" t="s">
        <v>22</v>
      </c>
      <c r="AW256" s="13" t="s">
        <v>41</v>
      </c>
      <c r="AX256" s="13" t="s">
        <v>80</v>
      </c>
      <c r="AY256" s="182" t="s">
        <v>216</v>
      </c>
    </row>
    <row r="257" s="13" customFormat="1">
      <c r="A257" s="13"/>
      <c r="B257" s="180"/>
      <c r="C257" s="13"/>
      <c r="D257" s="181" t="s">
        <v>225</v>
      </c>
      <c r="E257" s="182" t="s">
        <v>3</v>
      </c>
      <c r="F257" s="183" t="s">
        <v>520</v>
      </c>
      <c r="G257" s="13"/>
      <c r="H257" s="184">
        <v>75.870000000000005</v>
      </c>
      <c r="I257" s="185"/>
      <c r="J257" s="13"/>
      <c r="K257" s="13"/>
      <c r="L257" s="180"/>
      <c r="M257" s="186"/>
      <c r="N257" s="187"/>
      <c r="O257" s="187"/>
      <c r="P257" s="187"/>
      <c r="Q257" s="187"/>
      <c r="R257" s="187"/>
      <c r="S257" s="187"/>
      <c r="T257" s="18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2" t="s">
        <v>225</v>
      </c>
      <c r="AU257" s="182" t="s">
        <v>22</v>
      </c>
      <c r="AV257" s="13" t="s">
        <v>22</v>
      </c>
      <c r="AW257" s="13" t="s">
        <v>41</v>
      </c>
      <c r="AX257" s="13" t="s">
        <v>80</v>
      </c>
      <c r="AY257" s="182" t="s">
        <v>216</v>
      </c>
    </row>
    <row r="258" s="14" customFormat="1">
      <c r="A258" s="14"/>
      <c r="B258" s="193"/>
      <c r="C258" s="14"/>
      <c r="D258" s="181" t="s">
        <v>225</v>
      </c>
      <c r="E258" s="194" t="s">
        <v>3</v>
      </c>
      <c r="F258" s="195" t="s">
        <v>234</v>
      </c>
      <c r="G258" s="14"/>
      <c r="H258" s="196">
        <v>631.42999999999995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225</v>
      </c>
      <c r="AU258" s="194" t="s">
        <v>22</v>
      </c>
      <c r="AV258" s="14" t="s">
        <v>223</v>
      </c>
      <c r="AW258" s="14" t="s">
        <v>41</v>
      </c>
      <c r="AX258" s="14" t="s">
        <v>88</v>
      </c>
      <c r="AY258" s="194" t="s">
        <v>216</v>
      </c>
    </row>
    <row r="259" s="13" customFormat="1">
      <c r="A259" s="13"/>
      <c r="B259" s="180"/>
      <c r="C259" s="13"/>
      <c r="D259" s="181" t="s">
        <v>225</v>
      </c>
      <c r="E259" s="13"/>
      <c r="F259" s="183" t="s">
        <v>521</v>
      </c>
      <c r="G259" s="13"/>
      <c r="H259" s="184">
        <v>663.00199999999995</v>
      </c>
      <c r="I259" s="185"/>
      <c r="J259" s="13"/>
      <c r="K259" s="13"/>
      <c r="L259" s="180"/>
      <c r="M259" s="186"/>
      <c r="N259" s="187"/>
      <c r="O259" s="187"/>
      <c r="P259" s="187"/>
      <c r="Q259" s="187"/>
      <c r="R259" s="187"/>
      <c r="S259" s="187"/>
      <c r="T259" s="18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2" t="s">
        <v>225</v>
      </c>
      <c r="AU259" s="182" t="s">
        <v>22</v>
      </c>
      <c r="AV259" s="13" t="s">
        <v>22</v>
      </c>
      <c r="AW259" s="13" t="s">
        <v>4</v>
      </c>
      <c r="AX259" s="13" t="s">
        <v>88</v>
      </c>
      <c r="AY259" s="182" t="s">
        <v>216</v>
      </c>
    </row>
    <row r="260" s="2" customFormat="1" ht="24.15" customHeight="1">
      <c r="A260" s="40"/>
      <c r="B260" s="166"/>
      <c r="C260" s="167" t="s">
        <v>522</v>
      </c>
      <c r="D260" s="167" t="s">
        <v>218</v>
      </c>
      <c r="E260" s="168" t="s">
        <v>523</v>
      </c>
      <c r="F260" s="169" t="s">
        <v>524</v>
      </c>
      <c r="G260" s="170" t="s">
        <v>261</v>
      </c>
      <c r="H260" s="171">
        <v>558.44000000000005</v>
      </c>
      <c r="I260" s="172"/>
      <c r="J260" s="173">
        <f>ROUND(I260*H260,2)</f>
        <v>0</v>
      </c>
      <c r="K260" s="169" t="s">
        <v>222</v>
      </c>
      <c r="L260" s="41"/>
      <c r="M260" s="174" t="s">
        <v>3</v>
      </c>
      <c r="N260" s="175" t="s">
        <v>51</v>
      </c>
      <c r="O260" s="74"/>
      <c r="P260" s="176">
        <f>O260*H260</f>
        <v>0</v>
      </c>
      <c r="Q260" s="176">
        <v>0.14066999999999999</v>
      </c>
      <c r="R260" s="176">
        <f>Q260*H260</f>
        <v>78.555754800000003</v>
      </c>
      <c r="S260" s="176">
        <v>0</v>
      </c>
      <c r="T260" s="17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78" t="s">
        <v>223</v>
      </c>
      <c r="AT260" s="178" t="s">
        <v>218</v>
      </c>
      <c r="AU260" s="178" t="s">
        <v>22</v>
      </c>
      <c r="AY260" s="20" t="s">
        <v>216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20" t="s">
        <v>88</v>
      </c>
      <c r="BK260" s="179">
        <f>ROUND(I260*H260,2)</f>
        <v>0</v>
      </c>
      <c r="BL260" s="20" t="s">
        <v>223</v>
      </c>
      <c r="BM260" s="178" t="s">
        <v>525</v>
      </c>
    </row>
    <row r="261" s="13" customFormat="1">
      <c r="A261" s="13"/>
      <c r="B261" s="180"/>
      <c r="C261" s="13"/>
      <c r="D261" s="181" t="s">
        <v>225</v>
      </c>
      <c r="E261" s="182" t="s">
        <v>3</v>
      </c>
      <c r="F261" s="183" t="s">
        <v>526</v>
      </c>
      <c r="G261" s="13"/>
      <c r="H261" s="184">
        <v>200.78999999999999</v>
      </c>
      <c r="I261" s="185"/>
      <c r="J261" s="13"/>
      <c r="K261" s="13"/>
      <c r="L261" s="180"/>
      <c r="M261" s="186"/>
      <c r="N261" s="187"/>
      <c r="O261" s="187"/>
      <c r="P261" s="187"/>
      <c r="Q261" s="187"/>
      <c r="R261" s="187"/>
      <c r="S261" s="187"/>
      <c r="T261" s="18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2" t="s">
        <v>225</v>
      </c>
      <c r="AU261" s="182" t="s">
        <v>22</v>
      </c>
      <c r="AV261" s="13" t="s">
        <v>22</v>
      </c>
      <c r="AW261" s="13" t="s">
        <v>41</v>
      </c>
      <c r="AX261" s="13" t="s">
        <v>80</v>
      </c>
      <c r="AY261" s="182" t="s">
        <v>216</v>
      </c>
    </row>
    <row r="262" s="13" customFormat="1">
      <c r="A262" s="13"/>
      <c r="B262" s="180"/>
      <c r="C262" s="13"/>
      <c r="D262" s="181" t="s">
        <v>225</v>
      </c>
      <c r="E262" s="182" t="s">
        <v>3</v>
      </c>
      <c r="F262" s="183" t="s">
        <v>527</v>
      </c>
      <c r="G262" s="13"/>
      <c r="H262" s="184">
        <v>252.63999999999999</v>
      </c>
      <c r="I262" s="185"/>
      <c r="J262" s="13"/>
      <c r="K262" s="13"/>
      <c r="L262" s="180"/>
      <c r="M262" s="186"/>
      <c r="N262" s="187"/>
      <c r="O262" s="187"/>
      <c r="P262" s="187"/>
      <c r="Q262" s="187"/>
      <c r="R262" s="187"/>
      <c r="S262" s="187"/>
      <c r="T262" s="18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225</v>
      </c>
      <c r="AU262" s="182" t="s">
        <v>22</v>
      </c>
      <c r="AV262" s="13" t="s">
        <v>22</v>
      </c>
      <c r="AW262" s="13" t="s">
        <v>41</v>
      </c>
      <c r="AX262" s="13" t="s">
        <v>80</v>
      </c>
      <c r="AY262" s="182" t="s">
        <v>216</v>
      </c>
    </row>
    <row r="263" s="13" customFormat="1">
      <c r="A263" s="13"/>
      <c r="B263" s="180"/>
      <c r="C263" s="13"/>
      <c r="D263" s="181" t="s">
        <v>225</v>
      </c>
      <c r="E263" s="182" t="s">
        <v>3</v>
      </c>
      <c r="F263" s="183" t="s">
        <v>528</v>
      </c>
      <c r="G263" s="13"/>
      <c r="H263" s="184">
        <v>26.329999999999998</v>
      </c>
      <c r="I263" s="185"/>
      <c r="J263" s="13"/>
      <c r="K263" s="13"/>
      <c r="L263" s="180"/>
      <c r="M263" s="186"/>
      <c r="N263" s="187"/>
      <c r="O263" s="187"/>
      <c r="P263" s="187"/>
      <c r="Q263" s="187"/>
      <c r="R263" s="187"/>
      <c r="S263" s="187"/>
      <c r="T263" s="18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2" t="s">
        <v>225</v>
      </c>
      <c r="AU263" s="182" t="s">
        <v>22</v>
      </c>
      <c r="AV263" s="13" t="s">
        <v>22</v>
      </c>
      <c r="AW263" s="13" t="s">
        <v>41</v>
      </c>
      <c r="AX263" s="13" t="s">
        <v>80</v>
      </c>
      <c r="AY263" s="182" t="s">
        <v>216</v>
      </c>
    </row>
    <row r="264" s="13" customFormat="1">
      <c r="A264" s="13"/>
      <c r="B264" s="180"/>
      <c r="C264" s="13"/>
      <c r="D264" s="181" t="s">
        <v>225</v>
      </c>
      <c r="E264" s="182" t="s">
        <v>3</v>
      </c>
      <c r="F264" s="183" t="s">
        <v>529</v>
      </c>
      <c r="G264" s="13"/>
      <c r="H264" s="184">
        <v>78.680000000000007</v>
      </c>
      <c r="I264" s="185"/>
      <c r="J264" s="13"/>
      <c r="K264" s="13"/>
      <c r="L264" s="180"/>
      <c r="M264" s="186"/>
      <c r="N264" s="187"/>
      <c r="O264" s="187"/>
      <c r="P264" s="187"/>
      <c r="Q264" s="187"/>
      <c r="R264" s="187"/>
      <c r="S264" s="187"/>
      <c r="T264" s="18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2" t="s">
        <v>225</v>
      </c>
      <c r="AU264" s="182" t="s">
        <v>22</v>
      </c>
      <c r="AV264" s="13" t="s">
        <v>22</v>
      </c>
      <c r="AW264" s="13" t="s">
        <v>41</v>
      </c>
      <c r="AX264" s="13" t="s">
        <v>80</v>
      </c>
      <c r="AY264" s="182" t="s">
        <v>216</v>
      </c>
    </row>
    <row r="265" s="14" customFormat="1">
      <c r="A265" s="14"/>
      <c r="B265" s="193"/>
      <c r="C265" s="14"/>
      <c r="D265" s="181" t="s">
        <v>225</v>
      </c>
      <c r="E265" s="194" t="s">
        <v>3</v>
      </c>
      <c r="F265" s="195" t="s">
        <v>234</v>
      </c>
      <c r="G265" s="14"/>
      <c r="H265" s="196">
        <v>558.44000000000005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225</v>
      </c>
      <c r="AU265" s="194" t="s">
        <v>22</v>
      </c>
      <c r="AV265" s="14" t="s">
        <v>223</v>
      </c>
      <c r="AW265" s="14" t="s">
        <v>41</v>
      </c>
      <c r="AX265" s="14" t="s">
        <v>88</v>
      </c>
      <c r="AY265" s="194" t="s">
        <v>216</v>
      </c>
    </row>
    <row r="266" s="2" customFormat="1" ht="14.4" customHeight="1">
      <c r="A266" s="40"/>
      <c r="B266" s="166"/>
      <c r="C266" s="201" t="s">
        <v>530</v>
      </c>
      <c r="D266" s="201" t="s">
        <v>356</v>
      </c>
      <c r="E266" s="202" t="s">
        <v>531</v>
      </c>
      <c r="F266" s="203" t="s">
        <v>532</v>
      </c>
      <c r="G266" s="204" t="s">
        <v>261</v>
      </c>
      <c r="H266" s="205">
        <v>586.36199999999997</v>
      </c>
      <c r="I266" s="206"/>
      <c r="J266" s="207">
        <f>ROUND(I266*H266,2)</f>
        <v>0</v>
      </c>
      <c r="K266" s="203" t="s">
        <v>222</v>
      </c>
      <c r="L266" s="208"/>
      <c r="M266" s="209" t="s">
        <v>3</v>
      </c>
      <c r="N266" s="210" t="s">
        <v>51</v>
      </c>
      <c r="O266" s="74"/>
      <c r="P266" s="176">
        <f>O266*H266</f>
        <v>0</v>
      </c>
      <c r="Q266" s="176">
        <v>0.20000000000000001</v>
      </c>
      <c r="R266" s="176">
        <f>Q266*H266</f>
        <v>117.27240000000001</v>
      </c>
      <c r="S266" s="176">
        <v>0</v>
      </c>
      <c r="T266" s="17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78" t="s">
        <v>258</v>
      </c>
      <c r="AT266" s="178" t="s">
        <v>356</v>
      </c>
      <c r="AU266" s="178" t="s">
        <v>22</v>
      </c>
      <c r="AY266" s="20" t="s">
        <v>216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0" t="s">
        <v>88</v>
      </c>
      <c r="BK266" s="179">
        <f>ROUND(I266*H266,2)</f>
        <v>0</v>
      </c>
      <c r="BL266" s="20" t="s">
        <v>223</v>
      </c>
      <c r="BM266" s="178" t="s">
        <v>533</v>
      </c>
    </row>
    <row r="267" s="13" customFormat="1">
      <c r="A267" s="13"/>
      <c r="B267" s="180"/>
      <c r="C267" s="13"/>
      <c r="D267" s="181" t="s">
        <v>225</v>
      </c>
      <c r="E267" s="182" t="s">
        <v>3</v>
      </c>
      <c r="F267" s="183" t="s">
        <v>526</v>
      </c>
      <c r="G267" s="13"/>
      <c r="H267" s="184">
        <v>200.78999999999999</v>
      </c>
      <c r="I267" s="185"/>
      <c r="J267" s="13"/>
      <c r="K267" s="13"/>
      <c r="L267" s="180"/>
      <c r="M267" s="186"/>
      <c r="N267" s="187"/>
      <c r="O267" s="187"/>
      <c r="P267" s="187"/>
      <c r="Q267" s="187"/>
      <c r="R267" s="187"/>
      <c r="S267" s="187"/>
      <c r="T267" s="18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2" t="s">
        <v>225</v>
      </c>
      <c r="AU267" s="182" t="s">
        <v>22</v>
      </c>
      <c r="AV267" s="13" t="s">
        <v>22</v>
      </c>
      <c r="AW267" s="13" t="s">
        <v>41</v>
      </c>
      <c r="AX267" s="13" t="s">
        <v>80</v>
      </c>
      <c r="AY267" s="182" t="s">
        <v>216</v>
      </c>
    </row>
    <row r="268" s="13" customFormat="1">
      <c r="A268" s="13"/>
      <c r="B268" s="180"/>
      <c r="C268" s="13"/>
      <c r="D268" s="181" t="s">
        <v>225</v>
      </c>
      <c r="E268" s="182" t="s">
        <v>3</v>
      </c>
      <c r="F268" s="183" t="s">
        <v>527</v>
      </c>
      <c r="G268" s="13"/>
      <c r="H268" s="184">
        <v>252.63999999999999</v>
      </c>
      <c r="I268" s="185"/>
      <c r="J268" s="13"/>
      <c r="K268" s="13"/>
      <c r="L268" s="180"/>
      <c r="M268" s="186"/>
      <c r="N268" s="187"/>
      <c r="O268" s="187"/>
      <c r="P268" s="187"/>
      <c r="Q268" s="187"/>
      <c r="R268" s="187"/>
      <c r="S268" s="187"/>
      <c r="T268" s="18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2" t="s">
        <v>225</v>
      </c>
      <c r="AU268" s="182" t="s">
        <v>22</v>
      </c>
      <c r="AV268" s="13" t="s">
        <v>22</v>
      </c>
      <c r="AW268" s="13" t="s">
        <v>41</v>
      </c>
      <c r="AX268" s="13" t="s">
        <v>80</v>
      </c>
      <c r="AY268" s="182" t="s">
        <v>216</v>
      </c>
    </row>
    <row r="269" s="13" customFormat="1">
      <c r="A269" s="13"/>
      <c r="B269" s="180"/>
      <c r="C269" s="13"/>
      <c r="D269" s="181" t="s">
        <v>225</v>
      </c>
      <c r="E269" s="182" t="s">
        <v>3</v>
      </c>
      <c r="F269" s="183" t="s">
        <v>528</v>
      </c>
      <c r="G269" s="13"/>
      <c r="H269" s="184">
        <v>26.329999999999998</v>
      </c>
      <c r="I269" s="185"/>
      <c r="J269" s="13"/>
      <c r="K269" s="13"/>
      <c r="L269" s="180"/>
      <c r="M269" s="186"/>
      <c r="N269" s="187"/>
      <c r="O269" s="187"/>
      <c r="P269" s="187"/>
      <c r="Q269" s="187"/>
      <c r="R269" s="187"/>
      <c r="S269" s="187"/>
      <c r="T269" s="18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2" t="s">
        <v>225</v>
      </c>
      <c r="AU269" s="182" t="s">
        <v>22</v>
      </c>
      <c r="AV269" s="13" t="s">
        <v>22</v>
      </c>
      <c r="AW269" s="13" t="s">
        <v>41</v>
      </c>
      <c r="AX269" s="13" t="s">
        <v>80</v>
      </c>
      <c r="AY269" s="182" t="s">
        <v>216</v>
      </c>
    </row>
    <row r="270" s="13" customFormat="1">
      <c r="A270" s="13"/>
      <c r="B270" s="180"/>
      <c r="C270" s="13"/>
      <c r="D270" s="181" t="s">
        <v>225</v>
      </c>
      <c r="E270" s="182" t="s">
        <v>3</v>
      </c>
      <c r="F270" s="183" t="s">
        <v>529</v>
      </c>
      <c r="G270" s="13"/>
      <c r="H270" s="184">
        <v>78.680000000000007</v>
      </c>
      <c r="I270" s="185"/>
      <c r="J270" s="13"/>
      <c r="K270" s="13"/>
      <c r="L270" s="180"/>
      <c r="M270" s="186"/>
      <c r="N270" s="187"/>
      <c r="O270" s="187"/>
      <c r="P270" s="187"/>
      <c r="Q270" s="187"/>
      <c r="R270" s="187"/>
      <c r="S270" s="187"/>
      <c r="T270" s="18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2" t="s">
        <v>225</v>
      </c>
      <c r="AU270" s="182" t="s">
        <v>22</v>
      </c>
      <c r="AV270" s="13" t="s">
        <v>22</v>
      </c>
      <c r="AW270" s="13" t="s">
        <v>41</v>
      </c>
      <c r="AX270" s="13" t="s">
        <v>80</v>
      </c>
      <c r="AY270" s="182" t="s">
        <v>216</v>
      </c>
    </row>
    <row r="271" s="14" customFormat="1">
      <c r="A271" s="14"/>
      <c r="B271" s="193"/>
      <c r="C271" s="14"/>
      <c r="D271" s="181" t="s">
        <v>225</v>
      </c>
      <c r="E271" s="194" t="s">
        <v>3</v>
      </c>
      <c r="F271" s="195" t="s">
        <v>234</v>
      </c>
      <c r="G271" s="14"/>
      <c r="H271" s="196">
        <v>558.44000000000005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225</v>
      </c>
      <c r="AU271" s="194" t="s">
        <v>22</v>
      </c>
      <c r="AV271" s="14" t="s">
        <v>223</v>
      </c>
      <c r="AW271" s="14" t="s">
        <v>41</v>
      </c>
      <c r="AX271" s="14" t="s">
        <v>88</v>
      </c>
      <c r="AY271" s="194" t="s">
        <v>216</v>
      </c>
    </row>
    <row r="272" s="13" customFormat="1">
      <c r="A272" s="13"/>
      <c r="B272" s="180"/>
      <c r="C272" s="13"/>
      <c r="D272" s="181" t="s">
        <v>225</v>
      </c>
      <c r="E272" s="13"/>
      <c r="F272" s="183" t="s">
        <v>534</v>
      </c>
      <c r="G272" s="13"/>
      <c r="H272" s="184">
        <v>586.36199999999997</v>
      </c>
      <c r="I272" s="185"/>
      <c r="J272" s="13"/>
      <c r="K272" s="13"/>
      <c r="L272" s="180"/>
      <c r="M272" s="186"/>
      <c r="N272" s="187"/>
      <c r="O272" s="187"/>
      <c r="P272" s="187"/>
      <c r="Q272" s="187"/>
      <c r="R272" s="187"/>
      <c r="S272" s="187"/>
      <c r="T272" s="18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2" t="s">
        <v>225</v>
      </c>
      <c r="AU272" s="182" t="s">
        <v>22</v>
      </c>
      <c r="AV272" s="13" t="s">
        <v>22</v>
      </c>
      <c r="AW272" s="13" t="s">
        <v>4</v>
      </c>
      <c r="AX272" s="13" t="s">
        <v>88</v>
      </c>
      <c r="AY272" s="182" t="s">
        <v>216</v>
      </c>
    </row>
    <row r="273" s="2" customFormat="1" ht="14.4" customHeight="1">
      <c r="A273" s="40"/>
      <c r="B273" s="166"/>
      <c r="C273" s="167" t="s">
        <v>535</v>
      </c>
      <c r="D273" s="167" t="s">
        <v>218</v>
      </c>
      <c r="E273" s="168" t="s">
        <v>536</v>
      </c>
      <c r="F273" s="169" t="s">
        <v>537</v>
      </c>
      <c r="G273" s="170" t="s">
        <v>221</v>
      </c>
      <c r="H273" s="171">
        <v>2653.3220000000001</v>
      </c>
      <c r="I273" s="172"/>
      <c r="J273" s="173">
        <f>ROUND(I273*H273,2)</f>
        <v>0</v>
      </c>
      <c r="K273" s="169" t="s">
        <v>222</v>
      </c>
      <c r="L273" s="41"/>
      <c r="M273" s="174" t="s">
        <v>3</v>
      </c>
      <c r="N273" s="175" t="s">
        <v>51</v>
      </c>
      <c r="O273" s="74"/>
      <c r="P273" s="176">
        <f>O273*H273</f>
        <v>0</v>
      </c>
      <c r="Q273" s="176">
        <v>0.00036000000000000002</v>
      </c>
      <c r="R273" s="176">
        <f>Q273*H273</f>
        <v>0.95519592000000009</v>
      </c>
      <c r="S273" s="176">
        <v>0</v>
      </c>
      <c r="T273" s="17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8" t="s">
        <v>223</v>
      </c>
      <c r="AT273" s="178" t="s">
        <v>218</v>
      </c>
      <c r="AU273" s="178" t="s">
        <v>22</v>
      </c>
      <c r="AY273" s="20" t="s">
        <v>216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0" t="s">
        <v>88</v>
      </c>
      <c r="BK273" s="179">
        <f>ROUND(I273*H273,2)</f>
        <v>0</v>
      </c>
      <c r="BL273" s="20" t="s">
        <v>223</v>
      </c>
      <c r="BM273" s="178" t="s">
        <v>538</v>
      </c>
    </row>
    <row r="274" s="13" customFormat="1">
      <c r="A274" s="13"/>
      <c r="B274" s="180"/>
      <c r="C274" s="13"/>
      <c r="D274" s="181" t="s">
        <v>225</v>
      </c>
      <c r="E274" s="182" t="s">
        <v>3</v>
      </c>
      <c r="F274" s="183" t="s">
        <v>539</v>
      </c>
      <c r="G274" s="13"/>
      <c r="H274" s="184">
        <v>2412.1109999999999</v>
      </c>
      <c r="I274" s="185"/>
      <c r="J274" s="13"/>
      <c r="K274" s="13"/>
      <c r="L274" s="180"/>
      <c r="M274" s="186"/>
      <c r="N274" s="187"/>
      <c r="O274" s="187"/>
      <c r="P274" s="187"/>
      <c r="Q274" s="187"/>
      <c r="R274" s="187"/>
      <c r="S274" s="187"/>
      <c r="T274" s="18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2" t="s">
        <v>225</v>
      </c>
      <c r="AU274" s="182" t="s">
        <v>22</v>
      </c>
      <c r="AV274" s="13" t="s">
        <v>22</v>
      </c>
      <c r="AW274" s="13" t="s">
        <v>41</v>
      </c>
      <c r="AX274" s="13" t="s">
        <v>88</v>
      </c>
      <c r="AY274" s="182" t="s">
        <v>216</v>
      </c>
    </row>
    <row r="275" s="13" customFormat="1">
      <c r="A275" s="13"/>
      <c r="B275" s="180"/>
      <c r="C275" s="13"/>
      <c r="D275" s="181" t="s">
        <v>225</v>
      </c>
      <c r="E275" s="13"/>
      <c r="F275" s="183" t="s">
        <v>540</v>
      </c>
      <c r="G275" s="13"/>
      <c r="H275" s="184">
        <v>2653.3220000000001</v>
      </c>
      <c r="I275" s="185"/>
      <c r="J275" s="13"/>
      <c r="K275" s="13"/>
      <c r="L275" s="180"/>
      <c r="M275" s="186"/>
      <c r="N275" s="187"/>
      <c r="O275" s="187"/>
      <c r="P275" s="187"/>
      <c r="Q275" s="187"/>
      <c r="R275" s="187"/>
      <c r="S275" s="187"/>
      <c r="T275" s="18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2" t="s">
        <v>225</v>
      </c>
      <c r="AU275" s="182" t="s">
        <v>22</v>
      </c>
      <c r="AV275" s="13" t="s">
        <v>22</v>
      </c>
      <c r="AW275" s="13" t="s">
        <v>4</v>
      </c>
      <c r="AX275" s="13" t="s">
        <v>88</v>
      </c>
      <c r="AY275" s="182" t="s">
        <v>216</v>
      </c>
    </row>
    <row r="276" s="2" customFormat="1" ht="14.4" customHeight="1">
      <c r="A276" s="40"/>
      <c r="B276" s="166"/>
      <c r="C276" s="167" t="s">
        <v>541</v>
      </c>
      <c r="D276" s="167" t="s">
        <v>218</v>
      </c>
      <c r="E276" s="168" t="s">
        <v>542</v>
      </c>
      <c r="F276" s="169" t="s">
        <v>543</v>
      </c>
      <c r="G276" s="170" t="s">
        <v>271</v>
      </c>
      <c r="H276" s="171">
        <v>3.8399999999999999</v>
      </c>
      <c r="I276" s="172"/>
      <c r="J276" s="173">
        <f>ROUND(I276*H276,2)</f>
        <v>0</v>
      </c>
      <c r="K276" s="169" t="s">
        <v>222</v>
      </c>
      <c r="L276" s="41"/>
      <c r="M276" s="174" t="s">
        <v>3</v>
      </c>
      <c r="N276" s="175" t="s">
        <v>51</v>
      </c>
      <c r="O276" s="74"/>
      <c r="P276" s="176">
        <f>O276*H276</f>
        <v>0</v>
      </c>
      <c r="Q276" s="176">
        <v>0</v>
      </c>
      <c r="R276" s="176">
        <f>Q276*H276</f>
        <v>0</v>
      </c>
      <c r="S276" s="176">
        <v>2.3999999999999999</v>
      </c>
      <c r="T276" s="177">
        <f>S276*H276</f>
        <v>9.2159999999999993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78" t="s">
        <v>223</v>
      </c>
      <c r="AT276" s="178" t="s">
        <v>218</v>
      </c>
      <c r="AU276" s="178" t="s">
        <v>22</v>
      </c>
      <c r="AY276" s="20" t="s">
        <v>216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20" t="s">
        <v>88</v>
      </c>
      <c r="BK276" s="179">
        <f>ROUND(I276*H276,2)</f>
        <v>0</v>
      </c>
      <c r="BL276" s="20" t="s">
        <v>223</v>
      </c>
      <c r="BM276" s="178" t="s">
        <v>544</v>
      </c>
    </row>
    <row r="277" s="13" customFormat="1">
      <c r="A277" s="13"/>
      <c r="B277" s="180"/>
      <c r="C277" s="13"/>
      <c r="D277" s="181" t="s">
        <v>225</v>
      </c>
      <c r="E277" s="182" t="s">
        <v>3</v>
      </c>
      <c r="F277" s="183" t="s">
        <v>545</v>
      </c>
      <c r="G277" s="13"/>
      <c r="H277" s="184">
        <v>1.44</v>
      </c>
      <c r="I277" s="185"/>
      <c r="J277" s="13"/>
      <c r="K277" s="13"/>
      <c r="L277" s="180"/>
      <c r="M277" s="186"/>
      <c r="N277" s="187"/>
      <c r="O277" s="187"/>
      <c r="P277" s="187"/>
      <c r="Q277" s="187"/>
      <c r="R277" s="187"/>
      <c r="S277" s="187"/>
      <c r="T277" s="18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2" t="s">
        <v>225</v>
      </c>
      <c r="AU277" s="182" t="s">
        <v>22</v>
      </c>
      <c r="AV277" s="13" t="s">
        <v>22</v>
      </c>
      <c r="AW277" s="13" t="s">
        <v>41</v>
      </c>
      <c r="AX277" s="13" t="s">
        <v>80</v>
      </c>
      <c r="AY277" s="182" t="s">
        <v>216</v>
      </c>
    </row>
    <row r="278" s="13" customFormat="1">
      <c r="A278" s="13"/>
      <c r="B278" s="180"/>
      <c r="C278" s="13"/>
      <c r="D278" s="181" t="s">
        <v>225</v>
      </c>
      <c r="E278" s="182" t="s">
        <v>3</v>
      </c>
      <c r="F278" s="183" t="s">
        <v>546</v>
      </c>
      <c r="G278" s="13"/>
      <c r="H278" s="184">
        <v>3.8399999999999999</v>
      </c>
      <c r="I278" s="185"/>
      <c r="J278" s="13"/>
      <c r="K278" s="13"/>
      <c r="L278" s="180"/>
      <c r="M278" s="186"/>
      <c r="N278" s="187"/>
      <c r="O278" s="187"/>
      <c r="P278" s="187"/>
      <c r="Q278" s="187"/>
      <c r="R278" s="187"/>
      <c r="S278" s="187"/>
      <c r="T278" s="18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2" t="s">
        <v>225</v>
      </c>
      <c r="AU278" s="182" t="s">
        <v>22</v>
      </c>
      <c r="AV278" s="13" t="s">
        <v>22</v>
      </c>
      <c r="AW278" s="13" t="s">
        <v>41</v>
      </c>
      <c r="AX278" s="13" t="s">
        <v>88</v>
      </c>
      <c r="AY278" s="182" t="s">
        <v>216</v>
      </c>
    </row>
    <row r="279" s="2" customFormat="1" ht="37.8" customHeight="1">
      <c r="A279" s="40"/>
      <c r="B279" s="166"/>
      <c r="C279" s="167" t="s">
        <v>547</v>
      </c>
      <c r="D279" s="167" t="s">
        <v>218</v>
      </c>
      <c r="E279" s="168" t="s">
        <v>548</v>
      </c>
      <c r="F279" s="169" t="s">
        <v>549</v>
      </c>
      <c r="G279" s="170" t="s">
        <v>261</v>
      </c>
      <c r="H279" s="171">
        <v>14</v>
      </c>
      <c r="I279" s="172"/>
      <c r="J279" s="173">
        <f>ROUND(I279*H279,2)</f>
        <v>0</v>
      </c>
      <c r="K279" s="169" t="s">
        <v>222</v>
      </c>
      <c r="L279" s="41"/>
      <c r="M279" s="174" t="s">
        <v>3</v>
      </c>
      <c r="N279" s="175" t="s">
        <v>51</v>
      </c>
      <c r="O279" s="74"/>
      <c r="P279" s="176">
        <f>O279*H279</f>
        <v>0</v>
      </c>
      <c r="Q279" s="176">
        <v>0</v>
      </c>
      <c r="R279" s="176">
        <f>Q279*H279</f>
        <v>0</v>
      </c>
      <c r="S279" s="176">
        <v>0.035000000000000003</v>
      </c>
      <c r="T279" s="177">
        <f>S279*H279</f>
        <v>0.49000000000000005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78" t="s">
        <v>223</v>
      </c>
      <c r="AT279" s="178" t="s">
        <v>218</v>
      </c>
      <c r="AU279" s="178" t="s">
        <v>22</v>
      </c>
      <c r="AY279" s="20" t="s">
        <v>216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0" t="s">
        <v>88</v>
      </c>
      <c r="BK279" s="179">
        <f>ROUND(I279*H279,2)</f>
        <v>0</v>
      </c>
      <c r="BL279" s="20" t="s">
        <v>223</v>
      </c>
      <c r="BM279" s="178" t="s">
        <v>550</v>
      </c>
    </row>
    <row r="280" s="2" customFormat="1" ht="24.15" customHeight="1">
      <c r="A280" s="40"/>
      <c r="B280" s="166"/>
      <c r="C280" s="167" t="s">
        <v>551</v>
      </c>
      <c r="D280" s="167" t="s">
        <v>218</v>
      </c>
      <c r="E280" s="168" t="s">
        <v>552</v>
      </c>
      <c r="F280" s="169" t="s">
        <v>553</v>
      </c>
      <c r="G280" s="170" t="s">
        <v>462</v>
      </c>
      <c r="H280" s="171">
        <v>7</v>
      </c>
      <c r="I280" s="172"/>
      <c r="J280" s="173">
        <f>ROUND(I280*H280,2)</f>
        <v>0</v>
      </c>
      <c r="K280" s="169" t="s">
        <v>222</v>
      </c>
      <c r="L280" s="41"/>
      <c r="M280" s="174" t="s">
        <v>3</v>
      </c>
      <c r="N280" s="175" t="s">
        <v>51</v>
      </c>
      <c r="O280" s="74"/>
      <c r="P280" s="176">
        <f>O280*H280</f>
        <v>0</v>
      </c>
      <c r="Q280" s="176">
        <v>0</v>
      </c>
      <c r="R280" s="176">
        <f>Q280*H280</f>
        <v>0</v>
      </c>
      <c r="S280" s="176">
        <v>0.082000000000000003</v>
      </c>
      <c r="T280" s="177">
        <f>S280*H280</f>
        <v>0.57400000000000007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78" t="s">
        <v>223</v>
      </c>
      <c r="AT280" s="178" t="s">
        <v>218</v>
      </c>
      <c r="AU280" s="178" t="s">
        <v>22</v>
      </c>
      <c r="AY280" s="20" t="s">
        <v>216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0" t="s">
        <v>88</v>
      </c>
      <c r="BK280" s="179">
        <f>ROUND(I280*H280,2)</f>
        <v>0</v>
      </c>
      <c r="BL280" s="20" t="s">
        <v>223</v>
      </c>
      <c r="BM280" s="178" t="s">
        <v>554</v>
      </c>
    </row>
    <row r="281" s="2" customFormat="1">
      <c r="A281" s="40"/>
      <c r="B281" s="41"/>
      <c r="C281" s="40"/>
      <c r="D281" s="181" t="s">
        <v>230</v>
      </c>
      <c r="E281" s="40"/>
      <c r="F281" s="189" t="s">
        <v>555</v>
      </c>
      <c r="G281" s="40"/>
      <c r="H281" s="40"/>
      <c r="I281" s="190"/>
      <c r="J281" s="40"/>
      <c r="K281" s="40"/>
      <c r="L281" s="41"/>
      <c r="M281" s="191"/>
      <c r="N281" s="192"/>
      <c r="O281" s="74"/>
      <c r="P281" s="74"/>
      <c r="Q281" s="74"/>
      <c r="R281" s="74"/>
      <c r="S281" s="74"/>
      <c r="T281" s="7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20" t="s">
        <v>230</v>
      </c>
      <c r="AU281" s="20" t="s">
        <v>22</v>
      </c>
    </row>
    <row r="282" s="12" customFormat="1" ht="22.8" customHeight="1">
      <c r="A282" s="12"/>
      <c r="B282" s="153"/>
      <c r="C282" s="12"/>
      <c r="D282" s="154" t="s">
        <v>79</v>
      </c>
      <c r="E282" s="164" t="s">
        <v>556</v>
      </c>
      <c r="F282" s="164" t="s">
        <v>557</v>
      </c>
      <c r="G282" s="12"/>
      <c r="H282" s="12"/>
      <c r="I282" s="156"/>
      <c r="J282" s="165">
        <f>BK282</f>
        <v>0</v>
      </c>
      <c r="K282" s="12"/>
      <c r="L282" s="153"/>
      <c r="M282" s="158"/>
      <c r="N282" s="159"/>
      <c r="O282" s="159"/>
      <c r="P282" s="160">
        <f>SUM(P283:P299)</f>
        <v>0</v>
      </c>
      <c r="Q282" s="159"/>
      <c r="R282" s="160">
        <f>SUM(R283:R299)</f>
        <v>0</v>
      </c>
      <c r="S282" s="159"/>
      <c r="T282" s="161">
        <f>SUM(T283:T299)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4" t="s">
        <v>88</v>
      </c>
      <c r="AT282" s="162" t="s">
        <v>79</v>
      </c>
      <c r="AU282" s="162" t="s">
        <v>88</v>
      </c>
      <c r="AY282" s="154" t="s">
        <v>216</v>
      </c>
      <c r="BK282" s="163">
        <f>SUM(BK283:BK299)</f>
        <v>0</v>
      </c>
    </row>
    <row r="283" s="2" customFormat="1" ht="24.15" customHeight="1">
      <c r="A283" s="40"/>
      <c r="B283" s="166"/>
      <c r="C283" s="167" t="s">
        <v>558</v>
      </c>
      <c r="D283" s="167" t="s">
        <v>218</v>
      </c>
      <c r="E283" s="168" t="s">
        <v>559</v>
      </c>
      <c r="F283" s="169" t="s">
        <v>560</v>
      </c>
      <c r="G283" s="170" t="s">
        <v>300</v>
      </c>
      <c r="H283" s="171">
        <v>678.42200000000003</v>
      </c>
      <c r="I283" s="172"/>
      <c r="J283" s="173">
        <f>ROUND(I283*H283,2)</f>
        <v>0</v>
      </c>
      <c r="K283" s="169" t="s">
        <v>222</v>
      </c>
      <c r="L283" s="41"/>
      <c r="M283" s="174" t="s">
        <v>3</v>
      </c>
      <c r="N283" s="175" t="s">
        <v>51</v>
      </c>
      <c r="O283" s="74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78" t="s">
        <v>223</v>
      </c>
      <c r="AT283" s="178" t="s">
        <v>218</v>
      </c>
      <c r="AU283" s="178" t="s">
        <v>22</v>
      </c>
      <c r="AY283" s="20" t="s">
        <v>216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20" t="s">
        <v>88</v>
      </c>
      <c r="BK283" s="179">
        <f>ROUND(I283*H283,2)</f>
        <v>0</v>
      </c>
      <c r="BL283" s="20" t="s">
        <v>223</v>
      </c>
      <c r="BM283" s="178" t="s">
        <v>561</v>
      </c>
    </row>
    <row r="284" s="2" customFormat="1" ht="24.15" customHeight="1">
      <c r="A284" s="40"/>
      <c r="B284" s="166"/>
      <c r="C284" s="167" t="s">
        <v>562</v>
      </c>
      <c r="D284" s="167" t="s">
        <v>218</v>
      </c>
      <c r="E284" s="168" t="s">
        <v>563</v>
      </c>
      <c r="F284" s="169" t="s">
        <v>564</v>
      </c>
      <c r="G284" s="170" t="s">
        <v>300</v>
      </c>
      <c r="H284" s="171">
        <v>900.57000000000005</v>
      </c>
      <c r="I284" s="172"/>
      <c r="J284" s="173">
        <f>ROUND(I284*H284,2)</f>
        <v>0</v>
      </c>
      <c r="K284" s="169" t="s">
        <v>222</v>
      </c>
      <c r="L284" s="41"/>
      <c r="M284" s="174" t="s">
        <v>3</v>
      </c>
      <c r="N284" s="175" t="s">
        <v>51</v>
      </c>
      <c r="O284" s="74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78" t="s">
        <v>223</v>
      </c>
      <c r="AT284" s="178" t="s">
        <v>218</v>
      </c>
      <c r="AU284" s="178" t="s">
        <v>22</v>
      </c>
      <c r="AY284" s="20" t="s">
        <v>216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20" t="s">
        <v>88</v>
      </c>
      <c r="BK284" s="179">
        <f>ROUND(I284*H284,2)</f>
        <v>0</v>
      </c>
      <c r="BL284" s="20" t="s">
        <v>223</v>
      </c>
      <c r="BM284" s="178" t="s">
        <v>565</v>
      </c>
    </row>
    <row r="285" s="2" customFormat="1">
      <c r="A285" s="40"/>
      <c r="B285" s="41"/>
      <c r="C285" s="40"/>
      <c r="D285" s="181" t="s">
        <v>230</v>
      </c>
      <c r="E285" s="40"/>
      <c r="F285" s="189" t="s">
        <v>566</v>
      </c>
      <c r="G285" s="40"/>
      <c r="H285" s="40"/>
      <c r="I285" s="190"/>
      <c r="J285" s="40"/>
      <c r="K285" s="40"/>
      <c r="L285" s="41"/>
      <c r="M285" s="191"/>
      <c r="N285" s="192"/>
      <c r="O285" s="74"/>
      <c r="P285" s="74"/>
      <c r="Q285" s="74"/>
      <c r="R285" s="74"/>
      <c r="S285" s="74"/>
      <c r="T285" s="75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20" t="s">
        <v>230</v>
      </c>
      <c r="AU285" s="20" t="s">
        <v>22</v>
      </c>
    </row>
    <row r="286" s="13" customFormat="1">
      <c r="A286" s="13"/>
      <c r="B286" s="180"/>
      <c r="C286" s="13"/>
      <c r="D286" s="181" t="s">
        <v>225</v>
      </c>
      <c r="E286" s="182" t="s">
        <v>3</v>
      </c>
      <c r="F286" s="183" t="s">
        <v>567</v>
      </c>
      <c r="G286" s="13"/>
      <c r="H286" s="184">
        <v>81.870000000000005</v>
      </c>
      <c r="I286" s="185"/>
      <c r="J286" s="13"/>
      <c r="K286" s="13"/>
      <c r="L286" s="180"/>
      <c r="M286" s="186"/>
      <c r="N286" s="187"/>
      <c r="O286" s="187"/>
      <c r="P286" s="187"/>
      <c r="Q286" s="187"/>
      <c r="R286" s="187"/>
      <c r="S286" s="187"/>
      <c r="T286" s="18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2" t="s">
        <v>225</v>
      </c>
      <c r="AU286" s="182" t="s">
        <v>22</v>
      </c>
      <c r="AV286" s="13" t="s">
        <v>22</v>
      </c>
      <c r="AW286" s="13" t="s">
        <v>41</v>
      </c>
      <c r="AX286" s="13" t="s">
        <v>88</v>
      </c>
      <c r="AY286" s="182" t="s">
        <v>216</v>
      </c>
    </row>
    <row r="287" s="13" customFormat="1">
      <c r="A287" s="13"/>
      <c r="B287" s="180"/>
      <c r="C287" s="13"/>
      <c r="D287" s="181" t="s">
        <v>225</v>
      </c>
      <c r="E287" s="13"/>
      <c r="F287" s="183" t="s">
        <v>568</v>
      </c>
      <c r="G287" s="13"/>
      <c r="H287" s="184">
        <v>900.57000000000005</v>
      </c>
      <c r="I287" s="185"/>
      <c r="J287" s="13"/>
      <c r="K287" s="13"/>
      <c r="L287" s="180"/>
      <c r="M287" s="186"/>
      <c r="N287" s="187"/>
      <c r="O287" s="187"/>
      <c r="P287" s="187"/>
      <c r="Q287" s="187"/>
      <c r="R287" s="187"/>
      <c r="S287" s="187"/>
      <c r="T287" s="18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2" t="s">
        <v>225</v>
      </c>
      <c r="AU287" s="182" t="s">
        <v>22</v>
      </c>
      <c r="AV287" s="13" t="s">
        <v>22</v>
      </c>
      <c r="AW287" s="13" t="s">
        <v>4</v>
      </c>
      <c r="AX287" s="13" t="s">
        <v>88</v>
      </c>
      <c r="AY287" s="182" t="s">
        <v>216</v>
      </c>
    </row>
    <row r="288" s="2" customFormat="1" ht="24.15" customHeight="1">
      <c r="A288" s="40"/>
      <c r="B288" s="166"/>
      <c r="C288" s="167" t="s">
        <v>569</v>
      </c>
      <c r="D288" s="167" t="s">
        <v>218</v>
      </c>
      <c r="E288" s="168" t="s">
        <v>563</v>
      </c>
      <c r="F288" s="169" t="s">
        <v>564</v>
      </c>
      <c r="G288" s="170" t="s">
        <v>300</v>
      </c>
      <c r="H288" s="171">
        <v>9287.1239999999998</v>
      </c>
      <c r="I288" s="172"/>
      <c r="J288" s="173">
        <f>ROUND(I288*H288,2)</f>
        <v>0</v>
      </c>
      <c r="K288" s="169" t="s">
        <v>222</v>
      </c>
      <c r="L288" s="41"/>
      <c r="M288" s="174" t="s">
        <v>3</v>
      </c>
      <c r="N288" s="175" t="s">
        <v>51</v>
      </c>
      <c r="O288" s="74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178" t="s">
        <v>223</v>
      </c>
      <c r="AT288" s="178" t="s">
        <v>218</v>
      </c>
      <c r="AU288" s="178" t="s">
        <v>22</v>
      </c>
      <c r="AY288" s="20" t="s">
        <v>216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20" t="s">
        <v>88</v>
      </c>
      <c r="BK288" s="179">
        <f>ROUND(I288*H288,2)</f>
        <v>0</v>
      </c>
      <c r="BL288" s="20" t="s">
        <v>223</v>
      </c>
      <c r="BM288" s="178" t="s">
        <v>570</v>
      </c>
    </row>
    <row r="289" s="2" customFormat="1">
      <c r="A289" s="40"/>
      <c r="B289" s="41"/>
      <c r="C289" s="40"/>
      <c r="D289" s="181" t="s">
        <v>230</v>
      </c>
      <c r="E289" s="40"/>
      <c r="F289" s="189" t="s">
        <v>571</v>
      </c>
      <c r="G289" s="40"/>
      <c r="H289" s="40"/>
      <c r="I289" s="190"/>
      <c r="J289" s="40"/>
      <c r="K289" s="40"/>
      <c r="L289" s="41"/>
      <c r="M289" s="191"/>
      <c r="N289" s="192"/>
      <c r="O289" s="74"/>
      <c r="P289" s="74"/>
      <c r="Q289" s="74"/>
      <c r="R289" s="74"/>
      <c r="S289" s="74"/>
      <c r="T289" s="75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20" t="s">
        <v>230</v>
      </c>
      <c r="AU289" s="20" t="s">
        <v>22</v>
      </c>
    </row>
    <row r="290" s="13" customFormat="1">
      <c r="A290" s="13"/>
      <c r="B290" s="180"/>
      <c r="C290" s="13"/>
      <c r="D290" s="181" t="s">
        <v>225</v>
      </c>
      <c r="E290" s="182" t="s">
        <v>3</v>
      </c>
      <c r="F290" s="183" t="s">
        <v>572</v>
      </c>
      <c r="G290" s="13"/>
      <c r="H290" s="184">
        <v>140.714</v>
      </c>
      <c r="I290" s="185"/>
      <c r="J290" s="13"/>
      <c r="K290" s="13"/>
      <c r="L290" s="180"/>
      <c r="M290" s="186"/>
      <c r="N290" s="187"/>
      <c r="O290" s="187"/>
      <c r="P290" s="187"/>
      <c r="Q290" s="187"/>
      <c r="R290" s="187"/>
      <c r="S290" s="187"/>
      <c r="T290" s="18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2" t="s">
        <v>225</v>
      </c>
      <c r="AU290" s="182" t="s">
        <v>22</v>
      </c>
      <c r="AV290" s="13" t="s">
        <v>22</v>
      </c>
      <c r="AW290" s="13" t="s">
        <v>41</v>
      </c>
      <c r="AX290" s="13" t="s">
        <v>88</v>
      </c>
      <c r="AY290" s="182" t="s">
        <v>216</v>
      </c>
    </row>
    <row r="291" s="13" customFormat="1">
      <c r="A291" s="13"/>
      <c r="B291" s="180"/>
      <c r="C291" s="13"/>
      <c r="D291" s="181" t="s">
        <v>225</v>
      </c>
      <c r="E291" s="13"/>
      <c r="F291" s="183" t="s">
        <v>573</v>
      </c>
      <c r="G291" s="13"/>
      <c r="H291" s="184">
        <v>9287.1239999999998</v>
      </c>
      <c r="I291" s="185"/>
      <c r="J291" s="13"/>
      <c r="K291" s="13"/>
      <c r="L291" s="180"/>
      <c r="M291" s="186"/>
      <c r="N291" s="187"/>
      <c r="O291" s="187"/>
      <c r="P291" s="187"/>
      <c r="Q291" s="187"/>
      <c r="R291" s="187"/>
      <c r="S291" s="187"/>
      <c r="T291" s="18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2" t="s">
        <v>225</v>
      </c>
      <c r="AU291" s="182" t="s">
        <v>22</v>
      </c>
      <c r="AV291" s="13" t="s">
        <v>22</v>
      </c>
      <c r="AW291" s="13" t="s">
        <v>4</v>
      </c>
      <c r="AX291" s="13" t="s">
        <v>88</v>
      </c>
      <c r="AY291" s="182" t="s">
        <v>216</v>
      </c>
    </row>
    <row r="292" s="2" customFormat="1" ht="24.15" customHeight="1">
      <c r="A292" s="40"/>
      <c r="B292" s="166"/>
      <c r="C292" s="167" t="s">
        <v>574</v>
      </c>
      <c r="D292" s="167" t="s">
        <v>218</v>
      </c>
      <c r="E292" s="168" t="s">
        <v>563</v>
      </c>
      <c r="F292" s="169" t="s">
        <v>564</v>
      </c>
      <c r="G292" s="170" t="s">
        <v>300</v>
      </c>
      <c r="H292" s="171">
        <v>2279.1900000000001</v>
      </c>
      <c r="I292" s="172"/>
      <c r="J292" s="173">
        <f>ROUND(I292*H292,2)</f>
        <v>0</v>
      </c>
      <c r="K292" s="169" t="s">
        <v>222</v>
      </c>
      <c r="L292" s="41"/>
      <c r="M292" s="174" t="s">
        <v>3</v>
      </c>
      <c r="N292" s="175" t="s">
        <v>51</v>
      </c>
      <c r="O292" s="74"/>
      <c r="P292" s="176">
        <f>O292*H292</f>
        <v>0</v>
      </c>
      <c r="Q292" s="176">
        <v>0</v>
      </c>
      <c r="R292" s="176">
        <f>Q292*H292</f>
        <v>0</v>
      </c>
      <c r="S292" s="176">
        <v>0</v>
      </c>
      <c r="T292" s="17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78" t="s">
        <v>223</v>
      </c>
      <c r="AT292" s="178" t="s">
        <v>218</v>
      </c>
      <c r="AU292" s="178" t="s">
        <v>22</v>
      </c>
      <c r="AY292" s="20" t="s">
        <v>216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20" t="s">
        <v>88</v>
      </c>
      <c r="BK292" s="179">
        <f>ROUND(I292*H292,2)</f>
        <v>0</v>
      </c>
      <c r="BL292" s="20" t="s">
        <v>223</v>
      </c>
      <c r="BM292" s="178" t="s">
        <v>575</v>
      </c>
    </row>
    <row r="293" s="2" customFormat="1">
      <c r="A293" s="40"/>
      <c r="B293" s="41"/>
      <c r="C293" s="40"/>
      <c r="D293" s="181" t="s">
        <v>230</v>
      </c>
      <c r="E293" s="40"/>
      <c r="F293" s="189" t="s">
        <v>296</v>
      </c>
      <c r="G293" s="40"/>
      <c r="H293" s="40"/>
      <c r="I293" s="190"/>
      <c r="J293" s="40"/>
      <c r="K293" s="40"/>
      <c r="L293" s="41"/>
      <c r="M293" s="191"/>
      <c r="N293" s="192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0" t="s">
        <v>230</v>
      </c>
      <c r="AU293" s="20" t="s">
        <v>22</v>
      </c>
    </row>
    <row r="294" s="13" customFormat="1">
      <c r="A294" s="13"/>
      <c r="B294" s="180"/>
      <c r="C294" s="13"/>
      <c r="D294" s="181" t="s">
        <v>225</v>
      </c>
      <c r="E294" s="182" t="s">
        <v>3</v>
      </c>
      <c r="F294" s="183" t="s">
        <v>576</v>
      </c>
      <c r="G294" s="13"/>
      <c r="H294" s="184">
        <v>455.83800000000002</v>
      </c>
      <c r="I294" s="185"/>
      <c r="J294" s="13"/>
      <c r="K294" s="13"/>
      <c r="L294" s="180"/>
      <c r="M294" s="186"/>
      <c r="N294" s="187"/>
      <c r="O294" s="187"/>
      <c r="P294" s="187"/>
      <c r="Q294" s="187"/>
      <c r="R294" s="187"/>
      <c r="S294" s="187"/>
      <c r="T294" s="18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2" t="s">
        <v>225</v>
      </c>
      <c r="AU294" s="182" t="s">
        <v>22</v>
      </c>
      <c r="AV294" s="13" t="s">
        <v>22</v>
      </c>
      <c r="AW294" s="13" t="s">
        <v>41</v>
      </c>
      <c r="AX294" s="13" t="s">
        <v>88</v>
      </c>
      <c r="AY294" s="182" t="s">
        <v>216</v>
      </c>
    </row>
    <row r="295" s="13" customFormat="1">
      <c r="A295" s="13"/>
      <c r="B295" s="180"/>
      <c r="C295" s="13"/>
      <c r="D295" s="181" t="s">
        <v>225</v>
      </c>
      <c r="E295" s="13"/>
      <c r="F295" s="183" t="s">
        <v>577</v>
      </c>
      <c r="G295" s="13"/>
      <c r="H295" s="184">
        <v>2279.1900000000001</v>
      </c>
      <c r="I295" s="185"/>
      <c r="J295" s="13"/>
      <c r="K295" s="13"/>
      <c r="L295" s="180"/>
      <c r="M295" s="186"/>
      <c r="N295" s="187"/>
      <c r="O295" s="187"/>
      <c r="P295" s="187"/>
      <c r="Q295" s="187"/>
      <c r="R295" s="187"/>
      <c r="S295" s="187"/>
      <c r="T295" s="18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2" t="s">
        <v>225</v>
      </c>
      <c r="AU295" s="182" t="s">
        <v>22</v>
      </c>
      <c r="AV295" s="13" t="s">
        <v>22</v>
      </c>
      <c r="AW295" s="13" t="s">
        <v>4</v>
      </c>
      <c r="AX295" s="13" t="s">
        <v>88</v>
      </c>
      <c r="AY295" s="182" t="s">
        <v>216</v>
      </c>
    </row>
    <row r="296" s="2" customFormat="1" ht="24.15" customHeight="1">
      <c r="A296" s="40"/>
      <c r="B296" s="166"/>
      <c r="C296" s="167" t="s">
        <v>578</v>
      </c>
      <c r="D296" s="167" t="s">
        <v>218</v>
      </c>
      <c r="E296" s="168" t="s">
        <v>579</v>
      </c>
      <c r="F296" s="169" t="s">
        <v>580</v>
      </c>
      <c r="G296" s="170" t="s">
        <v>300</v>
      </c>
      <c r="H296" s="171">
        <v>23.861000000000001</v>
      </c>
      <c r="I296" s="172"/>
      <c r="J296" s="173">
        <f>ROUND(I296*H296,2)</f>
        <v>0</v>
      </c>
      <c r="K296" s="169" t="s">
        <v>222</v>
      </c>
      <c r="L296" s="41"/>
      <c r="M296" s="174" t="s">
        <v>3</v>
      </c>
      <c r="N296" s="175" t="s">
        <v>51</v>
      </c>
      <c r="O296" s="74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78" t="s">
        <v>223</v>
      </c>
      <c r="AT296" s="178" t="s">
        <v>218</v>
      </c>
      <c r="AU296" s="178" t="s">
        <v>22</v>
      </c>
      <c r="AY296" s="20" t="s">
        <v>216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20" t="s">
        <v>88</v>
      </c>
      <c r="BK296" s="179">
        <f>ROUND(I296*H296,2)</f>
        <v>0</v>
      </c>
      <c r="BL296" s="20" t="s">
        <v>223</v>
      </c>
      <c r="BM296" s="178" t="s">
        <v>581</v>
      </c>
    </row>
    <row r="297" s="2" customFormat="1" ht="24.15" customHeight="1">
      <c r="A297" s="40"/>
      <c r="B297" s="166"/>
      <c r="C297" s="167" t="s">
        <v>582</v>
      </c>
      <c r="D297" s="167" t="s">
        <v>218</v>
      </c>
      <c r="E297" s="168" t="s">
        <v>583</v>
      </c>
      <c r="F297" s="169" t="s">
        <v>584</v>
      </c>
      <c r="G297" s="170" t="s">
        <v>300</v>
      </c>
      <c r="H297" s="171">
        <v>9.2159999999999993</v>
      </c>
      <c r="I297" s="172"/>
      <c r="J297" s="173">
        <f>ROUND(I297*H297,2)</f>
        <v>0</v>
      </c>
      <c r="K297" s="169" t="s">
        <v>222</v>
      </c>
      <c r="L297" s="41"/>
      <c r="M297" s="174" t="s">
        <v>3</v>
      </c>
      <c r="N297" s="175" t="s">
        <v>51</v>
      </c>
      <c r="O297" s="74"/>
      <c r="P297" s="176">
        <f>O297*H297</f>
        <v>0</v>
      </c>
      <c r="Q297" s="176">
        <v>0</v>
      </c>
      <c r="R297" s="176">
        <f>Q297*H297</f>
        <v>0</v>
      </c>
      <c r="S297" s="176">
        <v>0</v>
      </c>
      <c r="T297" s="17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78" t="s">
        <v>223</v>
      </c>
      <c r="AT297" s="178" t="s">
        <v>218</v>
      </c>
      <c r="AU297" s="178" t="s">
        <v>22</v>
      </c>
      <c r="AY297" s="20" t="s">
        <v>216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0" t="s">
        <v>88</v>
      </c>
      <c r="BK297" s="179">
        <f>ROUND(I297*H297,2)</f>
        <v>0</v>
      </c>
      <c r="BL297" s="20" t="s">
        <v>223</v>
      </c>
      <c r="BM297" s="178" t="s">
        <v>585</v>
      </c>
    </row>
    <row r="298" s="2" customFormat="1" ht="24.15" customHeight="1">
      <c r="A298" s="40"/>
      <c r="B298" s="166"/>
      <c r="C298" s="167" t="s">
        <v>586</v>
      </c>
      <c r="D298" s="167" t="s">
        <v>218</v>
      </c>
      <c r="E298" s="168" t="s">
        <v>587</v>
      </c>
      <c r="F298" s="169" t="s">
        <v>588</v>
      </c>
      <c r="G298" s="170" t="s">
        <v>300</v>
      </c>
      <c r="H298" s="171">
        <v>140.714</v>
      </c>
      <c r="I298" s="172"/>
      <c r="J298" s="173">
        <f>ROUND(I298*H298,2)</f>
        <v>0</v>
      </c>
      <c r="K298" s="169" t="s">
        <v>3</v>
      </c>
      <c r="L298" s="41"/>
      <c r="M298" s="174" t="s">
        <v>3</v>
      </c>
      <c r="N298" s="175" t="s">
        <v>51</v>
      </c>
      <c r="O298" s="74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78" t="s">
        <v>223</v>
      </c>
      <c r="AT298" s="178" t="s">
        <v>218</v>
      </c>
      <c r="AU298" s="178" t="s">
        <v>22</v>
      </c>
      <c r="AY298" s="20" t="s">
        <v>216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0" t="s">
        <v>88</v>
      </c>
      <c r="BK298" s="179">
        <f>ROUND(I298*H298,2)</f>
        <v>0</v>
      </c>
      <c r="BL298" s="20" t="s">
        <v>223</v>
      </c>
      <c r="BM298" s="178" t="s">
        <v>589</v>
      </c>
    </row>
    <row r="299" s="2" customFormat="1" ht="24.15" customHeight="1">
      <c r="A299" s="40"/>
      <c r="B299" s="166"/>
      <c r="C299" s="167" t="s">
        <v>590</v>
      </c>
      <c r="D299" s="167" t="s">
        <v>218</v>
      </c>
      <c r="E299" s="168" t="s">
        <v>591</v>
      </c>
      <c r="F299" s="169" t="s">
        <v>299</v>
      </c>
      <c r="G299" s="170" t="s">
        <v>300</v>
      </c>
      <c r="H299" s="171">
        <v>323.45999999999998</v>
      </c>
      <c r="I299" s="172"/>
      <c r="J299" s="173">
        <f>ROUND(I299*H299,2)</f>
        <v>0</v>
      </c>
      <c r="K299" s="169" t="s">
        <v>222</v>
      </c>
      <c r="L299" s="41"/>
      <c r="M299" s="174" t="s">
        <v>3</v>
      </c>
      <c r="N299" s="175" t="s">
        <v>51</v>
      </c>
      <c r="O299" s="74"/>
      <c r="P299" s="176">
        <f>O299*H299</f>
        <v>0</v>
      </c>
      <c r="Q299" s="176">
        <v>0</v>
      </c>
      <c r="R299" s="176">
        <f>Q299*H299</f>
        <v>0</v>
      </c>
      <c r="S299" s="176">
        <v>0</v>
      </c>
      <c r="T299" s="17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78" t="s">
        <v>223</v>
      </c>
      <c r="AT299" s="178" t="s">
        <v>218</v>
      </c>
      <c r="AU299" s="178" t="s">
        <v>22</v>
      </c>
      <c r="AY299" s="20" t="s">
        <v>216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0" t="s">
        <v>88</v>
      </c>
      <c r="BK299" s="179">
        <f>ROUND(I299*H299,2)</f>
        <v>0</v>
      </c>
      <c r="BL299" s="20" t="s">
        <v>223</v>
      </c>
      <c r="BM299" s="178" t="s">
        <v>592</v>
      </c>
    </row>
    <row r="300" s="12" customFormat="1" ht="22.8" customHeight="1">
      <c r="A300" s="12"/>
      <c r="B300" s="153"/>
      <c r="C300" s="12"/>
      <c r="D300" s="154" t="s">
        <v>79</v>
      </c>
      <c r="E300" s="164" t="s">
        <v>593</v>
      </c>
      <c r="F300" s="164" t="s">
        <v>594</v>
      </c>
      <c r="G300" s="12"/>
      <c r="H300" s="12"/>
      <c r="I300" s="156"/>
      <c r="J300" s="165">
        <f>BK300</f>
        <v>0</v>
      </c>
      <c r="K300" s="12"/>
      <c r="L300" s="153"/>
      <c r="M300" s="158"/>
      <c r="N300" s="159"/>
      <c r="O300" s="159"/>
      <c r="P300" s="160">
        <f>SUM(P301:P302)</f>
        <v>0</v>
      </c>
      <c r="Q300" s="159"/>
      <c r="R300" s="160">
        <f>SUM(R301:R302)</f>
        <v>0</v>
      </c>
      <c r="S300" s="159"/>
      <c r="T300" s="161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54" t="s">
        <v>88</v>
      </c>
      <c r="AT300" s="162" t="s">
        <v>79</v>
      </c>
      <c r="AU300" s="162" t="s">
        <v>88</v>
      </c>
      <c r="AY300" s="154" t="s">
        <v>216</v>
      </c>
      <c r="BK300" s="163">
        <f>SUM(BK301:BK302)</f>
        <v>0</v>
      </c>
    </row>
    <row r="301" s="2" customFormat="1" ht="24.15" customHeight="1">
      <c r="A301" s="40"/>
      <c r="B301" s="166"/>
      <c r="C301" s="167" t="s">
        <v>595</v>
      </c>
      <c r="D301" s="167" t="s">
        <v>218</v>
      </c>
      <c r="E301" s="168" t="s">
        <v>596</v>
      </c>
      <c r="F301" s="169" t="s">
        <v>597</v>
      </c>
      <c r="G301" s="170" t="s">
        <v>300</v>
      </c>
      <c r="H301" s="171">
        <v>2859.7550000000001</v>
      </c>
      <c r="I301" s="172"/>
      <c r="J301" s="173">
        <f>ROUND(I301*H301,2)</f>
        <v>0</v>
      </c>
      <c r="K301" s="169" t="s">
        <v>222</v>
      </c>
      <c r="L301" s="41"/>
      <c r="M301" s="174" t="s">
        <v>3</v>
      </c>
      <c r="N301" s="175" t="s">
        <v>51</v>
      </c>
      <c r="O301" s="74"/>
      <c r="P301" s="176">
        <f>O301*H301</f>
        <v>0</v>
      </c>
      <c r="Q301" s="176">
        <v>0</v>
      </c>
      <c r="R301" s="176">
        <f>Q301*H301</f>
        <v>0</v>
      </c>
      <c r="S301" s="176">
        <v>0</v>
      </c>
      <c r="T301" s="17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78" t="s">
        <v>223</v>
      </c>
      <c r="AT301" s="178" t="s">
        <v>218</v>
      </c>
      <c r="AU301" s="178" t="s">
        <v>22</v>
      </c>
      <c r="AY301" s="20" t="s">
        <v>216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20" t="s">
        <v>88</v>
      </c>
      <c r="BK301" s="179">
        <f>ROUND(I301*H301,2)</f>
        <v>0</v>
      </c>
      <c r="BL301" s="20" t="s">
        <v>223</v>
      </c>
      <c r="BM301" s="178" t="s">
        <v>598</v>
      </c>
    </row>
    <row r="302" s="2" customFormat="1" ht="24.15" customHeight="1">
      <c r="A302" s="40"/>
      <c r="B302" s="166"/>
      <c r="C302" s="167" t="s">
        <v>599</v>
      </c>
      <c r="D302" s="167" t="s">
        <v>218</v>
      </c>
      <c r="E302" s="168" t="s">
        <v>600</v>
      </c>
      <c r="F302" s="169" t="s">
        <v>601</v>
      </c>
      <c r="G302" s="170" t="s">
        <v>300</v>
      </c>
      <c r="H302" s="171">
        <v>2859.7550000000001</v>
      </c>
      <c r="I302" s="172"/>
      <c r="J302" s="173">
        <f>ROUND(I302*H302,2)</f>
        <v>0</v>
      </c>
      <c r="K302" s="169" t="s">
        <v>222</v>
      </c>
      <c r="L302" s="41"/>
      <c r="M302" s="211" t="s">
        <v>3</v>
      </c>
      <c r="N302" s="212" t="s">
        <v>51</v>
      </c>
      <c r="O302" s="213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178" t="s">
        <v>223</v>
      </c>
      <c r="AT302" s="178" t="s">
        <v>218</v>
      </c>
      <c r="AU302" s="178" t="s">
        <v>22</v>
      </c>
      <c r="AY302" s="20" t="s">
        <v>216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20" t="s">
        <v>88</v>
      </c>
      <c r="BK302" s="179">
        <f>ROUND(I302*H302,2)</f>
        <v>0</v>
      </c>
      <c r="BL302" s="20" t="s">
        <v>223</v>
      </c>
      <c r="BM302" s="178" t="s">
        <v>602</v>
      </c>
    </row>
    <row r="303" s="2" customFormat="1" ht="6.96" customHeight="1">
      <c r="A303" s="40"/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41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autoFilter ref="C86:K3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603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ROUND((SUM(BE88:BE127)),  2)</f>
        <v>0</v>
      </c>
      <c r="G33" s="40"/>
      <c r="H33" s="40"/>
      <c r="I33" s="125">
        <v>0.20999999999999999</v>
      </c>
      <c r="J33" s="124">
        <f>ROUND(((SUM(BE88:BE127))*I33),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ROUND((SUM(BF88:BF127)),  2)</f>
        <v>0</v>
      </c>
      <c r="G34" s="40"/>
      <c r="H34" s="40"/>
      <c r="I34" s="125">
        <v>0.14999999999999999</v>
      </c>
      <c r="J34" s="124">
        <f>ROUND(((SUM(BF88:BF127))*I34),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ROUND((SUM(BG88:BG127)),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ROUND((SUM(BH88:BH127)),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ROUND((SUM(BI88:BI127)),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 xml:space="preserve">SO 102.1.1 - Chodníky - I. úsek - neuznatelné náklady 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J104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J109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J118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604</v>
      </c>
      <c r="E66" s="137"/>
      <c r="F66" s="137"/>
      <c r="G66" s="137"/>
      <c r="H66" s="137"/>
      <c r="I66" s="137"/>
      <c r="J66" s="138">
        <f>J120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605</v>
      </c>
      <c r="E67" s="141"/>
      <c r="F67" s="141"/>
      <c r="G67" s="141"/>
      <c r="H67" s="141"/>
      <c r="I67" s="141"/>
      <c r="J67" s="142">
        <f>J121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606</v>
      </c>
      <c r="E68" s="141"/>
      <c r="F68" s="141"/>
      <c r="G68" s="141"/>
      <c r="H68" s="141"/>
      <c r="I68" s="141"/>
      <c r="J68" s="142">
        <f>J124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 xml:space="preserve">SO 102.1.1 - Chodníky - I. úsek - neuznatelné náklady 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P89+P120</f>
        <v>0</v>
      </c>
      <c r="Q88" s="86"/>
      <c r="R88" s="150">
        <f>R89+R120</f>
        <v>1.68610192</v>
      </c>
      <c r="S88" s="86"/>
      <c r="T88" s="151">
        <f>T89+T120</f>
        <v>0.16412499999999999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BK89+BK120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P90+P104+P109+P112+P118</f>
        <v>0</v>
      </c>
      <c r="Q89" s="159"/>
      <c r="R89" s="160">
        <f>R90+R104+R109+R112+R118</f>
        <v>1.68610192</v>
      </c>
      <c r="S89" s="159"/>
      <c r="T89" s="161">
        <f>T90+T104+T109+T112+T118</f>
        <v>0.036999999999999998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BK90+BK104+BK109+BK112+BK118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88</v>
      </c>
      <c r="F90" s="164" t="s">
        <v>217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SUM(P91:P103)</f>
        <v>0</v>
      </c>
      <c r="Q90" s="159"/>
      <c r="R90" s="160">
        <f>SUM(R91:R103)</f>
        <v>0.096370000000000011</v>
      </c>
      <c r="S90" s="159"/>
      <c r="T90" s="161">
        <f>SUM(T91:T103)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SUM(BK91:BK103)</f>
        <v>0</v>
      </c>
    </row>
    <row r="91" s="2" customFormat="1" ht="14.4" customHeight="1">
      <c r="A91" s="40"/>
      <c r="B91" s="166"/>
      <c r="C91" s="167" t="s">
        <v>88</v>
      </c>
      <c r="D91" s="167" t="s">
        <v>218</v>
      </c>
      <c r="E91" s="168" t="s">
        <v>607</v>
      </c>
      <c r="F91" s="169" t="s">
        <v>608</v>
      </c>
      <c r="G91" s="170" t="s">
        <v>221</v>
      </c>
      <c r="H91" s="171">
        <v>363.66000000000002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609</v>
      </c>
    </row>
    <row r="92" s="2" customFormat="1">
      <c r="A92" s="40"/>
      <c r="B92" s="41"/>
      <c r="C92" s="40"/>
      <c r="D92" s="181" t="s">
        <v>230</v>
      </c>
      <c r="E92" s="40"/>
      <c r="F92" s="189" t="s">
        <v>610</v>
      </c>
      <c r="G92" s="40"/>
      <c r="H92" s="40"/>
      <c r="I92" s="190"/>
      <c r="J92" s="40"/>
      <c r="K92" s="40"/>
      <c r="L92" s="41"/>
      <c r="M92" s="191"/>
      <c r="N92" s="192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230</v>
      </c>
      <c r="AU92" s="20" t="s">
        <v>22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611</v>
      </c>
      <c r="G93" s="13"/>
      <c r="H93" s="184">
        <v>363.66000000000002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2" customFormat="1" ht="24.15" customHeight="1">
      <c r="A94" s="40"/>
      <c r="B94" s="166"/>
      <c r="C94" s="167" t="s">
        <v>22</v>
      </c>
      <c r="D94" s="167" t="s">
        <v>218</v>
      </c>
      <c r="E94" s="168" t="s">
        <v>612</v>
      </c>
      <c r="F94" s="169" t="s">
        <v>613</v>
      </c>
      <c r="G94" s="170" t="s">
        <v>221</v>
      </c>
      <c r="H94" s="171">
        <v>363.66000000000002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614</v>
      </c>
    </row>
    <row r="95" s="2" customFormat="1" ht="14.4" customHeight="1">
      <c r="A95" s="40"/>
      <c r="B95" s="166"/>
      <c r="C95" s="201" t="s">
        <v>235</v>
      </c>
      <c r="D95" s="201" t="s">
        <v>356</v>
      </c>
      <c r="E95" s="202" t="s">
        <v>615</v>
      </c>
      <c r="F95" s="203" t="s">
        <v>616</v>
      </c>
      <c r="G95" s="204" t="s">
        <v>617</v>
      </c>
      <c r="H95" s="205">
        <v>5.4550000000000001</v>
      </c>
      <c r="I95" s="206"/>
      <c r="J95" s="207">
        <f>ROUND(I95*H95,2)</f>
        <v>0</v>
      </c>
      <c r="K95" s="203" t="s">
        <v>222</v>
      </c>
      <c r="L95" s="208"/>
      <c r="M95" s="209" t="s">
        <v>3</v>
      </c>
      <c r="N95" s="210" t="s">
        <v>51</v>
      </c>
      <c r="O95" s="74"/>
      <c r="P95" s="176">
        <f>O95*H95</f>
        <v>0</v>
      </c>
      <c r="Q95" s="176">
        <v>0.001</v>
      </c>
      <c r="R95" s="176">
        <f>Q95*H95</f>
        <v>0.0054549999999999998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258</v>
      </c>
      <c r="AT95" s="178" t="s">
        <v>356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618</v>
      </c>
    </row>
    <row r="96" s="13" customFormat="1">
      <c r="A96" s="13"/>
      <c r="B96" s="180"/>
      <c r="C96" s="13"/>
      <c r="D96" s="181" t="s">
        <v>225</v>
      </c>
      <c r="E96" s="13"/>
      <c r="F96" s="183" t="s">
        <v>619</v>
      </c>
      <c r="G96" s="13"/>
      <c r="H96" s="184">
        <v>5.4550000000000001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</v>
      </c>
      <c r="AX96" s="13" t="s">
        <v>88</v>
      </c>
      <c r="AY96" s="182" t="s">
        <v>216</v>
      </c>
    </row>
    <row r="97" s="2" customFormat="1" ht="14.4" customHeight="1">
      <c r="A97" s="40"/>
      <c r="B97" s="166"/>
      <c r="C97" s="167" t="s">
        <v>223</v>
      </c>
      <c r="D97" s="167" t="s">
        <v>218</v>
      </c>
      <c r="E97" s="168" t="s">
        <v>620</v>
      </c>
      <c r="F97" s="169" t="s">
        <v>621</v>
      </c>
      <c r="G97" s="170" t="s">
        <v>300</v>
      </c>
      <c r="H97" s="171">
        <v>0.090999999999999998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622</v>
      </c>
    </row>
    <row r="98" s="13" customFormat="1">
      <c r="A98" s="13"/>
      <c r="B98" s="180"/>
      <c r="C98" s="13"/>
      <c r="D98" s="181" t="s">
        <v>225</v>
      </c>
      <c r="E98" s="13"/>
      <c r="F98" s="183" t="s">
        <v>623</v>
      </c>
      <c r="G98" s="13"/>
      <c r="H98" s="184">
        <v>0.090999999999999998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</v>
      </c>
      <c r="AX98" s="13" t="s">
        <v>88</v>
      </c>
      <c r="AY98" s="182" t="s">
        <v>216</v>
      </c>
    </row>
    <row r="99" s="2" customFormat="1" ht="14.4" customHeight="1">
      <c r="A99" s="40"/>
      <c r="B99" s="166"/>
      <c r="C99" s="201" t="s">
        <v>245</v>
      </c>
      <c r="D99" s="201" t="s">
        <v>356</v>
      </c>
      <c r="E99" s="202" t="s">
        <v>624</v>
      </c>
      <c r="F99" s="203" t="s">
        <v>625</v>
      </c>
      <c r="G99" s="204" t="s">
        <v>617</v>
      </c>
      <c r="H99" s="205">
        <v>90.915000000000006</v>
      </c>
      <c r="I99" s="206"/>
      <c r="J99" s="207">
        <f>ROUND(I99*H99,2)</f>
        <v>0</v>
      </c>
      <c r="K99" s="203" t="s">
        <v>222</v>
      </c>
      <c r="L99" s="208"/>
      <c r="M99" s="209" t="s">
        <v>3</v>
      </c>
      <c r="N99" s="210" t="s">
        <v>51</v>
      </c>
      <c r="O99" s="74"/>
      <c r="P99" s="176">
        <f>O99*H99</f>
        <v>0</v>
      </c>
      <c r="Q99" s="176">
        <v>0.001</v>
      </c>
      <c r="R99" s="176">
        <f>Q99*H99</f>
        <v>0.09091500000000001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258</v>
      </c>
      <c r="AT99" s="178" t="s">
        <v>356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626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627</v>
      </c>
      <c r="G100" s="13"/>
      <c r="H100" s="184">
        <v>90.915000000000006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88</v>
      </c>
      <c r="AY100" s="182" t="s">
        <v>216</v>
      </c>
    </row>
    <row r="101" s="2" customFormat="1" ht="14.4" customHeight="1">
      <c r="A101" s="40"/>
      <c r="B101" s="166"/>
      <c r="C101" s="167" t="s">
        <v>249</v>
      </c>
      <c r="D101" s="167" t="s">
        <v>218</v>
      </c>
      <c r="E101" s="168" t="s">
        <v>628</v>
      </c>
      <c r="F101" s="169" t="s">
        <v>629</v>
      </c>
      <c r="G101" s="170" t="s">
        <v>271</v>
      </c>
      <c r="H101" s="171">
        <v>1.101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223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223</v>
      </c>
      <c r="BM101" s="178" t="s">
        <v>630</v>
      </c>
    </row>
    <row r="102" s="13" customFormat="1">
      <c r="A102" s="13"/>
      <c r="B102" s="180"/>
      <c r="C102" s="13"/>
      <c r="D102" s="181" t="s">
        <v>225</v>
      </c>
      <c r="E102" s="182" t="s">
        <v>3</v>
      </c>
      <c r="F102" s="183" t="s">
        <v>631</v>
      </c>
      <c r="G102" s="13"/>
      <c r="H102" s="184">
        <v>0.36699999999999999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41</v>
      </c>
      <c r="AX102" s="13" t="s">
        <v>88</v>
      </c>
      <c r="AY102" s="182" t="s">
        <v>216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632</v>
      </c>
      <c r="G103" s="13"/>
      <c r="H103" s="184">
        <v>1.101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12" customFormat="1" ht="22.8" customHeight="1">
      <c r="A104" s="12"/>
      <c r="B104" s="153"/>
      <c r="C104" s="12"/>
      <c r="D104" s="154" t="s">
        <v>79</v>
      </c>
      <c r="E104" s="164" t="s">
        <v>22</v>
      </c>
      <c r="F104" s="164" t="s">
        <v>330</v>
      </c>
      <c r="G104" s="12"/>
      <c r="H104" s="12"/>
      <c r="I104" s="156"/>
      <c r="J104" s="165">
        <f>BK104</f>
        <v>0</v>
      </c>
      <c r="K104" s="12"/>
      <c r="L104" s="153"/>
      <c r="M104" s="158"/>
      <c r="N104" s="159"/>
      <c r="O104" s="159"/>
      <c r="P104" s="160">
        <f>SUM(P105:P108)</f>
        <v>0</v>
      </c>
      <c r="Q104" s="159"/>
      <c r="R104" s="160">
        <f>SUM(R105:R108)</f>
        <v>1.58973192</v>
      </c>
      <c r="S104" s="159"/>
      <c r="T104" s="161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4" t="s">
        <v>88</v>
      </c>
      <c r="AT104" s="162" t="s">
        <v>79</v>
      </c>
      <c r="AU104" s="162" t="s">
        <v>88</v>
      </c>
      <c r="AY104" s="154" t="s">
        <v>216</v>
      </c>
      <c r="BK104" s="163">
        <f>SUM(BK105:BK108)</f>
        <v>0</v>
      </c>
    </row>
    <row r="105" s="2" customFormat="1" ht="14.4" customHeight="1">
      <c r="A105" s="40"/>
      <c r="B105" s="166"/>
      <c r="C105" s="167" t="s">
        <v>254</v>
      </c>
      <c r="D105" s="167" t="s">
        <v>218</v>
      </c>
      <c r="E105" s="168" t="s">
        <v>331</v>
      </c>
      <c r="F105" s="169" t="s">
        <v>332</v>
      </c>
      <c r="G105" s="170" t="s">
        <v>271</v>
      </c>
      <c r="H105" s="171">
        <v>0.64800000000000002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2.45329</v>
      </c>
      <c r="R105" s="176">
        <f>Q105*H105</f>
        <v>1.58973192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633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634</v>
      </c>
      <c r="G106" s="13"/>
      <c r="H106" s="184">
        <v>0.57599999999999996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80</v>
      </c>
      <c r="AY106" s="182" t="s">
        <v>216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635</v>
      </c>
      <c r="G107" s="13"/>
      <c r="H107" s="184">
        <v>0.071999999999999995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80</v>
      </c>
      <c r="AY107" s="182" t="s">
        <v>216</v>
      </c>
    </row>
    <row r="108" s="14" customFormat="1">
      <c r="A108" s="14"/>
      <c r="B108" s="193"/>
      <c r="C108" s="14"/>
      <c r="D108" s="181" t="s">
        <v>225</v>
      </c>
      <c r="E108" s="194" t="s">
        <v>3</v>
      </c>
      <c r="F108" s="195" t="s">
        <v>234</v>
      </c>
      <c r="G108" s="14"/>
      <c r="H108" s="196">
        <v>0.64800000000000002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225</v>
      </c>
      <c r="AU108" s="194" t="s">
        <v>22</v>
      </c>
      <c r="AV108" s="14" t="s">
        <v>223</v>
      </c>
      <c r="AW108" s="14" t="s">
        <v>41</v>
      </c>
      <c r="AX108" s="14" t="s">
        <v>88</v>
      </c>
      <c r="AY108" s="194" t="s">
        <v>216</v>
      </c>
    </row>
    <row r="109" s="12" customFormat="1" ht="22.8" customHeight="1">
      <c r="A109" s="12"/>
      <c r="B109" s="153"/>
      <c r="C109" s="12"/>
      <c r="D109" s="154" t="s">
        <v>79</v>
      </c>
      <c r="E109" s="164" t="s">
        <v>264</v>
      </c>
      <c r="F109" s="164" t="s">
        <v>439</v>
      </c>
      <c r="G109" s="12"/>
      <c r="H109" s="12"/>
      <c r="I109" s="156"/>
      <c r="J109" s="165">
        <f>BK109</f>
        <v>0</v>
      </c>
      <c r="K109" s="12"/>
      <c r="L109" s="153"/>
      <c r="M109" s="158"/>
      <c r="N109" s="159"/>
      <c r="O109" s="159"/>
      <c r="P109" s="160">
        <f>SUM(P110:P111)</f>
        <v>0</v>
      </c>
      <c r="Q109" s="159"/>
      <c r="R109" s="160">
        <f>SUM(R110:R111)</f>
        <v>0</v>
      </c>
      <c r="S109" s="159"/>
      <c r="T109" s="161">
        <f>SUM(T110:T111)</f>
        <v>0.036999999999999998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4" t="s">
        <v>88</v>
      </c>
      <c r="AT109" s="162" t="s">
        <v>79</v>
      </c>
      <c r="AU109" s="162" t="s">
        <v>88</v>
      </c>
      <c r="AY109" s="154" t="s">
        <v>216</v>
      </c>
      <c r="BK109" s="163">
        <f>SUM(BK110:BK111)</f>
        <v>0</v>
      </c>
    </row>
    <row r="110" s="2" customFormat="1" ht="37.8" customHeight="1">
      <c r="A110" s="40"/>
      <c r="B110" s="166"/>
      <c r="C110" s="167" t="s">
        <v>258</v>
      </c>
      <c r="D110" s="167" t="s">
        <v>218</v>
      </c>
      <c r="E110" s="168" t="s">
        <v>636</v>
      </c>
      <c r="F110" s="169" t="s">
        <v>637</v>
      </c>
      <c r="G110" s="170" t="s">
        <v>462</v>
      </c>
      <c r="H110" s="171">
        <v>1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0.036999999999999998</v>
      </c>
      <c r="T110" s="177">
        <f>S110*H110</f>
        <v>0.036999999999999998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638</v>
      </c>
    </row>
    <row r="111" s="2" customFormat="1">
      <c r="A111" s="40"/>
      <c r="B111" s="41"/>
      <c r="C111" s="40"/>
      <c r="D111" s="181" t="s">
        <v>230</v>
      </c>
      <c r="E111" s="40"/>
      <c r="F111" s="189" t="s">
        <v>639</v>
      </c>
      <c r="G111" s="40"/>
      <c r="H111" s="40"/>
      <c r="I111" s="190"/>
      <c r="J111" s="40"/>
      <c r="K111" s="40"/>
      <c r="L111" s="41"/>
      <c r="M111" s="191"/>
      <c r="N111" s="192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230</v>
      </c>
      <c r="AU111" s="20" t="s">
        <v>22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556</v>
      </c>
      <c r="F112" s="164" t="s">
        <v>557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SUM(P113:P117)</f>
        <v>0</v>
      </c>
      <c r="Q112" s="159"/>
      <c r="R112" s="160">
        <f>SUM(R113:R117)</f>
        <v>0</v>
      </c>
      <c r="S112" s="159"/>
      <c r="T112" s="161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SUM(BK113:BK117)</f>
        <v>0</v>
      </c>
    </row>
    <row r="113" s="2" customFormat="1" ht="24.15" customHeight="1">
      <c r="A113" s="40"/>
      <c r="B113" s="166"/>
      <c r="C113" s="167" t="s">
        <v>264</v>
      </c>
      <c r="D113" s="167" t="s">
        <v>218</v>
      </c>
      <c r="E113" s="168" t="s">
        <v>559</v>
      </c>
      <c r="F113" s="169" t="s">
        <v>560</v>
      </c>
      <c r="G113" s="170" t="s">
        <v>300</v>
      </c>
      <c r="H113" s="171">
        <v>0.16400000000000001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561</v>
      </c>
    </row>
    <row r="114" s="2" customFormat="1" ht="24.15" customHeight="1">
      <c r="A114" s="40"/>
      <c r="B114" s="166"/>
      <c r="C114" s="167" t="s">
        <v>268</v>
      </c>
      <c r="D114" s="167" t="s">
        <v>218</v>
      </c>
      <c r="E114" s="168" t="s">
        <v>563</v>
      </c>
      <c r="F114" s="169" t="s">
        <v>564</v>
      </c>
      <c r="G114" s="170" t="s">
        <v>300</v>
      </c>
      <c r="H114" s="171">
        <v>0.81999999999999995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575</v>
      </c>
    </row>
    <row r="115" s="2" customFormat="1">
      <c r="A115" s="40"/>
      <c r="B115" s="41"/>
      <c r="C115" s="40"/>
      <c r="D115" s="181" t="s">
        <v>230</v>
      </c>
      <c r="E115" s="40"/>
      <c r="F115" s="189" t="s">
        <v>296</v>
      </c>
      <c r="G115" s="40"/>
      <c r="H115" s="40"/>
      <c r="I115" s="190"/>
      <c r="J115" s="40"/>
      <c r="K115" s="40"/>
      <c r="L115" s="41"/>
      <c r="M115" s="191"/>
      <c r="N115" s="192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230</v>
      </c>
      <c r="AU115" s="20" t="s">
        <v>22</v>
      </c>
    </row>
    <row r="116" s="13" customFormat="1">
      <c r="A116" s="13"/>
      <c r="B116" s="180"/>
      <c r="C116" s="13"/>
      <c r="D116" s="181" t="s">
        <v>225</v>
      </c>
      <c r="E116" s="13"/>
      <c r="F116" s="183" t="s">
        <v>640</v>
      </c>
      <c r="G116" s="13"/>
      <c r="H116" s="184">
        <v>0.81999999999999995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</v>
      </c>
      <c r="AX116" s="13" t="s">
        <v>88</v>
      </c>
      <c r="AY116" s="182" t="s">
        <v>216</v>
      </c>
    </row>
    <row r="117" s="2" customFormat="1" ht="24.15" customHeight="1">
      <c r="A117" s="40"/>
      <c r="B117" s="166"/>
      <c r="C117" s="167" t="s">
        <v>273</v>
      </c>
      <c r="D117" s="167" t="s">
        <v>218</v>
      </c>
      <c r="E117" s="168" t="s">
        <v>591</v>
      </c>
      <c r="F117" s="169" t="s">
        <v>299</v>
      </c>
      <c r="G117" s="170" t="s">
        <v>300</v>
      </c>
      <c r="H117" s="171">
        <v>0.036999999999999998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592</v>
      </c>
    </row>
    <row r="118" s="12" customFormat="1" ht="22.8" customHeight="1">
      <c r="A118" s="12"/>
      <c r="B118" s="153"/>
      <c r="C118" s="12"/>
      <c r="D118" s="154" t="s">
        <v>79</v>
      </c>
      <c r="E118" s="164" t="s">
        <v>593</v>
      </c>
      <c r="F118" s="164" t="s">
        <v>594</v>
      </c>
      <c r="G118" s="12"/>
      <c r="H118" s="12"/>
      <c r="I118" s="156"/>
      <c r="J118" s="165">
        <f>BK118</f>
        <v>0</v>
      </c>
      <c r="K118" s="12"/>
      <c r="L118" s="153"/>
      <c r="M118" s="158"/>
      <c r="N118" s="159"/>
      <c r="O118" s="159"/>
      <c r="P118" s="160">
        <f>P119</f>
        <v>0</v>
      </c>
      <c r="Q118" s="159"/>
      <c r="R118" s="160">
        <f>R119</f>
        <v>0</v>
      </c>
      <c r="S118" s="159"/>
      <c r="T118" s="161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4" t="s">
        <v>88</v>
      </c>
      <c r="AT118" s="162" t="s">
        <v>79</v>
      </c>
      <c r="AU118" s="162" t="s">
        <v>88</v>
      </c>
      <c r="AY118" s="154" t="s">
        <v>216</v>
      </c>
      <c r="BK118" s="163">
        <f>BK119</f>
        <v>0</v>
      </c>
    </row>
    <row r="119" s="2" customFormat="1" ht="24.15" customHeight="1">
      <c r="A119" s="40"/>
      <c r="B119" s="166"/>
      <c r="C119" s="167" t="s">
        <v>280</v>
      </c>
      <c r="D119" s="167" t="s">
        <v>218</v>
      </c>
      <c r="E119" s="168" t="s">
        <v>641</v>
      </c>
      <c r="F119" s="169" t="s">
        <v>642</v>
      </c>
      <c r="G119" s="170" t="s">
        <v>300</v>
      </c>
      <c r="H119" s="171">
        <v>0.36899999999999999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643</v>
      </c>
    </row>
    <row r="120" s="12" customFormat="1" ht="25.92" customHeight="1">
      <c r="A120" s="12"/>
      <c r="B120" s="153"/>
      <c r="C120" s="12"/>
      <c r="D120" s="154" t="s">
        <v>79</v>
      </c>
      <c r="E120" s="155" t="s">
        <v>644</v>
      </c>
      <c r="F120" s="155" t="s">
        <v>645</v>
      </c>
      <c r="G120" s="12"/>
      <c r="H120" s="12"/>
      <c r="I120" s="156"/>
      <c r="J120" s="157">
        <f>BK120</f>
        <v>0</v>
      </c>
      <c r="K120" s="12"/>
      <c r="L120" s="153"/>
      <c r="M120" s="158"/>
      <c r="N120" s="159"/>
      <c r="O120" s="159"/>
      <c r="P120" s="160">
        <f>P121+P124</f>
        <v>0</v>
      </c>
      <c r="Q120" s="159"/>
      <c r="R120" s="160">
        <f>R121+R124</f>
        <v>0</v>
      </c>
      <c r="S120" s="159"/>
      <c r="T120" s="161">
        <f>T121+T124</f>
        <v>0.12712499999999999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22</v>
      </c>
      <c r="AT120" s="162" t="s">
        <v>79</v>
      </c>
      <c r="AU120" s="162" t="s">
        <v>80</v>
      </c>
      <c r="AY120" s="154" t="s">
        <v>216</v>
      </c>
      <c r="BK120" s="163">
        <f>BK121+BK124</f>
        <v>0</v>
      </c>
    </row>
    <row r="121" s="12" customFormat="1" ht="22.8" customHeight="1">
      <c r="A121" s="12"/>
      <c r="B121" s="153"/>
      <c r="C121" s="12"/>
      <c r="D121" s="154" t="s">
        <v>79</v>
      </c>
      <c r="E121" s="164" t="s">
        <v>646</v>
      </c>
      <c r="F121" s="164" t="s">
        <v>647</v>
      </c>
      <c r="G121" s="12"/>
      <c r="H121" s="12"/>
      <c r="I121" s="156"/>
      <c r="J121" s="165">
        <f>BK121</f>
        <v>0</v>
      </c>
      <c r="K121" s="12"/>
      <c r="L121" s="153"/>
      <c r="M121" s="158"/>
      <c r="N121" s="159"/>
      <c r="O121" s="159"/>
      <c r="P121" s="160">
        <f>SUM(P122:P123)</f>
        <v>0</v>
      </c>
      <c r="Q121" s="159"/>
      <c r="R121" s="160">
        <f>SUM(R122:R123)</f>
        <v>0</v>
      </c>
      <c r="S121" s="159"/>
      <c r="T121" s="16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22</v>
      </c>
      <c r="AT121" s="162" t="s">
        <v>79</v>
      </c>
      <c r="AU121" s="162" t="s">
        <v>88</v>
      </c>
      <c r="AY121" s="154" t="s">
        <v>216</v>
      </c>
      <c r="BK121" s="163">
        <f>SUM(BK122:BK123)</f>
        <v>0</v>
      </c>
    </row>
    <row r="122" s="2" customFormat="1" ht="24.15" customHeight="1">
      <c r="A122" s="40"/>
      <c r="B122" s="166"/>
      <c r="C122" s="167" t="s">
        <v>287</v>
      </c>
      <c r="D122" s="167" t="s">
        <v>218</v>
      </c>
      <c r="E122" s="168" t="s">
        <v>648</v>
      </c>
      <c r="F122" s="169" t="s">
        <v>649</v>
      </c>
      <c r="G122" s="170" t="s">
        <v>261</v>
      </c>
      <c r="H122" s="171">
        <v>4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303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303</v>
      </c>
      <c r="BM122" s="178" t="s">
        <v>650</v>
      </c>
    </row>
    <row r="123" s="2" customFormat="1">
      <c r="A123" s="40"/>
      <c r="B123" s="41"/>
      <c r="C123" s="40"/>
      <c r="D123" s="181" t="s">
        <v>230</v>
      </c>
      <c r="E123" s="40"/>
      <c r="F123" s="189" t="s">
        <v>651</v>
      </c>
      <c r="G123" s="40"/>
      <c r="H123" s="40"/>
      <c r="I123" s="190"/>
      <c r="J123" s="40"/>
      <c r="K123" s="40"/>
      <c r="L123" s="41"/>
      <c r="M123" s="191"/>
      <c r="N123" s="192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230</v>
      </c>
      <c r="AU123" s="20" t="s">
        <v>22</v>
      </c>
    </row>
    <row r="124" s="12" customFormat="1" ht="22.8" customHeight="1">
      <c r="A124" s="12"/>
      <c r="B124" s="153"/>
      <c r="C124" s="12"/>
      <c r="D124" s="154" t="s">
        <v>79</v>
      </c>
      <c r="E124" s="164" t="s">
        <v>652</v>
      </c>
      <c r="F124" s="164" t="s">
        <v>653</v>
      </c>
      <c r="G124" s="12"/>
      <c r="H124" s="12"/>
      <c r="I124" s="156"/>
      <c r="J124" s="165">
        <f>BK124</f>
        <v>0</v>
      </c>
      <c r="K124" s="12"/>
      <c r="L124" s="153"/>
      <c r="M124" s="158"/>
      <c r="N124" s="159"/>
      <c r="O124" s="159"/>
      <c r="P124" s="160">
        <f>SUM(P125:P127)</f>
        <v>0</v>
      </c>
      <c r="Q124" s="159"/>
      <c r="R124" s="160">
        <f>SUM(R125:R127)</f>
        <v>0</v>
      </c>
      <c r="S124" s="159"/>
      <c r="T124" s="161">
        <f>SUM(T125:T127)</f>
        <v>0.12712499999999999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4" t="s">
        <v>22</v>
      </c>
      <c r="AT124" s="162" t="s">
        <v>79</v>
      </c>
      <c r="AU124" s="162" t="s">
        <v>88</v>
      </c>
      <c r="AY124" s="154" t="s">
        <v>216</v>
      </c>
      <c r="BK124" s="163">
        <f>SUM(BK125:BK127)</f>
        <v>0</v>
      </c>
    </row>
    <row r="125" s="2" customFormat="1" ht="14.4" customHeight="1">
      <c r="A125" s="40"/>
      <c r="B125" s="166"/>
      <c r="C125" s="167" t="s">
        <v>292</v>
      </c>
      <c r="D125" s="167" t="s">
        <v>218</v>
      </c>
      <c r="E125" s="168" t="s">
        <v>654</v>
      </c>
      <c r="F125" s="169" t="s">
        <v>655</v>
      </c>
      <c r="G125" s="170" t="s">
        <v>221</v>
      </c>
      <c r="H125" s="171">
        <v>7.5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0.01695</v>
      </c>
      <c r="T125" s="177">
        <f>S125*H125</f>
        <v>0.12712499999999999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303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303</v>
      </c>
      <c r="BM125" s="178" t="s">
        <v>656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657</v>
      </c>
      <c r="G126" s="13"/>
      <c r="H126" s="184">
        <v>7.5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88</v>
      </c>
      <c r="AY126" s="182" t="s">
        <v>216</v>
      </c>
    </row>
    <row r="127" s="2" customFormat="1" ht="14.4" customHeight="1">
      <c r="A127" s="40"/>
      <c r="B127" s="166"/>
      <c r="C127" s="167" t="s">
        <v>9</v>
      </c>
      <c r="D127" s="167" t="s">
        <v>218</v>
      </c>
      <c r="E127" s="168" t="s">
        <v>658</v>
      </c>
      <c r="F127" s="169" t="s">
        <v>659</v>
      </c>
      <c r="G127" s="170" t="s">
        <v>221</v>
      </c>
      <c r="H127" s="171">
        <v>7.5</v>
      </c>
      <c r="I127" s="172"/>
      <c r="J127" s="173">
        <f>ROUND(I127*H127,2)</f>
        <v>0</v>
      </c>
      <c r="K127" s="169" t="s">
        <v>222</v>
      </c>
      <c r="L127" s="41"/>
      <c r="M127" s="211" t="s">
        <v>3</v>
      </c>
      <c r="N127" s="212" t="s">
        <v>51</v>
      </c>
      <c r="O127" s="213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303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303</v>
      </c>
      <c r="BM127" s="178" t="s">
        <v>660</v>
      </c>
    </row>
    <row r="128" s="2" customFormat="1" ht="6.96" customHeight="1">
      <c r="A128" s="40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41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autoFilter ref="C87:K12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661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ROUND((SUM(BE86:BE176)),  2)</f>
        <v>0</v>
      </c>
      <c r="G33" s="40"/>
      <c r="H33" s="40"/>
      <c r="I33" s="125">
        <v>0.20999999999999999</v>
      </c>
      <c r="J33" s="124">
        <f>ROUND(((SUM(BE86:BE176))*I33),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ROUND((SUM(BF86:BF176)),  2)</f>
        <v>0</v>
      </c>
      <c r="G34" s="40"/>
      <c r="H34" s="40"/>
      <c r="I34" s="125">
        <v>0.14999999999999999</v>
      </c>
      <c r="J34" s="124">
        <f>ROUND(((SUM(BF86:BF176))*I34),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ROUND((SUM(BG86:BG176)),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ROUND((SUM(BH86:BH176)),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ROUND((SUM(BI86:BI176)),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102.2 - Chodníky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J125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J146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J168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J174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102.2 - Chodníky - II. úsek - neuznatelné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6" t="s">
        <v>191</v>
      </c>
      <c r="K85" s="147" t="s">
        <v>206</v>
      </c>
      <c r="L85" s="148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49">
        <f>BK86</f>
        <v>0</v>
      </c>
      <c r="K86" s="40"/>
      <c r="L86" s="41"/>
      <c r="M86" s="85"/>
      <c r="N86" s="70"/>
      <c r="O86" s="86"/>
      <c r="P86" s="150">
        <f>P87</f>
        <v>0</v>
      </c>
      <c r="Q86" s="86"/>
      <c r="R86" s="150">
        <f>R87</f>
        <v>261.41301773999999</v>
      </c>
      <c r="S86" s="86"/>
      <c r="T86" s="151">
        <f>T87</f>
        <v>6.3799999999999999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2">
        <f>BK87</f>
        <v>0</v>
      </c>
    </row>
    <row r="87" s="12" customFormat="1" ht="25.92" customHeight="1">
      <c r="A87" s="12"/>
      <c r="B87" s="153"/>
      <c r="C87" s="12"/>
      <c r="D87" s="154" t="s">
        <v>79</v>
      </c>
      <c r="E87" s="155" t="s">
        <v>214</v>
      </c>
      <c r="F87" s="155" t="s">
        <v>215</v>
      </c>
      <c r="G87" s="12"/>
      <c r="H87" s="12"/>
      <c r="I87" s="156"/>
      <c r="J87" s="157">
        <f>BK87</f>
        <v>0</v>
      </c>
      <c r="K87" s="12"/>
      <c r="L87" s="153"/>
      <c r="M87" s="158"/>
      <c r="N87" s="159"/>
      <c r="O87" s="159"/>
      <c r="P87" s="160">
        <f>P88+P122+P125+P146+P168+P174</f>
        <v>0</v>
      </c>
      <c r="Q87" s="159"/>
      <c r="R87" s="160">
        <f>R88+R122+R125+R146+R168+R174</f>
        <v>261.41301773999999</v>
      </c>
      <c r="S87" s="159"/>
      <c r="T87" s="161">
        <f>T88+T122+T125+T146+T168+T174</f>
        <v>6.3799999999999999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80</v>
      </c>
      <c r="AY87" s="154" t="s">
        <v>216</v>
      </c>
      <c r="BK87" s="163">
        <f>BK88+BK122+BK125+BK146+BK168+BK174</f>
        <v>0</v>
      </c>
    </row>
    <row r="88" s="12" customFormat="1" ht="22.8" customHeight="1">
      <c r="A88" s="12"/>
      <c r="B88" s="153"/>
      <c r="C88" s="12"/>
      <c r="D88" s="154" t="s">
        <v>79</v>
      </c>
      <c r="E88" s="164" t="s">
        <v>88</v>
      </c>
      <c r="F88" s="164" t="s">
        <v>217</v>
      </c>
      <c r="G88" s="12"/>
      <c r="H88" s="12"/>
      <c r="I88" s="156"/>
      <c r="J88" s="165">
        <f>BK88</f>
        <v>0</v>
      </c>
      <c r="K88" s="12"/>
      <c r="L88" s="153"/>
      <c r="M88" s="158"/>
      <c r="N88" s="159"/>
      <c r="O88" s="159"/>
      <c r="P88" s="160">
        <f>SUM(P89:P121)</f>
        <v>0</v>
      </c>
      <c r="Q88" s="159"/>
      <c r="R88" s="160">
        <f>SUM(R89:R121)</f>
        <v>0.028354999999999998</v>
      </c>
      <c r="S88" s="159"/>
      <c r="T88" s="161">
        <f>SUM(T89:T121)</f>
        <v>6.3799999999999999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88</v>
      </c>
      <c r="AY88" s="154" t="s">
        <v>216</v>
      </c>
      <c r="BK88" s="163">
        <f>SUM(BK89:BK121)</f>
        <v>0</v>
      </c>
    </row>
    <row r="89" s="2" customFormat="1" ht="24.15" customHeight="1">
      <c r="A89" s="40"/>
      <c r="B89" s="166"/>
      <c r="C89" s="167" t="s">
        <v>88</v>
      </c>
      <c r="D89" s="167" t="s">
        <v>218</v>
      </c>
      <c r="E89" s="168" t="s">
        <v>259</v>
      </c>
      <c r="F89" s="169" t="s">
        <v>260</v>
      </c>
      <c r="G89" s="170" t="s">
        <v>261</v>
      </c>
      <c r="H89" s="171">
        <v>22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0.28999999999999998</v>
      </c>
      <c r="T89" s="177">
        <f>S89*H89</f>
        <v>6.3799999999999999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262</v>
      </c>
    </row>
    <row r="90" s="13" customFormat="1">
      <c r="A90" s="13"/>
      <c r="B90" s="180"/>
      <c r="C90" s="13"/>
      <c r="D90" s="181" t="s">
        <v>225</v>
      </c>
      <c r="E90" s="182" t="s">
        <v>3</v>
      </c>
      <c r="F90" s="183" t="s">
        <v>662</v>
      </c>
      <c r="G90" s="13"/>
      <c r="H90" s="184">
        <v>22</v>
      </c>
      <c r="I90" s="185"/>
      <c r="J90" s="13"/>
      <c r="K90" s="13"/>
      <c r="L90" s="180"/>
      <c r="M90" s="186"/>
      <c r="N90" s="187"/>
      <c r="O90" s="187"/>
      <c r="P90" s="187"/>
      <c r="Q90" s="187"/>
      <c r="R90" s="187"/>
      <c r="S90" s="187"/>
      <c r="T90" s="18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2" t="s">
        <v>225</v>
      </c>
      <c r="AU90" s="182" t="s">
        <v>22</v>
      </c>
      <c r="AV90" s="13" t="s">
        <v>22</v>
      </c>
      <c r="AW90" s="13" t="s">
        <v>41</v>
      </c>
      <c r="AX90" s="13" t="s">
        <v>88</v>
      </c>
      <c r="AY90" s="182" t="s">
        <v>216</v>
      </c>
    </row>
    <row r="91" s="2" customFormat="1" ht="14.4" customHeight="1">
      <c r="A91" s="40"/>
      <c r="B91" s="166"/>
      <c r="C91" s="167" t="s">
        <v>22</v>
      </c>
      <c r="D91" s="167" t="s">
        <v>218</v>
      </c>
      <c r="E91" s="168" t="s">
        <v>663</v>
      </c>
      <c r="F91" s="169" t="s">
        <v>664</v>
      </c>
      <c r="G91" s="170" t="s">
        <v>221</v>
      </c>
      <c r="H91" s="171">
        <v>110.5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665</v>
      </c>
    </row>
    <row r="92" s="2" customFormat="1" ht="14.4" customHeight="1">
      <c r="A92" s="40"/>
      <c r="B92" s="166"/>
      <c r="C92" s="167" t="s">
        <v>235</v>
      </c>
      <c r="D92" s="167" t="s">
        <v>218</v>
      </c>
      <c r="E92" s="168" t="s">
        <v>666</v>
      </c>
      <c r="F92" s="169" t="s">
        <v>667</v>
      </c>
      <c r="G92" s="170" t="s">
        <v>271</v>
      </c>
      <c r="H92" s="171">
        <v>43.579999999999998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668</v>
      </c>
    </row>
    <row r="93" s="2" customFormat="1" ht="37.8" customHeight="1">
      <c r="A93" s="40"/>
      <c r="B93" s="166"/>
      <c r="C93" s="167" t="s">
        <v>223</v>
      </c>
      <c r="D93" s="167" t="s">
        <v>218</v>
      </c>
      <c r="E93" s="168" t="s">
        <v>288</v>
      </c>
      <c r="F93" s="169" t="s">
        <v>289</v>
      </c>
      <c r="G93" s="170" t="s">
        <v>271</v>
      </c>
      <c r="H93" s="171">
        <v>22.100000000000001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290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669</v>
      </c>
      <c r="G94" s="13"/>
      <c r="H94" s="184">
        <v>22.100000000000001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88</v>
      </c>
      <c r="AY94" s="182" t="s">
        <v>216</v>
      </c>
    </row>
    <row r="95" s="2" customFormat="1" ht="37.8" customHeight="1">
      <c r="A95" s="40"/>
      <c r="B95" s="166"/>
      <c r="C95" s="167" t="s">
        <v>245</v>
      </c>
      <c r="D95" s="167" t="s">
        <v>218</v>
      </c>
      <c r="E95" s="168" t="s">
        <v>293</v>
      </c>
      <c r="F95" s="169" t="s">
        <v>294</v>
      </c>
      <c r="G95" s="170" t="s">
        <v>271</v>
      </c>
      <c r="H95" s="171">
        <v>42.009999999999998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295</v>
      </c>
    </row>
    <row r="96" s="2" customFormat="1">
      <c r="A96" s="40"/>
      <c r="B96" s="41"/>
      <c r="C96" s="40"/>
      <c r="D96" s="181" t="s">
        <v>230</v>
      </c>
      <c r="E96" s="40"/>
      <c r="F96" s="189" t="s">
        <v>296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670</v>
      </c>
      <c r="G97" s="13"/>
      <c r="H97" s="184">
        <v>42.009999999999998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88</v>
      </c>
      <c r="AY97" s="182" t="s">
        <v>216</v>
      </c>
    </row>
    <row r="98" s="2" customFormat="1" ht="24.15" customHeight="1">
      <c r="A98" s="40"/>
      <c r="B98" s="166"/>
      <c r="C98" s="167" t="s">
        <v>249</v>
      </c>
      <c r="D98" s="167" t="s">
        <v>218</v>
      </c>
      <c r="E98" s="168" t="s">
        <v>298</v>
      </c>
      <c r="F98" s="169" t="s">
        <v>299</v>
      </c>
      <c r="G98" s="170" t="s">
        <v>300</v>
      </c>
      <c r="H98" s="171">
        <v>84.019999999999996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671</v>
      </c>
    </row>
    <row r="99" s="2" customFormat="1" ht="24.15" customHeight="1">
      <c r="A99" s="40"/>
      <c r="B99" s="166"/>
      <c r="C99" s="167" t="s">
        <v>254</v>
      </c>
      <c r="D99" s="167" t="s">
        <v>218</v>
      </c>
      <c r="E99" s="168" t="s">
        <v>309</v>
      </c>
      <c r="F99" s="169" t="s">
        <v>310</v>
      </c>
      <c r="G99" s="170" t="s">
        <v>271</v>
      </c>
      <c r="H99" s="171">
        <v>1.5700000000000001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311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312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672</v>
      </c>
      <c r="G101" s="13"/>
      <c r="H101" s="184">
        <v>1.5700000000000001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258</v>
      </c>
      <c r="D102" s="167" t="s">
        <v>218</v>
      </c>
      <c r="E102" s="168" t="s">
        <v>320</v>
      </c>
      <c r="F102" s="169" t="s">
        <v>321</v>
      </c>
      <c r="G102" s="170" t="s">
        <v>221</v>
      </c>
      <c r="H102" s="171">
        <v>195.017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322</v>
      </c>
    </row>
    <row r="103" s="2" customFormat="1">
      <c r="A103" s="40"/>
      <c r="B103" s="41"/>
      <c r="C103" s="40"/>
      <c r="D103" s="181" t="s">
        <v>230</v>
      </c>
      <c r="E103" s="40"/>
      <c r="F103" s="189" t="s">
        <v>323</v>
      </c>
      <c r="G103" s="40"/>
      <c r="H103" s="40"/>
      <c r="I103" s="190"/>
      <c r="J103" s="40"/>
      <c r="K103" s="40"/>
      <c r="L103" s="41"/>
      <c r="M103" s="191"/>
      <c r="N103" s="192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230</v>
      </c>
      <c r="AU103" s="20" t="s">
        <v>22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673</v>
      </c>
      <c r="G104" s="13"/>
      <c r="H104" s="184">
        <v>195.017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2" customFormat="1" ht="24.15" customHeight="1">
      <c r="A105" s="40"/>
      <c r="B105" s="166"/>
      <c r="C105" s="167" t="s">
        <v>264</v>
      </c>
      <c r="D105" s="167" t="s">
        <v>218</v>
      </c>
      <c r="E105" s="168" t="s">
        <v>304</v>
      </c>
      <c r="F105" s="169" t="s">
        <v>305</v>
      </c>
      <c r="G105" s="170" t="s">
        <v>271</v>
      </c>
      <c r="H105" s="171">
        <v>1.8999999999999999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674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675</v>
      </c>
      <c r="G106" s="13"/>
      <c r="H106" s="184">
        <v>1.8999999999999999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2" customFormat="1" ht="24.15" customHeight="1">
      <c r="A107" s="40"/>
      <c r="B107" s="166"/>
      <c r="C107" s="167" t="s">
        <v>268</v>
      </c>
      <c r="D107" s="167" t="s">
        <v>218</v>
      </c>
      <c r="E107" s="168" t="s">
        <v>326</v>
      </c>
      <c r="F107" s="169" t="s">
        <v>327</v>
      </c>
      <c r="G107" s="170" t="s">
        <v>221</v>
      </c>
      <c r="H107" s="171">
        <v>1.6499999999999999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676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677</v>
      </c>
      <c r="G108" s="13"/>
      <c r="H108" s="184">
        <v>1.6499999999999999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88</v>
      </c>
      <c r="AY108" s="182" t="s">
        <v>216</v>
      </c>
    </row>
    <row r="109" s="2" customFormat="1" ht="14.4" customHeight="1">
      <c r="A109" s="40"/>
      <c r="B109" s="166"/>
      <c r="C109" s="167" t="s">
        <v>273</v>
      </c>
      <c r="D109" s="167" t="s">
        <v>218</v>
      </c>
      <c r="E109" s="168" t="s">
        <v>607</v>
      </c>
      <c r="F109" s="169" t="s">
        <v>608</v>
      </c>
      <c r="G109" s="170" t="s">
        <v>221</v>
      </c>
      <c r="H109" s="171">
        <v>107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609</v>
      </c>
    </row>
    <row r="110" s="2" customFormat="1">
      <c r="A110" s="40"/>
      <c r="B110" s="41"/>
      <c r="C110" s="40"/>
      <c r="D110" s="181" t="s">
        <v>230</v>
      </c>
      <c r="E110" s="40"/>
      <c r="F110" s="189" t="s">
        <v>610</v>
      </c>
      <c r="G110" s="40"/>
      <c r="H110" s="40"/>
      <c r="I110" s="190"/>
      <c r="J110" s="40"/>
      <c r="K110" s="40"/>
      <c r="L110" s="41"/>
      <c r="M110" s="191"/>
      <c r="N110" s="192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230</v>
      </c>
      <c r="AU110" s="20" t="s">
        <v>22</v>
      </c>
    </row>
    <row r="111" s="13" customFormat="1">
      <c r="A111" s="13"/>
      <c r="B111" s="180"/>
      <c r="C111" s="13"/>
      <c r="D111" s="181" t="s">
        <v>225</v>
      </c>
      <c r="E111" s="182" t="s">
        <v>3</v>
      </c>
      <c r="F111" s="183" t="s">
        <v>678</v>
      </c>
      <c r="G111" s="13"/>
      <c r="H111" s="184">
        <v>107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41</v>
      </c>
      <c r="AX111" s="13" t="s">
        <v>88</v>
      </c>
      <c r="AY111" s="182" t="s">
        <v>216</v>
      </c>
    </row>
    <row r="112" s="2" customFormat="1" ht="24.15" customHeight="1">
      <c r="A112" s="40"/>
      <c r="B112" s="166"/>
      <c r="C112" s="167" t="s">
        <v>280</v>
      </c>
      <c r="D112" s="167" t="s">
        <v>218</v>
      </c>
      <c r="E112" s="168" t="s">
        <v>679</v>
      </c>
      <c r="F112" s="169" t="s">
        <v>680</v>
      </c>
      <c r="G112" s="170" t="s">
        <v>221</v>
      </c>
      <c r="H112" s="171">
        <v>107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223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223</v>
      </c>
      <c r="BM112" s="178" t="s">
        <v>681</v>
      </c>
    </row>
    <row r="113" s="2" customFormat="1" ht="14.4" customHeight="1">
      <c r="A113" s="40"/>
      <c r="B113" s="166"/>
      <c r="C113" s="201" t="s">
        <v>287</v>
      </c>
      <c r="D113" s="201" t="s">
        <v>356</v>
      </c>
      <c r="E113" s="202" t="s">
        <v>615</v>
      </c>
      <c r="F113" s="203" t="s">
        <v>616</v>
      </c>
      <c r="G113" s="204" t="s">
        <v>617</v>
      </c>
      <c r="H113" s="205">
        <v>1.605</v>
      </c>
      <c r="I113" s="206"/>
      <c r="J113" s="207">
        <f>ROUND(I113*H113,2)</f>
        <v>0</v>
      </c>
      <c r="K113" s="203" t="s">
        <v>222</v>
      </c>
      <c r="L113" s="208"/>
      <c r="M113" s="209" t="s">
        <v>3</v>
      </c>
      <c r="N113" s="210" t="s">
        <v>51</v>
      </c>
      <c r="O113" s="74"/>
      <c r="P113" s="176">
        <f>O113*H113</f>
        <v>0</v>
      </c>
      <c r="Q113" s="176">
        <v>0.001</v>
      </c>
      <c r="R113" s="176">
        <f>Q113*H113</f>
        <v>0.0016050000000000001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258</v>
      </c>
      <c r="AT113" s="178" t="s">
        <v>356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618</v>
      </c>
    </row>
    <row r="114" s="13" customFormat="1">
      <c r="A114" s="13"/>
      <c r="B114" s="180"/>
      <c r="C114" s="13"/>
      <c r="D114" s="181" t="s">
        <v>225</v>
      </c>
      <c r="E114" s="13"/>
      <c r="F114" s="183" t="s">
        <v>682</v>
      </c>
      <c r="G114" s="13"/>
      <c r="H114" s="184">
        <v>1.605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</v>
      </c>
      <c r="AX114" s="13" t="s">
        <v>88</v>
      </c>
      <c r="AY114" s="182" t="s">
        <v>216</v>
      </c>
    </row>
    <row r="115" s="2" customFormat="1" ht="14.4" customHeight="1">
      <c r="A115" s="40"/>
      <c r="B115" s="166"/>
      <c r="C115" s="167" t="s">
        <v>292</v>
      </c>
      <c r="D115" s="167" t="s">
        <v>218</v>
      </c>
      <c r="E115" s="168" t="s">
        <v>620</v>
      </c>
      <c r="F115" s="169" t="s">
        <v>621</v>
      </c>
      <c r="G115" s="170" t="s">
        <v>300</v>
      </c>
      <c r="H115" s="171">
        <v>0.027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223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622</v>
      </c>
    </row>
    <row r="116" s="13" customFormat="1">
      <c r="A116" s="13"/>
      <c r="B116" s="180"/>
      <c r="C116" s="13"/>
      <c r="D116" s="181" t="s">
        <v>225</v>
      </c>
      <c r="E116" s="13"/>
      <c r="F116" s="183" t="s">
        <v>683</v>
      </c>
      <c r="G116" s="13"/>
      <c r="H116" s="184">
        <v>0.027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</v>
      </c>
      <c r="AX116" s="13" t="s">
        <v>88</v>
      </c>
      <c r="AY116" s="182" t="s">
        <v>216</v>
      </c>
    </row>
    <row r="117" s="2" customFormat="1" ht="14.4" customHeight="1">
      <c r="A117" s="40"/>
      <c r="B117" s="166"/>
      <c r="C117" s="201" t="s">
        <v>9</v>
      </c>
      <c r="D117" s="201" t="s">
        <v>356</v>
      </c>
      <c r="E117" s="202" t="s">
        <v>624</v>
      </c>
      <c r="F117" s="203" t="s">
        <v>625</v>
      </c>
      <c r="G117" s="204" t="s">
        <v>617</v>
      </c>
      <c r="H117" s="205">
        <v>26.75</v>
      </c>
      <c r="I117" s="206"/>
      <c r="J117" s="207">
        <f>ROUND(I117*H117,2)</f>
        <v>0</v>
      </c>
      <c r="K117" s="203" t="s">
        <v>222</v>
      </c>
      <c r="L117" s="208"/>
      <c r="M117" s="209" t="s">
        <v>3</v>
      </c>
      <c r="N117" s="210" t="s">
        <v>51</v>
      </c>
      <c r="O117" s="74"/>
      <c r="P117" s="176">
        <f>O117*H117</f>
        <v>0</v>
      </c>
      <c r="Q117" s="176">
        <v>0.001</v>
      </c>
      <c r="R117" s="176">
        <f>Q117*H117</f>
        <v>0.026749999999999999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258</v>
      </c>
      <c r="AT117" s="178" t="s">
        <v>356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626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684</v>
      </c>
      <c r="G118" s="13"/>
      <c r="H118" s="184">
        <v>26.75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2" customFormat="1" ht="14.4" customHeight="1">
      <c r="A119" s="40"/>
      <c r="B119" s="166"/>
      <c r="C119" s="167" t="s">
        <v>303</v>
      </c>
      <c r="D119" s="167" t="s">
        <v>218</v>
      </c>
      <c r="E119" s="168" t="s">
        <v>628</v>
      </c>
      <c r="F119" s="169" t="s">
        <v>629</v>
      </c>
      <c r="G119" s="170" t="s">
        <v>271</v>
      </c>
      <c r="H119" s="171">
        <v>0.32100000000000001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630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685</v>
      </c>
      <c r="G120" s="13"/>
      <c r="H120" s="184">
        <v>0.107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88</v>
      </c>
      <c r="AY120" s="182" t="s">
        <v>216</v>
      </c>
    </row>
    <row r="121" s="13" customFormat="1">
      <c r="A121" s="13"/>
      <c r="B121" s="180"/>
      <c r="C121" s="13"/>
      <c r="D121" s="181" t="s">
        <v>225</v>
      </c>
      <c r="E121" s="13"/>
      <c r="F121" s="183" t="s">
        <v>686</v>
      </c>
      <c r="G121" s="13"/>
      <c r="H121" s="184">
        <v>0.32100000000000001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</v>
      </c>
      <c r="AX121" s="13" t="s">
        <v>88</v>
      </c>
      <c r="AY121" s="182" t="s">
        <v>216</v>
      </c>
    </row>
    <row r="122" s="12" customFormat="1" ht="22.8" customHeight="1">
      <c r="A122" s="12"/>
      <c r="B122" s="153"/>
      <c r="C122" s="12"/>
      <c r="D122" s="154" t="s">
        <v>79</v>
      </c>
      <c r="E122" s="164" t="s">
        <v>22</v>
      </c>
      <c r="F122" s="164" t="s">
        <v>330</v>
      </c>
      <c r="G122" s="12"/>
      <c r="H122" s="12"/>
      <c r="I122" s="156"/>
      <c r="J122" s="165">
        <f>BK122</f>
        <v>0</v>
      </c>
      <c r="K122" s="12"/>
      <c r="L122" s="153"/>
      <c r="M122" s="158"/>
      <c r="N122" s="159"/>
      <c r="O122" s="159"/>
      <c r="P122" s="160">
        <f>SUM(P123:P124)</f>
        <v>0</v>
      </c>
      <c r="Q122" s="159"/>
      <c r="R122" s="160">
        <f>SUM(R123:R124)</f>
        <v>2.45329</v>
      </c>
      <c r="S122" s="159"/>
      <c r="T122" s="16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4" t="s">
        <v>88</v>
      </c>
      <c r="AT122" s="162" t="s">
        <v>79</v>
      </c>
      <c r="AU122" s="162" t="s">
        <v>88</v>
      </c>
      <c r="AY122" s="154" t="s">
        <v>216</v>
      </c>
      <c r="BK122" s="163">
        <f>SUM(BK123:BK124)</f>
        <v>0</v>
      </c>
    </row>
    <row r="123" s="2" customFormat="1" ht="24.15" customHeight="1">
      <c r="A123" s="40"/>
      <c r="B123" s="166"/>
      <c r="C123" s="167" t="s">
        <v>308</v>
      </c>
      <c r="D123" s="167" t="s">
        <v>218</v>
      </c>
      <c r="E123" s="168" t="s">
        <v>687</v>
      </c>
      <c r="F123" s="169" t="s">
        <v>688</v>
      </c>
      <c r="G123" s="170" t="s">
        <v>271</v>
      </c>
      <c r="H123" s="171">
        <v>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2.45329</v>
      </c>
      <c r="R123" s="176">
        <f>Q123*H123</f>
        <v>2.45329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223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689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690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12" customFormat="1" ht="22.8" customHeight="1">
      <c r="A125" s="12"/>
      <c r="B125" s="153"/>
      <c r="C125" s="12"/>
      <c r="D125" s="154" t="s">
        <v>79</v>
      </c>
      <c r="E125" s="164" t="s">
        <v>245</v>
      </c>
      <c r="F125" s="164" t="s">
        <v>350</v>
      </c>
      <c r="G125" s="12"/>
      <c r="H125" s="12"/>
      <c r="I125" s="156"/>
      <c r="J125" s="165">
        <f>BK125</f>
        <v>0</v>
      </c>
      <c r="K125" s="12"/>
      <c r="L125" s="153"/>
      <c r="M125" s="158"/>
      <c r="N125" s="159"/>
      <c r="O125" s="159"/>
      <c r="P125" s="160">
        <f>SUM(P126:P145)</f>
        <v>0</v>
      </c>
      <c r="Q125" s="159"/>
      <c r="R125" s="160">
        <f>SUM(R126:R145)</f>
        <v>213.61075599999998</v>
      </c>
      <c r="S125" s="159"/>
      <c r="T125" s="161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4" t="s">
        <v>88</v>
      </c>
      <c r="AT125" s="162" t="s">
        <v>79</v>
      </c>
      <c r="AU125" s="162" t="s">
        <v>88</v>
      </c>
      <c r="AY125" s="154" t="s">
        <v>216</v>
      </c>
      <c r="BK125" s="163">
        <f>SUM(BK126:BK145)</f>
        <v>0</v>
      </c>
    </row>
    <row r="126" s="2" customFormat="1" ht="24.15" customHeight="1">
      <c r="A126" s="40"/>
      <c r="B126" s="166"/>
      <c r="C126" s="167" t="s">
        <v>314</v>
      </c>
      <c r="D126" s="167" t="s">
        <v>218</v>
      </c>
      <c r="E126" s="168" t="s">
        <v>352</v>
      </c>
      <c r="F126" s="169" t="s">
        <v>353</v>
      </c>
      <c r="G126" s="170" t="s">
        <v>221</v>
      </c>
      <c r="H126" s="171">
        <v>195.017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223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223</v>
      </c>
      <c r="BM126" s="178" t="s">
        <v>354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673</v>
      </c>
      <c r="G127" s="13"/>
      <c r="H127" s="184">
        <v>195.017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88</v>
      </c>
      <c r="AY127" s="182" t="s">
        <v>216</v>
      </c>
    </row>
    <row r="128" s="2" customFormat="1" ht="14.4" customHeight="1">
      <c r="A128" s="40"/>
      <c r="B128" s="166"/>
      <c r="C128" s="201" t="s">
        <v>319</v>
      </c>
      <c r="D128" s="201" t="s">
        <v>356</v>
      </c>
      <c r="E128" s="202" t="s">
        <v>357</v>
      </c>
      <c r="F128" s="203" t="s">
        <v>358</v>
      </c>
      <c r="G128" s="204" t="s">
        <v>300</v>
      </c>
      <c r="H128" s="205">
        <v>92.244</v>
      </c>
      <c r="I128" s="206"/>
      <c r="J128" s="207">
        <f>ROUND(I128*H128,2)</f>
        <v>0</v>
      </c>
      <c r="K128" s="203" t="s">
        <v>222</v>
      </c>
      <c r="L128" s="208"/>
      <c r="M128" s="209" t="s">
        <v>3</v>
      </c>
      <c r="N128" s="210" t="s">
        <v>51</v>
      </c>
      <c r="O128" s="74"/>
      <c r="P128" s="176">
        <f>O128*H128</f>
        <v>0</v>
      </c>
      <c r="Q128" s="176">
        <v>1</v>
      </c>
      <c r="R128" s="176">
        <f>Q128*H128</f>
        <v>92.244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258</v>
      </c>
      <c r="AT128" s="178" t="s">
        <v>356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359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691</v>
      </c>
      <c r="G129" s="13"/>
      <c r="H129" s="184">
        <v>33.152999999999999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80</v>
      </c>
      <c r="AY129" s="182" t="s">
        <v>216</v>
      </c>
    </row>
    <row r="130" s="13" customFormat="1">
      <c r="A130" s="13"/>
      <c r="B130" s="180"/>
      <c r="C130" s="13"/>
      <c r="D130" s="181" t="s">
        <v>225</v>
      </c>
      <c r="E130" s="182" t="s">
        <v>3</v>
      </c>
      <c r="F130" s="183" t="s">
        <v>692</v>
      </c>
      <c r="G130" s="13"/>
      <c r="H130" s="184">
        <v>8.7759999999999998</v>
      </c>
      <c r="I130" s="185"/>
      <c r="J130" s="13"/>
      <c r="K130" s="13"/>
      <c r="L130" s="180"/>
      <c r="M130" s="186"/>
      <c r="N130" s="187"/>
      <c r="O130" s="187"/>
      <c r="P130" s="187"/>
      <c r="Q130" s="187"/>
      <c r="R130" s="187"/>
      <c r="S130" s="187"/>
      <c r="T130" s="18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2" t="s">
        <v>225</v>
      </c>
      <c r="AU130" s="182" t="s">
        <v>22</v>
      </c>
      <c r="AV130" s="13" t="s">
        <v>22</v>
      </c>
      <c r="AW130" s="13" t="s">
        <v>41</v>
      </c>
      <c r="AX130" s="13" t="s">
        <v>80</v>
      </c>
      <c r="AY130" s="182" t="s">
        <v>216</v>
      </c>
    </row>
    <row r="131" s="14" customFormat="1">
      <c r="A131" s="14"/>
      <c r="B131" s="193"/>
      <c r="C131" s="14"/>
      <c r="D131" s="181" t="s">
        <v>225</v>
      </c>
      <c r="E131" s="194" t="s">
        <v>3</v>
      </c>
      <c r="F131" s="195" t="s">
        <v>234</v>
      </c>
      <c r="G131" s="14"/>
      <c r="H131" s="196">
        <v>41.929000000000002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225</v>
      </c>
      <c r="AU131" s="194" t="s">
        <v>22</v>
      </c>
      <c r="AV131" s="14" t="s">
        <v>223</v>
      </c>
      <c r="AW131" s="14" t="s">
        <v>41</v>
      </c>
      <c r="AX131" s="14" t="s">
        <v>88</v>
      </c>
      <c r="AY131" s="194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693</v>
      </c>
      <c r="G132" s="13"/>
      <c r="H132" s="184">
        <v>92.244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167" t="s">
        <v>325</v>
      </c>
      <c r="D133" s="167" t="s">
        <v>218</v>
      </c>
      <c r="E133" s="168" t="s">
        <v>364</v>
      </c>
      <c r="F133" s="169" t="s">
        <v>365</v>
      </c>
      <c r="G133" s="170" t="s">
        <v>221</v>
      </c>
      <c r="H133" s="171">
        <v>183.14599999999999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0.46000000000000002</v>
      </c>
      <c r="R133" s="176">
        <f>Q133*H133</f>
        <v>84.247159999999994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366</v>
      </c>
    </row>
    <row r="134" s="2" customFormat="1">
      <c r="A134" s="40"/>
      <c r="B134" s="41"/>
      <c r="C134" s="40"/>
      <c r="D134" s="181" t="s">
        <v>230</v>
      </c>
      <c r="E134" s="40"/>
      <c r="F134" s="189" t="s">
        <v>367</v>
      </c>
      <c r="G134" s="40"/>
      <c r="H134" s="40"/>
      <c r="I134" s="190"/>
      <c r="J134" s="40"/>
      <c r="K134" s="40"/>
      <c r="L134" s="41"/>
      <c r="M134" s="191"/>
      <c r="N134" s="192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230</v>
      </c>
      <c r="AU134" s="20" t="s">
        <v>22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694</v>
      </c>
      <c r="G135" s="13"/>
      <c r="H135" s="184">
        <v>183.14599999999999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2" customFormat="1" ht="37.8" customHeight="1">
      <c r="A136" s="40"/>
      <c r="B136" s="166"/>
      <c r="C136" s="167" t="s">
        <v>8</v>
      </c>
      <c r="D136" s="167" t="s">
        <v>218</v>
      </c>
      <c r="E136" s="168" t="s">
        <v>413</v>
      </c>
      <c r="F136" s="169" t="s">
        <v>414</v>
      </c>
      <c r="G136" s="170" t="s">
        <v>221</v>
      </c>
      <c r="H136" s="171">
        <v>169.58000000000001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0.084250000000000005</v>
      </c>
      <c r="R136" s="176">
        <f>Q136*H136</f>
        <v>14.287115000000002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223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415</v>
      </c>
    </row>
    <row r="137" s="13" customFormat="1">
      <c r="A137" s="13"/>
      <c r="B137" s="180"/>
      <c r="C137" s="13"/>
      <c r="D137" s="181" t="s">
        <v>225</v>
      </c>
      <c r="E137" s="182" t="s">
        <v>3</v>
      </c>
      <c r="F137" s="183" t="s">
        <v>695</v>
      </c>
      <c r="G137" s="13"/>
      <c r="H137" s="184">
        <v>169.58000000000001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41</v>
      </c>
      <c r="AX137" s="13" t="s">
        <v>88</v>
      </c>
      <c r="AY137" s="182" t="s">
        <v>216</v>
      </c>
    </row>
    <row r="138" s="2" customFormat="1" ht="14.4" customHeight="1">
      <c r="A138" s="40"/>
      <c r="B138" s="166"/>
      <c r="C138" s="201" t="s">
        <v>336</v>
      </c>
      <c r="D138" s="201" t="s">
        <v>356</v>
      </c>
      <c r="E138" s="202" t="s">
        <v>420</v>
      </c>
      <c r="F138" s="203" t="s">
        <v>421</v>
      </c>
      <c r="G138" s="204" t="s">
        <v>221</v>
      </c>
      <c r="H138" s="205">
        <v>167.30000000000001</v>
      </c>
      <c r="I138" s="206"/>
      <c r="J138" s="207">
        <f>ROUND(I138*H138,2)</f>
        <v>0</v>
      </c>
      <c r="K138" s="203" t="s">
        <v>222</v>
      </c>
      <c r="L138" s="208"/>
      <c r="M138" s="209" t="s">
        <v>3</v>
      </c>
      <c r="N138" s="210" t="s">
        <v>51</v>
      </c>
      <c r="O138" s="74"/>
      <c r="P138" s="176">
        <f>O138*H138</f>
        <v>0</v>
      </c>
      <c r="Q138" s="176">
        <v>0.13100000000000001</v>
      </c>
      <c r="R138" s="176">
        <f>Q138*H138</f>
        <v>21.916300000000003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258</v>
      </c>
      <c r="AT138" s="178" t="s">
        <v>356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422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696</v>
      </c>
      <c r="G139" s="13"/>
      <c r="H139" s="184">
        <v>164.02000000000001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88</v>
      </c>
      <c r="AY139" s="182" t="s">
        <v>216</v>
      </c>
    </row>
    <row r="140" s="13" customFormat="1">
      <c r="A140" s="13"/>
      <c r="B140" s="180"/>
      <c r="C140" s="13"/>
      <c r="D140" s="181" t="s">
        <v>225</v>
      </c>
      <c r="E140" s="13"/>
      <c r="F140" s="183" t="s">
        <v>697</v>
      </c>
      <c r="G140" s="13"/>
      <c r="H140" s="184">
        <v>167.30000000000001</v>
      </c>
      <c r="I140" s="185"/>
      <c r="J140" s="13"/>
      <c r="K140" s="13"/>
      <c r="L140" s="180"/>
      <c r="M140" s="186"/>
      <c r="N140" s="187"/>
      <c r="O140" s="187"/>
      <c r="P140" s="187"/>
      <c r="Q140" s="187"/>
      <c r="R140" s="187"/>
      <c r="S140" s="187"/>
      <c r="T140" s="18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2" t="s">
        <v>225</v>
      </c>
      <c r="AU140" s="182" t="s">
        <v>22</v>
      </c>
      <c r="AV140" s="13" t="s">
        <v>22</v>
      </c>
      <c r="AW140" s="13" t="s">
        <v>4</v>
      </c>
      <c r="AX140" s="13" t="s">
        <v>88</v>
      </c>
      <c r="AY140" s="182" t="s">
        <v>216</v>
      </c>
    </row>
    <row r="141" s="2" customFormat="1" ht="14.4" customHeight="1">
      <c r="A141" s="40"/>
      <c r="B141" s="166"/>
      <c r="C141" s="201" t="s">
        <v>341</v>
      </c>
      <c r="D141" s="201" t="s">
        <v>356</v>
      </c>
      <c r="E141" s="202" t="s">
        <v>428</v>
      </c>
      <c r="F141" s="203" t="s">
        <v>429</v>
      </c>
      <c r="G141" s="204" t="s">
        <v>221</v>
      </c>
      <c r="H141" s="205">
        <v>3.4510000000000001</v>
      </c>
      <c r="I141" s="206"/>
      <c r="J141" s="207">
        <f>ROUND(I141*H141,2)</f>
        <v>0</v>
      </c>
      <c r="K141" s="203" t="s">
        <v>222</v>
      </c>
      <c r="L141" s="208"/>
      <c r="M141" s="209" t="s">
        <v>3</v>
      </c>
      <c r="N141" s="210" t="s">
        <v>51</v>
      </c>
      <c r="O141" s="74"/>
      <c r="P141" s="176">
        <f>O141*H141</f>
        <v>0</v>
      </c>
      <c r="Q141" s="176">
        <v>0.13100000000000001</v>
      </c>
      <c r="R141" s="176">
        <f>Q141*H141</f>
        <v>0.45208100000000001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258</v>
      </c>
      <c r="AT141" s="178" t="s">
        <v>356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430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698</v>
      </c>
      <c r="G142" s="13"/>
      <c r="H142" s="184">
        <v>3.3500000000000001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88</v>
      </c>
      <c r="AY142" s="182" t="s">
        <v>216</v>
      </c>
    </row>
    <row r="143" s="13" customFormat="1">
      <c r="A143" s="13"/>
      <c r="B143" s="180"/>
      <c r="C143" s="13"/>
      <c r="D143" s="181" t="s">
        <v>225</v>
      </c>
      <c r="E143" s="13"/>
      <c r="F143" s="183" t="s">
        <v>699</v>
      </c>
      <c r="G143" s="13"/>
      <c r="H143" s="184">
        <v>3.4510000000000001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</v>
      </c>
      <c r="AX143" s="13" t="s">
        <v>88</v>
      </c>
      <c r="AY143" s="182" t="s">
        <v>216</v>
      </c>
    </row>
    <row r="144" s="2" customFormat="1" ht="14.4" customHeight="1">
      <c r="A144" s="40"/>
      <c r="B144" s="166"/>
      <c r="C144" s="201" t="s">
        <v>346</v>
      </c>
      <c r="D144" s="201" t="s">
        <v>356</v>
      </c>
      <c r="E144" s="202" t="s">
        <v>435</v>
      </c>
      <c r="F144" s="203" t="s">
        <v>436</v>
      </c>
      <c r="G144" s="204" t="s">
        <v>221</v>
      </c>
      <c r="H144" s="205">
        <v>2.21</v>
      </c>
      <c r="I144" s="206"/>
      <c r="J144" s="207">
        <f>ROUND(I144*H144,2)</f>
        <v>0</v>
      </c>
      <c r="K144" s="203" t="s">
        <v>3</v>
      </c>
      <c r="L144" s="208"/>
      <c r="M144" s="209" t="s">
        <v>3</v>
      </c>
      <c r="N144" s="210" t="s">
        <v>51</v>
      </c>
      <c r="O144" s="74"/>
      <c r="P144" s="176">
        <f>O144*H144</f>
        <v>0</v>
      </c>
      <c r="Q144" s="176">
        <v>0.20999999999999999</v>
      </c>
      <c r="R144" s="176">
        <f>Q144*H144</f>
        <v>0.46409999999999996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258</v>
      </c>
      <c r="AT144" s="178" t="s">
        <v>356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700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701</v>
      </c>
      <c r="G145" s="13"/>
      <c r="H145" s="184">
        <v>2.21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12" customFormat="1" ht="22.8" customHeight="1">
      <c r="A146" s="12"/>
      <c r="B146" s="153"/>
      <c r="C146" s="12"/>
      <c r="D146" s="154" t="s">
        <v>79</v>
      </c>
      <c r="E146" s="164" t="s">
        <v>264</v>
      </c>
      <c r="F146" s="164" t="s">
        <v>439</v>
      </c>
      <c r="G146" s="12"/>
      <c r="H146" s="12"/>
      <c r="I146" s="156"/>
      <c r="J146" s="165">
        <f>BK146</f>
        <v>0</v>
      </c>
      <c r="K146" s="12"/>
      <c r="L146" s="153"/>
      <c r="M146" s="158"/>
      <c r="N146" s="159"/>
      <c r="O146" s="159"/>
      <c r="P146" s="160">
        <f>SUM(P147:P167)</f>
        <v>0</v>
      </c>
      <c r="Q146" s="159"/>
      <c r="R146" s="160">
        <f>SUM(R147:R167)</f>
        <v>45.320616740000006</v>
      </c>
      <c r="S146" s="159"/>
      <c r="T146" s="161">
        <f>SUM(T147:T167)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4" t="s">
        <v>88</v>
      </c>
      <c r="AT146" s="162" t="s">
        <v>79</v>
      </c>
      <c r="AU146" s="162" t="s">
        <v>88</v>
      </c>
      <c r="AY146" s="154" t="s">
        <v>216</v>
      </c>
      <c r="BK146" s="163">
        <f>SUM(BK147:BK167)</f>
        <v>0</v>
      </c>
    </row>
    <row r="147" s="2" customFormat="1" ht="24.15" customHeight="1">
      <c r="A147" s="40"/>
      <c r="B147" s="166"/>
      <c r="C147" s="167" t="s">
        <v>351</v>
      </c>
      <c r="D147" s="167" t="s">
        <v>218</v>
      </c>
      <c r="E147" s="168" t="s">
        <v>477</v>
      </c>
      <c r="F147" s="169" t="s">
        <v>478</v>
      </c>
      <c r="G147" s="170" t="s">
        <v>261</v>
      </c>
      <c r="H147" s="171">
        <v>106.19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0.15540000000000001</v>
      </c>
      <c r="R147" s="176">
        <f>Q147*H147</f>
        <v>16.501926000000001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223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479</v>
      </c>
    </row>
    <row r="148" s="13" customFormat="1">
      <c r="A148" s="13"/>
      <c r="B148" s="180"/>
      <c r="C148" s="13"/>
      <c r="D148" s="181" t="s">
        <v>225</v>
      </c>
      <c r="E148" s="182" t="s">
        <v>3</v>
      </c>
      <c r="F148" s="183" t="s">
        <v>702</v>
      </c>
      <c r="G148" s="13"/>
      <c r="H148" s="184">
        <v>106.19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41</v>
      </c>
      <c r="AX148" s="13" t="s">
        <v>88</v>
      </c>
      <c r="AY148" s="182" t="s">
        <v>216</v>
      </c>
    </row>
    <row r="149" s="2" customFormat="1" ht="14.4" customHeight="1">
      <c r="A149" s="40"/>
      <c r="B149" s="166"/>
      <c r="C149" s="201" t="s">
        <v>355</v>
      </c>
      <c r="D149" s="201" t="s">
        <v>356</v>
      </c>
      <c r="E149" s="202" t="s">
        <v>484</v>
      </c>
      <c r="F149" s="203" t="s">
        <v>485</v>
      </c>
      <c r="G149" s="204" t="s">
        <v>261</v>
      </c>
      <c r="H149" s="205">
        <v>96.947000000000003</v>
      </c>
      <c r="I149" s="206"/>
      <c r="J149" s="207">
        <f>ROUND(I149*H149,2)</f>
        <v>0</v>
      </c>
      <c r="K149" s="203" t="s">
        <v>222</v>
      </c>
      <c r="L149" s="208"/>
      <c r="M149" s="209" t="s">
        <v>3</v>
      </c>
      <c r="N149" s="210" t="s">
        <v>51</v>
      </c>
      <c r="O149" s="74"/>
      <c r="P149" s="176">
        <f>O149*H149</f>
        <v>0</v>
      </c>
      <c r="Q149" s="176">
        <v>0.080000000000000002</v>
      </c>
      <c r="R149" s="176">
        <f>Q149*H149</f>
        <v>7.7557600000000004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258</v>
      </c>
      <c r="AT149" s="178" t="s">
        <v>356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223</v>
      </c>
      <c r="BM149" s="178" t="s">
        <v>486</v>
      </c>
    </row>
    <row r="150" s="13" customFormat="1">
      <c r="A150" s="13"/>
      <c r="B150" s="180"/>
      <c r="C150" s="13"/>
      <c r="D150" s="181" t="s">
        <v>225</v>
      </c>
      <c r="E150" s="182" t="s">
        <v>3</v>
      </c>
      <c r="F150" s="183" t="s">
        <v>702</v>
      </c>
      <c r="G150" s="13"/>
      <c r="H150" s="184">
        <v>106.19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41</v>
      </c>
      <c r="AX150" s="13" t="s">
        <v>80</v>
      </c>
      <c r="AY150" s="182" t="s">
        <v>216</v>
      </c>
    </row>
    <row r="151" s="13" customFormat="1">
      <c r="A151" s="13"/>
      <c r="B151" s="180"/>
      <c r="C151" s="13"/>
      <c r="D151" s="181" t="s">
        <v>225</v>
      </c>
      <c r="E151" s="182" t="s">
        <v>3</v>
      </c>
      <c r="F151" s="183" t="s">
        <v>703</v>
      </c>
      <c r="G151" s="13"/>
      <c r="H151" s="184">
        <v>-4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41</v>
      </c>
      <c r="AX151" s="13" t="s">
        <v>80</v>
      </c>
      <c r="AY151" s="182" t="s">
        <v>216</v>
      </c>
    </row>
    <row r="152" s="13" customFormat="1">
      <c r="A152" s="13"/>
      <c r="B152" s="180"/>
      <c r="C152" s="13"/>
      <c r="D152" s="181" t="s">
        <v>225</v>
      </c>
      <c r="E152" s="182" t="s">
        <v>3</v>
      </c>
      <c r="F152" s="183" t="s">
        <v>704</v>
      </c>
      <c r="G152" s="13"/>
      <c r="H152" s="184">
        <v>-9.8599999999999994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225</v>
      </c>
      <c r="AU152" s="182" t="s">
        <v>22</v>
      </c>
      <c r="AV152" s="13" t="s">
        <v>22</v>
      </c>
      <c r="AW152" s="13" t="s">
        <v>41</v>
      </c>
      <c r="AX152" s="13" t="s">
        <v>80</v>
      </c>
      <c r="AY152" s="182" t="s">
        <v>216</v>
      </c>
    </row>
    <row r="153" s="14" customFormat="1">
      <c r="A153" s="14"/>
      <c r="B153" s="193"/>
      <c r="C153" s="14"/>
      <c r="D153" s="181" t="s">
        <v>225</v>
      </c>
      <c r="E153" s="194" t="s">
        <v>3</v>
      </c>
      <c r="F153" s="195" t="s">
        <v>234</v>
      </c>
      <c r="G153" s="14"/>
      <c r="H153" s="196">
        <v>92.329999999999998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225</v>
      </c>
      <c r="AU153" s="194" t="s">
        <v>22</v>
      </c>
      <c r="AV153" s="14" t="s">
        <v>223</v>
      </c>
      <c r="AW153" s="14" t="s">
        <v>41</v>
      </c>
      <c r="AX153" s="14" t="s">
        <v>88</v>
      </c>
      <c r="AY153" s="194" t="s">
        <v>216</v>
      </c>
    </row>
    <row r="154" s="13" customFormat="1">
      <c r="A154" s="13"/>
      <c r="B154" s="180"/>
      <c r="C154" s="13"/>
      <c r="D154" s="181" t="s">
        <v>225</v>
      </c>
      <c r="E154" s="13"/>
      <c r="F154" s="183" t="s">
        <v>705</v>
      </c>
      <c r="G154" s="13"/>
      <c r="H154" s="184">
        <v>96.947000000000003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</v>
      </c>
      <c r="AX154" s="13" t="s">
        <v>88</v>
      </c>
      <c r="AY154" s="182" t="s">
        <v>216</v>
      </c>
    </row>
    <row r="155" s="2" customFormat="1" ht="14.4" customHeight="1">
      <c r="A155" s="40"/>
      <c r="B155" s="166"/>
      <c r="C155" s="201" t="s">
        <v>363</v>
      </c>
      <c r="D155" s="201" t="s">
        <v>356</v>
      </c>
      <c r="E155" s="202" t="s">
        <v>492</v>
      </c>
      <c r="F155" s="203" t="s">
        <v>493</v>
      </c>
      <c r="G155" s="204" t="s">
        <v>261</v>
      </c>
      <c r="H155" s="205">
        <v>4.2000000000000002</v>
      </c>
      <c r="I155" s="206"/>
      <c r="J155" s="207">
        <f>ROUND(I155*H155,2)</f>
        <v>0</v>
      </c>
      <c r="K155" s="203" t="s">
        <v>222</v>
      </c>
      <c r="L155" s="208"/>
      <c r="M155" s="209" t="s">
        <v>3</v>
      </c>
      <c r="N155" s="210" t="s">
        <v>51</v>
      </c>
      <c r="O155" s="74"/>
      <c r="P155" s="176">
        <f>O155*H155</f>
        <v>0</v>
      </c>
      <c r="Q155" s="176">
        <v>0.065670000000000006</v>
      </c>
      <c r="R155" s="176">
        <f>Q155*H155</f>
        <v>0.27581400000000006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258</v>
      </c>
      <c r="AT155" s="178" t="s">
        <v>356</v>
      </c>
      <c r="AU155" s="178" t="s">
        <v>22</v>
      </c>
      <c r="AY155" s="20" t="s">
        <v>216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88</v>
      </c>
      <c r="BK155" s="179">
        <f>ROUND(I155*H155,2)</f>
        <v>0</v>
      </c>
      <c r="BL155" s="20" t="s">
        <v>223</v>
      </c>
      <c r="BM155" s="178" t="s">
        <v>494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706</v>
      </c>
      <c r="G156" s="13"/>
      <c r="H156" s="184">
        <v>4.2000000000000002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14.4" customHeight="1">
      <c r="A157" s="40"/>
      <c r="B157" s="166"/>
      <c r="C157" s="201" t="s">
        <v>369</v>
      </c>
      <c r="D157" s="201" t="s">
        <v>356</v>
      </c>
      <c r="E157" s="202" t="s">
        <v>497</v>
      </c>
      <c r="F157" s="203" t="s">
        <v>498</v>
      </c>
      <c r="G157" s="204" t="s">
        <v>261</v>
      </c>
      <c r="H157" s="205">
        <v>10.353</v>
      </c>
      <c r="I157" s="206"/>
      <c r="J157" s="207">
        <f>ROUND(I157*H157,2)</f>
        <v>0</v>
      </c>
      <c r="K157" s="203" t="s">
        <v>222</v>
      </c>
      <c r="L157" s="208"/>
      <c r="M157" s="209" t="s">
        <v>3</v>
      </c>
      <c r="N157" s="210" t="s">
        <v>51</v>
      </c>
      <c r="O157" s="74"/>
      <c r="P157" s="176">
        <f>O157*H157</f>
        <v>0</v>
      </c>
      <c r="Q157" s="176">
        <v>0.048300000000000003</v>
      </c>
      <c r="R157" s="176">
        <f>Q157*H157</f>
        <v>0.50004990000000005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258</v>
      </c>
      <c r="AT157" s="178" t="s">
        <v>356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499</v>
      </c>
    </row>
    <row r="158" s="13" customFormat="1">
      <c r="A158" s="13"/>
      <c r="B158" s="180"/>
      <c r="C158" s="13"/>
      <c r="D158" s="181" t="s">
        <v>225</v>
      </c>
      <c r="E158" s="182" t="s">
        <v>3</v>
      </c>
      <c r="F158" s="183" t="s">
        <v>707</v>
      </c>
      <c r="G158" s="13"/>
      <c r="H158" s="184">
        <v>9.8599999999999994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225</v>
      </c>
      <c r="AU158" s="182" t="s">
        <v>22</v>
      </c>
      <c r="AV158" s="13" t="s">
        <v>22</v>
      </c>
      <c r="AW158" s="13" t="s">
        <v>41</v>
      </c>
      <c r="AX158" s="13" t="s">
        <v>88</v>
      </c>
      <c r="AY158" s="182" t="s">
        <v>216</v>
      </c>
    </row>
    <row r="159" s="13" customFormat="1">
      <c r="A159" s="13"/>
      <c r="B159" s="180"/>
      <c r="C159" s="13"/>
      <c r="D159" s="181" t="s">
        <v>225</v>
      </c>
      <c r="E159" s="13"/>
      <c r="F159" s="183" t="s">
        <v>708</v>
      </c>
      <c r="G159" s="13"/>
      <c r="H159" s="184">
        <v>10.353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</v>
      </c>
      <c r="AX159" s="13" t="s">
        <v>88</v>
      </c>
      <c r="AY159" s="182" t="s">
        <v>216</v>
      </c>
    </row>
    <row r="160" s="2" customFormat="1" ht="24.15" customHeight="1">
      <c r="A160" s="40"/>
      <c r="B160" s="166"/>
      <c r="C160" s="167" t="s">
        <v>374</v>
      </c>
      <c r="D160" s="167" t="s">
        <v>218</v>
      </c>
      <c r="E160" s="168" t="s">
        <v>505</v>
      </c>
      <c r="F160" s="169" t="s">
        <v>506</v>
      </c>
      <c r="G160" s="170" t="s">
        <v>261</v>
      </c>
      <c r="H160" s="171">
        <v>120.8</v>
      </c>
      <c r="I160" s="172"/>
      <c r="J160" s="173">
        <f>ROUND(I160*H160,2)</f>
        <v>0</v>
      </c>
      <c r="K160" s="169" t="s">
        <v>222</v>
      </c>
      <c r="L160" s="41"/>
      <c r="M160" s="174" t="s">
        <v>3</v>
      </c>
      <c r="N160" s="175" t="s">
        <v>51</v>
      </c>
      <c r="O160" s="74"/>
      <c r="P160" s="176">
        <f>O160*H160</f>
        <v>0</v>
      </c>
      <c r="Q160" s="176">
        <v>0.1295</v>
      </c>
      <c r="R160" s="176">
        <f>Q160*H160</f>
        <v>15.643599999999999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223</v>
      </c>
      <c r="AT160" s="178" t="s">
        <v>218</v>
      </c>
      <c r="AU160" s="178" t="s">
        <v>22</v>
      </c>
      <c r="AY160" s="20" t="s">
        <v>216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88</v>
      </c>
      <c r="BK160" s="179">
        <f>ROUND(I160*H160,2)</f>
        <v>0</v>
      </c>
      <c r="BL160" s="20" t="s">
        <v>223</v>
      </c>
      <c r="BM160" s="178" t="s">
        <v>507</v>
      </c>
    </row>
    <row r="161" s="2" customFormat="1">
      <c r="A161" s="40"/>
      <c r="B161" s="41"/>
      <c r="C161" s="40"/>
      <c r="D161" s="181" t="s">
        <v>230</v>
      </c>
      <c r="E161" s="40"/>
      <c r="F161" s="189" t="s">
        <v>508</v>
      </c>
      <c r="G161" s="40"/>
      <c r="H161" s="40"/>
      <c r="I161" s="190"/>
      <c r="J161" s="40"/>
      <c r="K161" s="40"/>
      <c r="L161" s="41"/>
      <c r="M161" s="191"/>
      <c r="N161" s="192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0" t="s">
        <v>230</v>
      </c>
      <c r="AU161" s="20" t="s">
        <v>22</v>
      </c>
    </row>
    <row r="162" s="13" customFormat="1">
      <c r="A162" s="13"/>
      <c r="B162" s="180"/>
      <c r="C162" s="13"/>
      <c r="D162" s="181" t="s">
        <v>225</v>
      </c>
      <c r="E162" s="182" t="s">
        <v>3</v>
      </c>
      <c r="F162" s="183" t="s">
        <v>709</v>
      </c>
      <c r="G162" s="13"/>
      <c r="H162" s="184">
        <v>120.8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41</v>
      </c>
      <c r="AX162" s="13" t="s">
        <v>88</v>
      </c>
      <c r="AY162" s="182" t="s">
        <v>216</v>
      </c>
    </row>
    <row r="163" s="2" customFormat="1" ht="14.4" customHeight="1">
      <c r="A163" s="40"/>
      <c r="B163" s="166"/>
      <c r="C163" s="201" t="s">
        <v>379</v>
      </c>
      <c r="D163" s="201" t="s">
        <v>356</v>
      </c>
      <c r="E163" s="202" t="s">
        <v>516</v>
      </c>
      <c r="F163" s="203" t="s">
        <v>517</v>
      </c>
      <c r="G163" s="204" t="s">
        <v>261</v>
      </c>
      <c r="H163" s="205">
        <v>126.84</v>
      </c>
      <c r="I163" s="206"/>
      <c r="J163" s="207">
        <f>ROUND(I163*H163,2)</f>
        <v>0</v>
      </c>
      <c r="K163" s="203" t="s">
        <v>222</v>
      </c>
      <c r="L163" s="208"/>
      <c r="M163" s="209" t="s">
        <v>3</v>
      </c>
      <c r="N163" s="210" t="s">
        <v>51</v>
      </c>
      <c r="O163" s="74"/>
      <c r="P163" s="176">
        <f>O163*H163</f>
        <v>0</v>
      </c>
      <c r="Q163" s="176">
        <v>0.035999999999999997</v>
      </c>
      <c r="R163" s="176">
        <f>Q163*H163</f>
        <v>4.5662399999999996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258</v>
      </c>
      <c r="AT163" s="178" t="s">
        <v>356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223</v>
      </c>
      <c r="BM163" s="178" t="s">
        <v>518</v>
      </c>
    </row>
    <row r="164" s="13" customFormat="1">
      <c r="A164" s="13"/>
      <c r="B164" s="180"/>
      <c r="C164" s="13"/>
      <c r="D164" s="181" t="s">
        <v>225</v>
      </c>
      <c r="E164" s="13"/>
      <c r="F164" s="183" t="s">
        <v>710</v>
      </c>
      <c r="G164" s="13"/>
      <c r="H164" s="184">
        <v>126.84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</v>
      </c>
      <c r="AX164" s="13" t="s">
        <v>88</v>
      </c>
      <c r="AY164" s="182" t="s">
        <v>216</v>
      </c>
    </row>
    <row r="165" s="2" customFormat="1" ht="14.4" customHeight="1">
      <c r="A165" s="40"/>
      <c r="B165" s="166"/>
      <c r="C165" s="167" t="s">
        <v>388</v>
      </c>
      <c r="D165" s="167" t="s">
        <v>218</v>
      </c>
      <c r="E165" s="168" t="s">
        <v>536</v>
      </c>
      <c r="F165" s="169" t="s">
        <v>537</v>
      </c>
      <c r="G165" s="170" t="s">
        <v>221</v>
      </c>
      <c r="H165" s="171">
        <v>214.51900000000001</v>
      </c>
      <c r="I165" s="172"/>
      <c r="J165" s="173">
        <f>ROUND(I165*H165,2)</f>
        <v>0</v>
      </c>
      <c r="K165" s="169" t="s">
        <v>222</v>
      </c>
      <c r="L165" s="41"/>
      <c r="M165" s="174" t="s">
        <v>3</v>
      </c>
      <c r="N165" s="175" t="s">
        <v>51</v>
      </c>
      <c r="O165" s="74"/>
      <c r="P165" s="176">
        <f>O165*H165</f>
        <v>0</v>
      </c>
      <c r="Q165" s="176">
        <v>0.00036000000000000002</v>
      </c>
      <c r="R165" s="176">
        <f>Q165*H165</f>
        <v>0.077226840000000005</v>
      </c>
      <c r="S165" s="176">
        <v>0</v>
      </c>
      <c r="T165" s="17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223</v>
      </c>
      <c r="AT165" s="178" t="s">
        <v>218</v>
      </c>
      <c r="AU165" s="178" t="s">
        <v>22</v>
      </c>
      <c r="AY165" s="20" t="s">
        <v>216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88</v>
      </c>
      <c r="BK165" s="179">
        <f>ROUND(I165*H165,2)</f>
        <v>0</v>
      </c>
      <c r="BL165" s="20" t="s">
        <v>223</v>
      </c>
      <c r="BM165" s="178" t="s">
        <v>538</v>
      </c>
    </row>
    <row r="166" s="13" customFormat="1">
      <c r="A166" s="13"/>
      <c r="B166" s="180"/>
      <c r="C166" s="13"/>
      <c r="D166" s="181" t="s">
        <v>225</v>
      </c>
      <c r="E166" s="182" t="s">
        <v>3</v>
      </c>
      <c r="F166" s="183" t="s">
        <v>673</v>
      </c>
      <c r="G166" s="13"/>
      <c r="H166" s="184">
        <v>195.017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41</v>
      </c>
      <c r="AX166" s="13" t="s">
        <v>88</v>
      </c>
      <c r="AY166" s="182" t="s">
        <v>216</v>
      </c>
    </row>
    <row r="167" s="13" customFormat="1">
      <c r="A167" s="13"/>
      <c r="B167" s="180"/>
      <c r="C167" s="13"/>
      <c r="D167" s="181" t="s">
        <v>225</v>
      </c>
      <c r="E167" s="13"/>
      <c r="F167" s="183" t="s">
        <v>711</v>
      </c>
      <c r="G167" s="13"/>
      <c r="H167" s="184">
        <v>214.51900000000001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225</v>
      </c>
      <c r="AU167" s="182" t="s">
        <v>22</v>
      </c>
      <c r="AV167" s="13" t="s">
        <v>22</v>
      </c>
      <c r="AW167" s="13" t="s">
        <v>4</v>
      </c>
      <c r="AX167" s="13" t="s">
        <v>88</v>
      </c>
      <c r="AY167" s="182" t="s">
        <v>216</v>
      </c>
    </row>
    <row r="168" s="12" customFormat="1" ht="22.8" customHeight="1">
      <c r="A168" s="12"/>
      <c r="B168" s="153"/>
      <c r="C168" s="12"/>
      <c r="D168" s="154" t="s">
        <v>79</v>
      </c>
      <c r="E168" s="164" t="s">
        <v>556</v>
      </c>
      <c r="F168" s="164" t="s">
        <v>557</v>
      </c>
      <c r="G168" s="12"/>
      <c r="H168" s="12"/>
      <c r="I168" s="156"/>
      <c r="J168" s="165">
        <f>BK168</f>
        <v>0</v>
      </c>
      <c r="K168" s="12"/>
      <c r="L168" s="153"/>
      <c r="M168" s="158"/>
      <c r="N168" s="159"/>
      <c r="O168" s="159"/>
      <c r="P168" s="160">
        <f>SUM(P169:P173)</f>
        <v>0</v>
      </c>
      <c r="Q168" s="159"/>
      <c r="R168" s="160">
        <f>SUM(R169:R173)</f>
        <v>0</v>
      </c>
      <c r="S168" s="159"/>
      <c r="T168" s="16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4" t="s">
        <v>88</v>
      </c>
      <c r="AT168" s="162" t="s">
        <v>79</v>
      </c>
      <c r="AU168" s="162" t="s">
        <v>88</v>
      </c>
      <c r="AY168" s="154" t="s">
        <v>216</v>
      </c>
      <c r="BK168" s="163">
        <f>SUM(BK169:BK173)</f>
        <v>0</v>
      </c>
    </row>
    <row r="169" s="2" customFormat="1" ht="24.15" customHeight="1">
      <c r="A169" s="40"/>
      <c r="B169" s="166"/>
      <c r="C169" s="167" t="s">
        <v>397</v>
      </c>
      <c r="D169" s="167" t="s">
        <v>218</v>
      </c>
      <c r="E169" s="168" t="s">
        <v>559</v>
      </c>
      <c r="F169" s="169" t="s">
        <v>560</v>
      </c>
      <c r="G169" s="170" t="s">
        <v>300</v>
      </c>
      <c r="H169" s="171">
        <v>6.3799999999999999</v>
      </c>
      <c r="I169" s="172"/>
      <c r="J169" s="173">
        <f>ROUND(I169*H169,2)</f>
        <v>0</v>
      </c>
      <c r="K169" s="169" t="s">
        <v>222</v>
      </c>
      <c r="L169" s="41"/>
      <c r="M169" s="174" t="s">
        <v>3</v>
      </c>
      <c r="N169" s="175" t="s">
        <v>51</v>
      </c>
      <c r="O169" s="74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8" t="s">
        <v>223</v>
      </c>
      <c r="AT169" s="178" t="s">
        <v>218</v>
      </c>
      <c r="AU169" s="178" t="s">
        <v>22</v>
      </c>
      <c r="AY169" s="20" t="s">
        <v>216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88</v>
      </c>
      <c r="BK169" s="179">
        <f>ROUND(I169*H169,2)</f>
        <v>0</v>
      </c>
      <c r="BL169" s="20" t="s">
        <v>223</v>
      </c>
      <c r="BM169" s="178" t="s">
        <v>561</v>
      </c>
    </row>
    <row r="170" s="2" customFormat="1" ht="24.15" customHeight="1">
      <c r="A170" s="40"/>
      <c r="B170" s="166"/>
      <c r="C170" s="167" t="s">
        <v>403</v>
      </c>
      <c r="D170" s="167" t="s">
        <v>218</v>
      </c>
      <c r="E170" s="168" t="s">
        <v>563</v>
      </c>
      <c r="F170" s="169" t="s">
        <v>564</v>
      </c>
      <c r="G170" s="170" t="s">
        <v>300</v>
      </c>
      <c r="H170" s="171">
        <v>31.899999999999999</v>
      </c>
      <c r="I170" s="172"/>
      <c r="J170" s="173">
        <f>ROUND(I170*H170,2)</f>
        <v>0</v>
      </c>
      <c r="K170" s="169" t="s">
        <v>222</v>
      </c>
      <c r="L170" s="41"/>
      <c r="M170" s="174" t="s">
        <v>3</v>
      </c>
      <c r="N170" s="175" t="s">
        <v>51</v>
      </c>
      <c r="O170" s="74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223</v>
      </c>
      <c r="AT170" s="178" t="s">
        <v>218</v>
      </c>
      <c r="AU170" s="178" t="s">
        <v>22</v>
      </c>
      <c r="AY170" s="20" t="s">
        <v>216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88</v>
      </c>
      <c r="BK170" s="179">
        <f>ROUND(I170*H170,2)</f>
        <v>0</v>
      </c>
      <c r="BL170" s="20" t="s">
        <v>223</v>
      </c>
      <c r="BM170" s="178" t="s">
        <v>712</v>
      </c>
    </row>
    <row r="171" s="2" customFormat="1">
      <c r="A171" s="40"/>
      <c r="B171" s="41"/>
      <c r="C171" s="40"/>
      <c r="D171" s="181" t="s">
        <v>230</v>
      </c>
      <c r="E171" s="40"/>
      <c r="F171" s="189" t="s">
        <v>296</v>
      </c>
      <c r="G171" s="40"/>
      <c r="H171" s="40"/>
      <c r="I171" s="190"/>
      <c r="J171" s="40"/>
      <c r="K171" s="40"/>
      <c r="L171" s="41"/>
      <c r="M171" s="191"/>
      <c r="N171" s="192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0" t="s">
        <v>230</v>
      </c>
      <c r="AU171" s="20" t="s">
        <v>22</v>
      </c>
    </row>
    <row r="172" s="13" customFormat="1">
      <c r="A172" s="13"/>
      <c r="B172" s="180"/>
      <c r="C172" s="13"/>
      <c r="D172" s="181" t="s">
        <v>225</v>
      </c>
      <c r="E172" s="13"/>
      <c r="F172" s="183" t="s">
        <v>713</v>
      </c>
      <c r="G172" s="13"/>
      <c r="H172" s="184">
        <v>31.899999999999999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225</v>
      </c>
      <c r="AU172" s="182" t="s">
        <v>22</v>
      </c>
      <c r="AV172" s="13" t="s">
        <v>22</v>
      </c>
      <c r="AW172" s="13" t="s">
        <v>4</v>
      </c>
      <c r="AX172" s="13" t="s">
        <v>88</v>
      </c>
      <c r="AY172" s="182" t="s">
        <v>216</v>
      </c>
    </row>
    <row r="173" s="2" customFormat="1" ht="24.15" customHeight="1">
      <c r="A173" s="40"/>
      <c r="B173" s="166"/>
      <c r="C173" s="167" t="s">
        <v>412</v>
      </c>
      <c r="D173" s="167" t="s">
        <v>218</v>
      </c>
      <c r="E173" s="168" t="s">
        <v>579</v>
      </c>
      <c r="F173" s="169" t="s">
        <v>580</v>
      </c>
      <c r="G173" s="170" t="s">
        <v>300</v>
      </c>
      <c r="H173" s="171">
        <v>6.3799999999999999</v>
      </c>
      <c r="I173" s="172"/>
      <c r="J173" s="173">
        <f>ROUND(I173*H173,2)</f>
        <v>0</v>
      </c>
      <c r="K173" s="169" t="s">
        <v>222</v>
      </c>
      <c r="L173" s="41"/>
      <c r="M173" s="174" t="s">
        <v>3</v>
      </c>
      <c r="N173" s="175" t="s">
        <v>51</v>
      </c>
      <c r="O173" s="74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223</v>
      </c>
      <c r="AT173" s="178" t="s">
        <v>218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581</v>
      </c>
    </row>
    <row r="174" s="12" customFormat="1" ht="22.8" customHeight="1">
      <c r="A174" s="12"/>
      <c r="B174" s="153"/>
      <c r="C174" s="12"/>
      <c r="D174" s="154" t="s">
        <v>79</v>
      </c>
      <c r="E174" s="164" t="s">
        <v>593</v>
      </c>
      <c r="F174" s="164" t="s">
        <v>594</v>
      </c>
      <c r="G174" s="12"/>
      <c r="H174" s="12"/>
      <c r="I174" s="156"/>
      <c r="J174" s="165">
        <f>BK174</f>
        <v>0</v>
      </c>
      <c r="K174" s="12"/>
      <c r="L174" s="153"/>
      <c r="M174" s="158"/>
      <c r="N174" s="159"/>
      <c r="O174" s="159"/>
      <c r="P174" s="160">
        <f>SUM(P175:P176)</f>
        <v>0</v>
      </c>
      <c r="Q174" s="159"/>
      <c r="R174" s="160">
        <f>SUM(R175:R176)</f>
        <v>0</v>
      </c>
      <c r="S174" s="159"/>
      <c r="T174" s="16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4" t="s">
        <v>88</v>
      </c>
      <c r="AT174" s="162" t="s">
        <v>79</v>
      </c>
      <c r="AU174" s="162" t="s">
        <v>88</v>
      </c>
      <c r="AY174" s="154" t="s">
        <v>216</v>
      </c>
      <c r="BK174" s="163">
        <f>SUM(BK175:BK176)</f>
        <v>0</v>
      </c>
    </row>
    <row r="175" s="2" customFormat="1" ht="24.15" customHeight="1">
      <c r="A175" s="40"/>
      <c r="B175" s="166"/>
      <c r="C175" s="167" t="s">
        <v>419</v>
      </c>
      <c r="D175" s="167" t="s">
        <v>218</v>
      </c>
      <c r="E175" s="168" t="s">
        <v>596</v>
      </c>
      <c r="F175" s="169" t="s">
        <v>597</v>
      </c>
      <c r="G175" s="170" t="s">
        <v>300</v>
      </c>
      <c r="H175" s="171">
        <v>261.41300000000001</v>
      </c>
      <c r="I175" s="172"/>
      <c r="J175" s="173">
        <f>ROUND(I175*H175,2)</f>
        <v>0</v>
      </c>
      <c r="K175" s="169" t="s">
        <v>222</v>
      </c>
      <c r="L175" s="41"/>
      <c r="M175" s="174" t="s">
        <v>3</v>
      </c>
      <c r="N175" s="175" t="s">
        <v>51</v>
      </c>
      <c r="O175" s="74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223</v>
      </c>
      <c r="AT175" s="178" t="s">
        <v>218</v>
      </c>
      <c r="AU175" s="178" t="s">
        <v>22</v>
      </c>
      <c r="AY175" s="20" t="s">
        <v>216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88</v>
      </c>
      <c r="BK175" s="179">
        <f>ROUND(I175*H175,2)</f>
        <v>0</v>
      </c>
      <c r="BL175" s="20" t="s">
        <v>223</v>
      </c>
      <c r="BM175" s="178" t="s">
        <v>598</v>
      </c>
    </row>
    <row r="176" s="2" customFormat="1" ht="24.15" customHeight="1">
      <c r="A176" s="40"/>
      <c r="B176" s="166"/>
      <c r="C176" s="167" t="s">
        <v>427</v>
      </c>
      <c r="D176" s="167" t="s">
        <v>218</v>
      </c>
      <c r="E176" s="168" t="s">
        <v>641</v>
      </c>
      <c r="F176" s="169" t="s">
        <v>642</v>
      </c>
      <c r="G176" s="170" t="s">
        <v>300</v>
      </c>
      <c r="H176" s="171">
        <v>0.029000000000000001</v>
      </c>
      <c r="I176" s="172"/>
      <c r="J176" s="173">
        <f>ROUND(I176*H176,2)</f>
        <v>0</v>
      </c>
      <c r="K176" s="169" t="s">
        <v>222</v>
      </c>
      <c r="L176" s="41"/>
      <c r="M176" s="211" t="s">
        <v>3</v>
      </c>
      <c r="N176" s="212" t="s">
        <v>51</v>
      </c>
      <c r="O176" s="21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78" t="s">
        <v>223</v>
      </c>
      <c r="AT176" s="178" t="s">
        <v>218</v>
      </c>
      <c r="AU176" s="178" t="s">
        <v>22</v>
      </c>
      <c r="AY176" s="20" t="s">
        <v>216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88</v>
      </c>
      <c r="BK176" s="179">
        <f>ROUND(I176*H176,2)</f>
        <v>0</v>
      </c>
      <c r="BL176" s="20" t="s">
        <v>223</v>
      </c>
      <c r="BM176" s="178" t="s">
        <v>643</v>
      </c>
    </row>
    <row r="177" s="2" customFormat="1" ht="6.96" customHeight="1">
      <c r="A177" s="40"/>
      <c r="B177" s="57"/>
      <c r="C177" s="58"/>
      <c r="D177" s="58"/>
      <c r="E177" s="58"/>
      <c r="F177" s="58"/>
      <c r="G177" s="58"/>
      <c r="H177" s="58"/>
      <c r="I177" s="58"/>
      <c r="J177" s="58"/>
      <c r="K177" s="58"/>
      <c r="L177" s="41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autoFilter ref="C85:K17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714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ROUND((SUM(BE86:BE187)),  2)</f>
        <v>0</v>
      </c>
      <c r="G33" s="40"/>
      <c r="H33" s="40"/>
      <c r="I33" s="125">
        <v>0.20999999999999999</v>
      </c>
      <c r="J33" s="124">
        <f>ROUND(((SUM(BE86:BE187))*I33),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ROUND((SUM(BF86:BF187)),  2)</f>
        <v>0</v>
      </c>
      <c r="G34" s="40"/>
      <c r="H34" s="40"/>
      <c r="I34" s="125">
        <v>0.14999999999999999</v>
      </c>
      <c r="J34" s="124">
        <f>ROUND(((SUM(BF86:BF187))*I34),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ROUND((SUM(BG86:BG187)),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ROUND((SUM(BH86:BH187)),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ROUND((SUM(BI86:BI187)),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102.3 - Chodníky -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J113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J169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J185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102.3 - Chodníky - III. úsek - 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6" t="s">
        <v>191</v>
      </c>
      <c r="K85" s="147" t="s">
        <v>206</v>
      </c>
      <c r="L85" s="148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49">
        <f>BK86</f>
        <v>0</v>
      </c>
      <c r="K86" s="40"/>
      <c r="L86" s="41"/>
      <c r="M86" s="85"/>
      <c r="N86" s="70"/>
      <c r="O86" s="86"/>
      <c r="P86" s="150">
        <f>P87</f>
        <v>0</v>
      </c>
      <c r="Q86" s="86"/>
      <c r="R86" s="150">
        <f>R87</f>
        <v>905.61770937999995</v>
      </c>
      <c r="S86" s="86"/>
      <c r="T86" s="151">
        <f>T87</f>
        <v>46.573999999999998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2">
        <f>BK87</f>
        <v>0</v>
      </c>
    </row>
    <row r="87" s="12" customFormat="1" ht="25.92" customHeight="1">
      <c r="A87" s="12"/>
      <c r="B87" s="153"/>
      <c r="C87" s="12"/>
      <c r="D87" s="154" t="s">
        <v>79</v>
      </c>
      <c r="E87" s="155" t="s">
        <v>214</v>
      </c>
      <c r="F87" s="155" t="s">
        <v>215</v>
      </c>
      <c r="G87" s="12"/>
      <c r="H87" s="12"/>
      <c r="I87" s="156"/>
      <c r="J87" s="157">
        <f>BK87</f>
        <v>0</v>
      </c>
      <c r="K87" s="12"/>
      <c r="L87" s="153"/>
      <c r="M87" s="158"/>
      <c r="N87" s="159"/>
      <c r="O87" s="159"/>
      <c r="P87" s="160">
        <f>P88+P110+P113+P139+P169+P185</f>
        <v>0</v>
      </c>
      <c r="Q87" s="159"/>
      <c r="R87" s="160">
        <f>R88+R110+R113+R139+R169+R185</f>
        <v>905.61770937999995</v>
      </c>
      <c r="S87" s="159"/>
      <c r="T87" s="161">
        <f>T88+T110+T113+T139+T169+T185</f>
        <v>46.573999999999998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80</v>
      </c>
      <c r="AY87" s="154" t="s">
        <v>216</v>
      </c>
      <c r="BK87" s="163">
        <f>BK88+BK110+BK113+BK139+BK169+BK185</f>
        <v>0</v>
      </c>
    </row>
    <row r="88" s="12" customFormat="1" ht="22.8" customHeight="1">
      <c r="A88" s="12"/>
      <c r="B88" s="153"/>
      <c r="C88" s="12"/>
      <c r="D88" s="154" t="s">
        <v>79</v>
      </c>
      <c r="E88" s="164" t="s">
        <v>88</v>
      </c>
      <c r="F88" s="164" t="s">
        <v>217</v>
      </c>
      <c r="G88" s="12"/>
      <c r="H88" s="12"/>
      <c r="I88" s="156"/>
      <c r="J88" s="165">
        <f>BK88</f>
        <v>0</v>
      </c>
      <c r="K88" s="12"/>
      <c r="L88" s="153"/>
      <c r="M88" s="158"/>
      <c r="N88" s="159"/>
      <c r="O88" s="159"/>
      <c r="P88" s="160">
        <f>SUM(P89:P109)</f>
        <v>0</v>
      </c>
      <c r="Q88" s="159"/>
      <c r="R88" s="160">
        <f>SUM(R89:R109)</f>
        <v>0.0029499999999999999</v>
      </c>
      <c r="S88" s="159"/>
      <c r="T88" s="161">
        <f>SUM(T89:T109)</f>
        <v>46.491999999999997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88</v>
      </c>
      <c r="AY88" s="154" t="s">
        <v>216</v>
      </c>
      <c r="BK88" s="163">
        <f>SUM(BK89:BK109)</f>
        <v>0</v>
      </c>
    </row>
    <row r="89" s="2" customFormat="1" ht="24.15" customHeight="1">
      <c r="A89" s="40"/>
      <c r="B89" s="166"/>
      <c r="C89" s="167" t="s">
        <v>88</v>
      </c>
      <c r="D89" s="167" t="s">
        <v>218</v>
      </c>
      <c r="E89" s="168" t="s">
        <v>246</v>
      </c>
      <c r="F89" s="169" t="s">
        <v>247</v>
      </c>
      <c r="G89" s="170" t="s">
        <v>221</v>
      </c>
      <c r="H89" s="171">
        <v>59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0.22</v>
      </c>
      <c r="T89" s="177">
        <f>S89*H89</f>
        <v>12.98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715</v>
      </c>
    </row>
    <row r="90" s="2" customFormat="1" ht="37.8" customHeight="1">
      <c r="A90" s="40"/>
      <c r="B90" s="166"/>
      <c r="C90" s="167" t="s">
        <v>22</v>
      </c>
      <c r="D90" s="167" t="s">
        <v>218</v>
      </c>
      <c r="E90" s="168" t="s">
        <v>716</v>
      </c>
      <c r="F90" s="169" t="s">
        <v>717</v>
      </c>
      <c r="G90" s="170" t="s">
        <v>221</v>
      </c>
      <c r="H90" s="171">
        <v>59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0.44</v>
      </c>
      <c r="T90" s="177">
        <f>S90*H90</f>
        <v>25.960000000000001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718</v>
      </c>
    </row>
    <row r="91" s="2" customFormat="1" ht="24.15" customHeight="1">
      <c r="A91" s="40"/>
      <c r="B91" s="166"/>
      <c r="C91" s="167" t="s">
        <v>235</v>
      </c>
      <c r="D91" s="167" t="s">
        <v>218</v>
      </c>
      <c r="E91" s="168" t="s">
        <v>719</v>
      </c>
      <c r="F91" s="169" t="s">
        <v>720</v>
      </c>
      <c r="G91" s="170" t="s">
        <v>221</v>
      </c>
      <c r="H91" s="171">
        <v>59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5.0000000000000002E-05</v>
      </c>
      <c r="R91" s="176">
        <f>Q91*H91</f>
        <v>0.0029499999999999999</v>
      </c>
      <c r="S91" s="176">
        <v>0.128</v>
      </c>
      <c r="T91" s="177">
        <f>S91*H91</f>
        <v>7.5520000000000005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721</v>
      </c>
    </row>
    <row r="92" s="2" customFormat="1" ht="14.4" customHeight="1">
      <c r="A92" s="40"/>
      <c r="B92" s="166"/>
      <c r="C92" s="167" t="s">
        <v>223</v>
      </c>
      <c r="D92" s="167" t="s">
        <v>218</v>
      </c>
      <c r="E92" s="168" t="s">
        <v>663</v>
      </c>
      <c r="F92" s="169" t="s">
        <v>664</v>
      </c>
      <c r="G92" s="170" t="s">
        <v>221</v>
      </c>
      <c r="H92" s="171">
        <v>331.69999999999999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722</v>
      </c>
    </row>
    <row r="93" s="2" customFormat="1" ht="14.4" customHeight="1">
      <c r="A93" s="40"/>
      <c r="B93" s="166"/>
      <c r="C93" s="167" t="s">
        <v>245</v>
      </c>
      <c r="D93" s="167" t="s">
        <v>218</v>
      </c>
      <c r="E93" s="168" t="s">
        <v>269</v>
      </c>
      <c r="F93" s="169" t="s">
        <v>270</v>
      </c>
      <c r="G93" s="170" t="s">
        <v>271</v>
      </c>
      <c r="H93" s="171">
        <v>190.68000000000001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272</v>
      </c>
    </row>
    <row r="94" s="2" customFormat="1" ht="37.8" customHeight="1">
      <c r="A94" s="40"/>
      <c r="B94" s="166"/>
      <c r="C94" s="167" t="s">
        <v>249</v>
      </c>
      <c r="D94" s="167" t="s">
        <v>218</v>
      </c>
      <c r="E94" s="168" t="s">
        <v>288</v>
      </c>
      <c r="F94" s="169" t="s">
        <v>289</v>
      </c>
      <c r="G94" s="170" t="s">
        <v>271</v>
      </c>
      <c r="H94" s="171">
        <v>66.340000000000003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290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723</v>
      </c>
      <c r="G95" s="13"/>
      <c r="H95" s="184">
        <v>66.340000000000003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37.8" customHeight="1">
      <c r="A96" s="40"/>
      <c r="B96" s="166"/>
      <c r="C96" s="167" t="s">
        <v>254</v>
      </c>
      <c r="D96" s="167" t="s">
        <v>218</v>
      </c>
      <c r="E96" s="168" t="s">
        <v>293</v>
      </c>
      <c r="F96" s="169" t="s">
        <v>294</v>
      </c>
      <c r="G96" s="170" t="s">
        <v>271</v>
      </c>
      <c r="H96" s="171">
        <v>79.019999999999996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295</v>
      </c>
    </row>
    <row r="97" s="2" customFormat="1">
      <c r="A97" s="40"/>
      <c r="B97" s="41"/>
      <c r="C97" s="40"/>
      <c r="D97" s="181" t="s">
        <v>230</v>
      </c>
      <c r="E97" s="40"/>
      <c r="F97" s="189" t="s">
        <v>296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724</v>
      </c>
      <c r="G98" s="13"/>
      <c r="H98" s="184">
        <v>79.019999999999996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88</v>
      </c>
      <c r="AY98" s="182" t="s">
        <v>216</v>
      </c>
    </row>
    <row r="99" s="2" customFormat="1" ht="24.15" customHeight="1">
      <c r="A99" s="40"/>
      <c r="B99" s="166"/>
      <c r="C99" s="167" t="s">
        <v>258</v>
      </c>
      <c r="D99" s="167" t="s">
        <v>218</v>
      </c>
      <c r="E99" s="168" t="s">
        <v>298</v>
      </c>
      <c r="F99" s="169" t="s">
        <v>299</v>
      </c>
      <c r="G99" s="170" t="s">
        <v>300</v>
      </c>
      <c r="H99" s="171">
        <v>158.00999999999999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725</v>
      </c>
    </row>
    <row r="100" s="2" customFormat="1" ht="24.15" customHeight="1">
      <c r="A100" s="40"/>
      <c r="B100" s="166"/>
      <c r="C100" s="167" t="s">
        <v>264</v>
      </c>
      <c r="D100" s="167" t="s">
        <v>218</v>
      </c>
      <c r="E100" s="168" t="s">
        <v>309</v>
      </c>
      <c r="F100" s="169" t="s">
        <v>310</v>
      </c>
      <c r="G100" s="170" t="s">
        <v>271</v>
      </c>
      <c r="H100" s="171">
        <v>13.34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311</v>
      </c>
    </row>
    <row r="101" s="2" customFormat="1">
      <c r="A101" s="40"/>
      <c r="B101" s="41"/>
      <c r="C101" s="40"/>
      <c r="D101" s="181" t="s">
        <v>230</v>
      </c>
      <c r="E101" s="40"/>
      <c r="F101" s="189" t="s">
        <v>312</v>
      </c>
      <c r="G101" s="40"/>
      <c r="H101" s="40"/>
      <c r="I101" s="190"/>
      <c r="J101" s="40"/>
      <c r="K101" s="40"/>
      <c r="L101" s="41"/>
      <c r="M101" s="191"/>
      <c r="N101" s="192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230</v>
      </c>
      <c r="AU101" s="20" t="s">
        <v>22</v>
      </c>
    </row>
    <row r="102" s="13" customFormat="1">
      <c r="A102" s="13"/>
      <c r="B102" s="180"/>
      <c r="C102" s="13"/>
      <c r="D102" s="181" t="s">
        <v>225</v>
      </c>
      <c r="E102" s="182" t="s">
        <v>3</v>
      </c>
      <c r="F102" s="183" t="s">
        <v>726</v>
      </c>
      <c r="G102" s="13"/>
      <c r="H102" s="184">
        <v>13.34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41</v>
      </c>
      <c r="AX102" s="13" t="s">
        <v>88</v>
      </c>
      <c r="AY102" s="182" t="s">
        <v>216</v>
      </c>
    </row>
    <row r="103" s="2" customFormat="1" ht="24.15" customHeight="1">
      <c r="A103" s="40"/>
      <c r="B103" s="166"/>
      <c r="C103" s="167" t="s">
        <v>268</v>
      </c>
      <c r="D103" s="167" t="s">
        <v>218</v>
      </c>
      <c r="E103" s="168" t="s">
        <v>315</v>
      </c>
      <c r="F103" s="169" t="s">
        <v>316</v>
      </c>
      <c r="G103" s="170" t="s">
        <v>271</v>
      </c>
      <c r="H103" s="171">
        <v>36.640000000000001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317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727</v>
      </c>
      <c r="G104" s="13"/>
      <c r="H104" s="184">
        <v>36.640000000000001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2" customFormat="1" ht="14.4" customHeight="1">
      <c r="A105" s="40"/>
      <c r="B105" s="166"/>
      <c r="C105" s="167" t="s">
        <v>273</v>
      </c>
      <c r="D105" s="167" t="s">
        <v>218</v>
      </c>
      <c r="E105" s="168" t="s">
        <v>320</v>
      </c>
      <c r="F105" s="169" t="s">
        <v>321</v>
      </c>
      <c r="G105" s="170" t="s">
        <v>221</v>
      </c>
      <c r="H105" s="171">
        <v>693.048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322</v>
      </c>
    </row>
    <row r="106" s="2" customFormat="1">
      <c r="A106" s="40"/>
      <c r="B106" s="41"/>
      <c r="C106" s="40"/>
      <c r="D106" s="181" t="s">
        <v>230</v>
      </c>
      <c r="E106" s="40"/>
      <c r="F106" s="189" t="s">
        <v>323</v>
      </c>
      <c r="G106" s="40"/>
      <c r="H106" s="40"/>
      <c r="I106" s="190"/>
      <c r="J106" s="40"/>
      <c r="K106" s="40"/>
      <c r="L106" s="41"/>
      <c r="M106" s="191"/>
      <c r="N106" s="192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230</v>
      </c>
      <c r="AU106" s="20" t="s">
        <v>22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728</v>
      </c>
      <c r="G107" s="13"/>
      <c r="H107" s="184">
        <v>693.048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2" customFormat="1" ht="24.15" customHeight="1">
      <c r="A108" s="40"/>
      <c r="B108" s="166"/>
      <c r="C108" s="167" t="s">
        <v>280</v>
      </c>
      <c r="D108" s="167" t="s">
        <v>218</v>
      </c>
      <c r="E108" s="168" t="s">
        <v>326</v>
      </c>
      <c r="F108" s="169" t="s">
        <v>327</v>
      </c>
      <c r="G108" s="170" t="s">
        <v>221</v>
      </c>
      <c r="H108" s="171">
        <v>0.17000000000000001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729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730</v>
      </c>
      <c r="G109" s="13"/>
      <c r="H109" s="184">
        <v>0.17000000000000001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12" customFormat="1" ht="22.8" customHeight="1">
      <c r="A110" s="12"/>
      <c r="B110" s="153"/>
      <c r="C110" s="12"/>
      <c r="D110" s="154" t="s">
        <v>79</v>
      </c>
      <c r="E110" s="164" t="s">
        <v>22</v>
      </c>
      <c r="F110" s="164" t="s">
        <v>330</v>
      </c>
      <c r="G110" s="12"/>
      <c r="H110" s="12"/>
      <c r="I110" s="156"/>
      <c r="J110" s="165">
        <f>BK110</f>
        <v>0</v>
      </c>
      <c r="K110" s="12"/>
      <c r="L110" s="153"/>
      <c r="M110" s="158"/>
      <c r="N110" s="159"/>
      <c r="O110" s="159"/>
      <c r="P110" s="160">
        <f>SUM(P111:P112)</f>
        <v>0</v>
      </c>
      <c r="Q110" s="159"/>
      <c r="R110" s="160">
        <f>SUM(R111:R112)</f>
        <v>2.45329</v>
      </c>
      <c r="S110" s="159"/>
      <c r="T110" s="161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4" t="s">
        <v>88</v>
      </c>
      <c r="AT110" s="162" t="s">
        <v>79</v>
      </c>
      <c r="AU110" s="162" t="s">
        <v>88</v>
      </c>
      <c r="AY110" s="154" t="s">
        <v>216</v>
      </c>
      <c r="BK110" s="163">
        <f>SUM(BK111:BK112)</f>
        <v>0</v>
      </c>
    </row>
    <row r="111" s="2" customFormat="1" ht="24.15" customHeight="1">
      <c r="A111" s="40"/>
      <c r="B111" s="166"/>
      <c r="C111" s="167" t="s">
        <v>287</v>
      </c>
      <c r="D111" s="167" t="s">
        <v>218</v>
      </c>
      <c r="E111" s="168" t="s">
        <v>687</v>
      </c>
      <c r="F111" s="169" t="s">
        <v>688</v>
      </c>
      <c r="G111" s="170" t="s">
        <v>271</v>
      </c>
      <c r="H111" s="171">
        <v>1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2.45329</v>
      </c>
      <c r="R111" s="176">
        <f>Q111*H111</f>
        <v>2.45329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731</v>
      </c>
    </row>
    <row r="112" s="2" customFormat="1">
      <c r="A112" s="40"/>
      <c r="B112" s="41"/>
      <c r="C112" s="40"/>
      <c r="D112" s="181" t="s">
        <v>230</v>
      </c>
      <c r="E112" s="40"/>
      <c r="F112" s="189" t="s">
        <v>690</v>
      </c>
      <c r="G112" s="40"/>
      <c r="H112" s="40"/>
      <c r="I112" s="190"/>
      <c r="J112" s="40"/>
      <c r="K112" s="40"/>
      <c r="L112" s="41"/>
      <c r="M112" s="191"/>
      <c r="N112" s="192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0" t="s">
        <v>230</v>
      </c>
      <c r="AU112" s="20" t="s">
        <v>22</v>
      </c>
    </row>
    <row r="113" s="12" customFormat="1" ht="22.8" customHeight="1">
      <c r="A113" s="12"/>
      <c r="B113" s="153"/>
      <c r="C113" s="12"/>
      <c r="D113" s="154" t="s">
        <v>79</v>
      </c>
      <c r="E113" s="164" t="s">
        <v>245</v>
      </c>
      <c r="F113" s="164" t="s">
        <v>350</v>
      </c>
      <c r="G113" s="12"/>
      <c r="H113" s="12"/>
      <c r="I113" s="156"/>
      <c r="J113" s="165">
        <f>BK113</f>
        <v>0</v>
      </c>
      <c r="K113" s="12"/>
      <c r="L113" s="153"/>
      <c r="M113" s="158"/>
      <c r="N113" s="159"/>
      <c r="O113" s="159"/>
      <c r="P113" s="160">
        <f>SUM(P114:P138)</f>
        <v>0</v>
      </c>
      <c r="Q113" s="159"/>
      <c r="R113" s="160">
        <f>SUM(R114:R138)</f>
        <v>757.8920865</v>
      </c>
      <c r="S113" s="159"/>
      <c r="T113" s="161">
        <f>SUM(T114:T138)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4" t="s">
        <v>88</v>
      </c>
      <c r="AT113" s="162" t="s">
        <v>79</v>
      </c>
      <c r="AU113" s="162" t="s">
        <v>88</v>
      </c>
      <c r="AY113" s="154" t="s">
        <v>216</v>
      </c>
      <c r="BK113" s="163">
        <f>SUM(BK114:BK138)</f>
        <v>0</v>
      </c>
    </row>
    <row r="114" s="2" customFormat="1" ht="24.15" customHeight="1">
      <c r="A114" s="40"/>
      <c r="B114" s="166"/>
      <c r="C114" s="167" t="s">
        <v>292</v>
      </c>
      <c r="D114" s="167" t="s">
        <v>218</v>
      </c>
      <c r="E114" s="168" t="s">
        <v>352</v>
      </c>
      <c r="F114" s="169" t="s">
        <v>353</v>
      </c>
      <c r="G114" s="170" t="s">
        <v>221</v>
      </c>
      <c r="H114" s="171">
        <v>693.048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354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728</v>
      </c>
      <c r="G115" s="13"/>
      <c r="H115" s="184">
        <v>693.048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2" customFormat="1" ht="14.4" customHeight="1">
      <c r="A116" s="40"/>
      <c r="B116" s="166"/>
      <c r="C116" s="201" t="s">
        <v>9</v>
      </c>
      <c r="D116" s="201" t="s">
        <v>356</v>
      </c>
      <c r="E116" s="202" t="s">
        <v>357</v>
      </c>
      <c r="F116" s="203" t="s">
        <v>358</v>
      </c>
      <c r="G116" s="204" t="s">
        <v>300</v>
      </c>
      <c r="H116" s="205">
        <v>327.81099999999998</v>
      </c>
      <c r="I116" s="206"/>
      <c r="J116" s="207">
        <f>ROUND(I116*H116,2)</f>
        <v>0</v>
      </c>
      <c r="K116" s="203" t="s">
        <v>222</v>
      </c>
      <c r="L116" s="208"/>
      <c r="M116" s="209" t="s">
        <v>3</v>
      </c>
      <c r="N116" s="210" t="s">
        <v>51</v>
      </c>
      <c r="O116" s="74"/>
      <c r="P116" s="176">
        <f>O116*H116</f>
        <v>0</v>
      </c>
      <c r="Q116" s="176">
        <v>1</v>
      </c>
      <c r="R116" s="176">
        <f>Q116*H116</f>
        <v>327.81099999999998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258</v>
      </c>
      <c r="AT116" s="178" t="s">
        <v>356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359</v>
      </c>
    </row>
    <row r="117" s="13" customFormat="1">
      <c r="A117" s="13"/>
      <c r="B117" s="180"/>
      <c r="C117" s="13"/>
      <c r="D117" s="181" t="s">
        <v>225</v>
      </c>
      <c r="E117" s="182" t="s">
        <v>3</v>
      </c>
      <c r="F117" s="183" t="s">
        <v>732</v>
      </c>
      <c r="G117" s="13"/>
      <c r="H117" s="184">
        <v>117.818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41</v>
      </c>
      <c r="AX117" s="13" t="s">
        <v>80</v>
      </c>
      <c r="AY117" s="182" t="s">
        <v>216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733</v>
      </c>
      <c r="G118" s="13"/>
      <c r="H118" s="184">
        <v>31.187000000000001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80</v>
      </c>
      <c r="AY118" s="182" t="s">
        <v>216</v>
      </c>
    </row>
    <row r="119" s="14" customFormat="1">
      <c r="A119" s="14"/>
      <c r="B119" s="193"/>
      <c r="C119" s="14"/>
      <c r="D119" s="181" t="s">
        <v>225</v>
      </c>
      <c r="E119" s="194" t="s">
        <v>3</v>
      </c>
      <c r="F119" s="195" t="s">
        <v>234</v>
      </c>
      <c r="G119" s="14"/>
      <c r="H119" s="196">
        <v>149.005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225</v>
      </c>
      <c r="AU119" s="194" t="s">
        <v>22</v>
      </c>
      <c r="AV119" s="14" t="s">
        <v>223</v>
      </c>
      <c r="AW119" s="14" t="s">
        <v>41</v>
      </c>
      <c r="AX119" s="14" t="s">
        <v>88</v>
      </c>
      <c r="AY119" s="194" t="s">
        <v>216</v>
      </c>
    </row>
    <row r="120" s="13" customFormat="1">
      <c r="A120" s="13"/>
      <c r="B120" s="180"/>
      <c r="C120" s="13"/>
      <c r="D120" s="181" t="s">
        <v>225</v>
      </c>
      <c r="E120" s="13"/>
      <c r="F120" s="183" t="s">
        <v>734</v>
      </c>
      <c r="G120" s="13"/>
      <c r="H120" s="184">
        <v>327.81099999999998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</v>
      </c>
      <c r="AX120" s="13" t="s">
        <v>88</v>
      </c>
      <c r="AY120" s="182" t="s">
        <v>216</v>
      </c>
    </row>
    <row r="121" s="2" customFormat="1" ht="14.4" customHeight="1">
      <c r="A121" s="40"/>
      <c r="B121" s="166"/>
      <c r="C121" s="167" t="s">
        <v>303</v>
      </c>
      <c r="D121" s="167" t="s">
        <v>218</v>
      </c>
      <c r="E121" s="168" t="s">
        <v>364</v>
      </c>
      <c r="F121" s="169" t="s">
        <v>365</v>
      </c>
      <c r="G121" s="170" t="s">
        <v>221</v>
      </c>
      <c r="H121" s="171">
        <v>650.86199999999997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0.46000000000000002</v>
      </c>
      <c r="R121" s="176">
        <f>Q121*H121</f>
        <v>299.39652000000001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223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366</v>
      </c>
    </row>
    <row r="122" s="2" customFormat="1">
      <c r="A122" s="40"/>
      <c r="B122" s="41"/>
      <c r="C122" s="40"/>
      <c r="D122" s="181" t="s">
        <v>230</v>
      </c>
      <c r="E122" s="40"/>
      <c r="F122" s="189" t="s">
        <v>367</v>
      </c>
      <c r="G122" s="40"/>
      <c r="H122" s="40"/>
      <c r="I122" s="190"/>
      <c r="J122" s="40"/>
      <c r="K122" s="40"/>
      <c r="L122" s="41"/>
      <c r="M122" s="191"/>
      <c r="N122" s="192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230</v>
      </c>
      <c r="AU122" s="20" t="s">
        <v>22</v>
      </c>
    </row>
    <row r="123" s="13" customFormat="1">
      <c r="A123" s="13"/>
      <c r="B123" s="180"/>
      <c r="C123" s="13"/>
      <c r="D123" s="181" t="s">
        <v>225</v>
      </c>
      <c r="E123" s="182" t="s">
        <v>3</v>
      </c>
      <c r="F123" s="183" t="s">
        <v>735</v>
      </c>
      <c r="G123" s="13"/>
      <c r="H123" s="184">
        <v>650.86199999999997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41</v>
      </c>
      <c r="AX123" s="13" t="s">
        <v>88</v>
      </c>
      <c r="AY123" s="182" t="s">
        <v>216</v>
      </c>
    </row>
    <row r="124" s="2" customFormat="1" ht="37.8" customHeight="1">
      <c r="A124" s="40"/>
      <c r="B124" s="166"/>
      <c r="C124" s="167" t="s">
        <v>308</v>
      </c>
      <c r="D124" s="167" t="s">
        <v>218</v>
      </c>
      <c r="E124" s="168" t="s">
        <v>413</v>
      </c>
      <c r="F124" s="169" t="s">
        <v>414</v>
      </c>
      <c r="G124" s="170" t="s">
        <v>221</v>
      </c>
      <c r="H124" s="171">
        <v>602.75400000000002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0.084250000000000005</v>
      </c>
      <c r="R124" s="176">
        <f>Q124*H124</f>
        <v>50.782024500000006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223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223</v>
      </c>
      <c r="BM124" s="178" t="s">
        <v>415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736</v>
      </c>
      <c r="G125" s="13"/>
      <c r="H125" s="184">
        <v>596.83000000000004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80</v>
      </c>
      <c r="AY125" s="182" t="s">
        <v>216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737</v>
      </c>
      <c r="G126" s="13"/>
      <c r="H126" s="184">
        <v>0.59399999999999997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80</v>
      </c>
      <c r="AY126" s="182" t="s">
        <v>216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738</v>
      </c>
      <c r="G127" s="13"/>
      <c r="H127" s="184">
        <v>3.48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80</v>
      </c>
      <c r="AY127" s="182" t="s">
        <v>216</v>
      </c>
    </row>
    <row r="128" s="13" customFormat="1">
      <c r="A128" s="13"/>
      <c r="B128" s="180"/>
      <c r="C128" s="13"/>
      <c r="D128" s="181" t="s">
        <v>225</v>
      </c>
      <c r="E128" s="182" t="s">
        <v>3</v>
      </c>
      <c r="F128" s="183" t="s">
        <v>739</v>
      </c>
      <c r="G128" s="13"/>
      <c r="H128" s="184">
        <v>1.8500000000000001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41</v>
      </c>
      <c r="AX128" s="13" t="s">
        <v>80</v>
      </c>
      <c r="AY128" s="182" t="s">
        <v>216</v>
      </c>
    </row>
    <row r="129" s="14" customFormat="1">
      <c r="A129" s="14"/>
      <c r="B129" s="193"/>
      <c r="C129" s="14"/>
      <c r="D129" s="181" t="s">
        <v>225</v>
      </c>
      <c r="E129" s="194" t="s">
        <v>3</v>
      </c>
      <c r="F129" s="195" t="s">
        <v>234</v>
      </c>
      <c r="G129" s="14"/>
      <c r="H129" s="196">
        <v>602.75400000000013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225</v>
      </c>
      <c r="AU129" s="194" t="s">
        <v>22</v>
      </c>
      <c r="AV129" s="14" t="s">
        <v>223</v>
      </c>
      <c r="AW129" s="14" t="s">
        <v>41</v>
      </c>
      <c r="AX129" s="14" t="s">
        <v>88</v>
      </c>
      <c r="AY129" s="194" t="s">
        <v>216</v>
      </c>
    </row>
    <row r="130" s="2" customFormat="1" ht="14.4" customHeight="1">
      <c r="A130" s="40"/>
      <c r="B130" s="166"/>
      <c r="C130" s="201" t="s">
        <v>314</v>
      </c>
      <c r="D130" s="201" t="s">
        <v>356</v>
      </c>
      <c r="E130" s="202" t="s">
        <v>420</v>
      </c>
      <c r="F130" s="203" t="s">
        <v>421</v>
      </c>
      <c r="G130" s="204" t="s">
        <v>221</v>
      </c>
      <c r="H130" s="205">
        <v>602.798</v>
      </c>
      <c r="I130" s="206"/>
      <c r="J130" s="207">
        <f>ROUND(I130*H130,2)</f>
        <v>0</v>
      </c>
      <c r="K130" s="203" t="s">
        <v>222</v>
      </c>
      <c r="L130" s="208"/>
      <c r="M130" s="209" t="s">
        <v>3</v>
      </c>
      <c r="N130" s="210" t="s">
        <v>51</v>
      </c>
      <c r="O130" s="74"/>
      <c r="P130" s="176">
        <f>O130*H130</f>
        <v>0</v>
      </c>
      <c r="Q130" s="176">
        <v>0.13100000000000001</v>
      </c>
      <c r="R130" s="176">
        <f>Q130*H130</f>
        <v>78.966538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258</v>
      </c>
      <c r="AT130" s="178" t="s">
        <v>356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422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736</v>
      </c>
      <c r="G131" s="13"/>
      <c r="H131" s="184">
        <v>596.83000000000004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740</v>
      </c>
      <c r="G132" s="13"/>
      <c r="H132" s="184">
        <v>602.798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201" t="s">
        <v>319</v>
      </c>
      <c r="D133" s="201" t="s">
        <v>356</v>
      </c>
      <c r="E133" s="202" t="s">
        <v>741</v>
      </c>
      <c r="F133" s="203" t="s">
        <v>742</v>
      </c>
      <c r="G133" s="204" t="s">
        <v>462</v>
      </c>
      <c r="H133" s="205">
        <v>3</v>
      </c>
      <c r="I133" s="206"/>
      <c r="J133" s="207">
        <f>ROUND(I133*H133,2)</f>
        <v>0</v>
      </c>
      <c r="K133" s="203" t="s">
        <v>222</v>
      </c>
      <c r="L133" s="208"/>
      <c r="M133" s="209" t="s">
        <v>3</v>
      </c>
      <c r="N133" s="210" t="s">
        <v>51</v>
      </c>
      <c r="O133" s="74"/>
      <c r="P133" s="176">
        <f>O133*H133</f>
        <v>0</v>
      </c>
      <c r="Q133" s="176">
        <v>0.025999999999999999</v>
      </c>
      <c r="R133" s="176">
        <f>Q133*H133</f>
        <v>0.078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258</v>
      </c>
      <c r="AT133" s="178" t="s">
        <v>356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743</v>
      </c>
    </row>
    <row r="134" s="2" customFormat="1" ht="14.4" customHeight="1">
      <c r="A134" s="40"/>
      <c r="B134" s="166"/>
      <c r="C134" s="201" t="s">
        <v>325</v>
      </c>
      <c r="D134" s="201" t="s">
        <v>356</v>
      </c>
      <c r="E134" s="202" t="s">
        <v>428</v>
      </c>
      <c r="F134" s="203" t="s">
        <v>429</v>
      </c>
      <c r="G134" s="204" t="s">
        <v>221</v>
      </c>
      <c r="H134" s="205">
        <v>3.5840000000000001</v>
      </c>
      <c r="I134" s="206"/>
      <c r="J134" s="207">
        <f>ROUND(I134*H134,2)</f>
        <v>0</v>
      </c>
      <c r="K134" s="203" t="s">
        <v>222</v>
      </c>
      <c r="L134" s="208"/>
      <c r="M134" s="209" t="s">
        <v>3</v>
      </c>
      <c r="N134" s="210" t="s">
        <v>51</v>
      </c>
      <c r="O134" s="74"/>
      <c r="P134" s="176">
        <f>O134*H134</f>
        <v>0</v>
      </c>
      <c r="Q134" s="176">
        <v>0.13100000000000001</v>
      </c>
      <c r="R134" s="176">
        <f>Q134*H134</f>
        <v>0.46950400000000003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258</v>
      </c>
      <c r="AT134" s="178" t="s">
        <v>356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430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738</v>
      </c>
      <c r="G135" s="13"/>
      <c r="H135" s="184">
        <v>3.48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13" customFormat="1">
      <c r="A136" s="13"/>
      <c r="B136" s="180"/>
      <c r="C136" s="13"/>
      <c r="D136" s="181" t="s">
        <v>225</v>
      </c>
      <c r="E136" s="13"/>
      <c r="F136" s="183" t="s">
        <v>744</v>
      </c>
      <c r="G136" s="13"/>
      <c r="H136" s="184">
        <v>3.5840000000000001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</v>
      </c>
      <c r="AX136" s="13" t="s">
        <v>88</v>
      </c>
      <c r="AY136" s="182" t="s">
        <v>216</v>
      </c>
    </row>
    <row r="137" s="2" customFormat="1" ht="14.4" customHeight="1">
      <c r="A137" s="40"/>
      <c r="B137" s="166"/>
      <c r="C137" s="201" t="s">
        <v>8</v>
      </c>
      <c r="D137" s="201" t="s">
        <v>356</v>
      </c>
      <c r="E137" s="202" t="s">
        <v>435</v>
      </c>
      <c r="F137" s="203" t="s">
        <v>436</v>
      </c>
      <c r="G137" s="204" t="s">
        <v>221</v>
      </c>
      <c r="H137" s="205">
        <v>1.8500000000000001</v>
      </c>
      <c r="I137" s="206"/>
      <c r="J137" s="207">
        <f>ROUND(I137*H137,2)</f>
        <v>0</v>
      </c>
      <c r="K137" s="203" t="s">
        <v>3</v>
      </c>
      <c r="L137" s="208"/>
      <c r="M137" s="209" t="s">
        <v>3</v>
      </c>
      <c r="N137" s="210" t="s">
        <v>51</v>
      </c>
      <c r="O137" s="74"/>
      <c r="P137" s="176">
        <f>O137*H137</f>
        <v>0</v>
      </c>
      <c r="Q137" s="176">
        <v>0.20999999999999999</v>
      </c>
      <c r="R137" s="176">
        <f>Q137*H137</f>
        <v>0.38850000000000001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258</v>
      </c>
      <c r="AT137" s="178" t="s">
        <v>356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223</v>
      </c>
      <c r="BM137" s="178" t="s">
        <v>745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739</v>
      </c>
      <c r="G138" s="13"/>
      <c r="H138" s="184">
        <v>1.8500000000000001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88</v>
      </c>
      <c r="AY138" s="182" t="s">
        <v>216</v>
      </c>
    </row>
    <row r="139" s="12" customFormat="1" ht="22.8" customHeight="1">
      <c r="A139" s="12"/>
      <c r="B139" s="153"/>
      <c r="C139" s="12"/>
      <c r="D139" s="154" t="s">
        <v>79</v>
      </c>
      <c r="E139" s="164" t="s">
        <v>264</v>
      </c>
      <c r="F139" s="164" t="s">
        <v>439</v>
      </c>
      <c r="G139" s="12"/>
      <c r="H139" s="12"/>
      <c r="I139" s="156"/>
      <c r="J139" s="165">
        <f>BK139</f>
        <v>0</v>
      </c>
      <c r="K139" s="12"/>
      <c r="L139" s="153"/>
      <c r="M139" s="158"/>
      <c r="N139" s="159"/>
      <c r="O139" s="159"/>
      <c r="P139" s="160">
        <f>SUM(P140:P168)</f>
        <v>0</v>
      </c>
      <c r="Q139" s="159"/>
      <c r="R139" s="160">
        <f>SUM(R140:R168)</f>
        <v>145.26938288</v>
      </c>
      <c r="S139" s="159"/>
      <c r="T139" s="161">
        <f>SUM(T140:T168)</f>
        <v>0.082000000000000003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4" t="s">
        <v>88</v>
      </c>
      <c r="AT139" s="162" t="s">
        <v>79</v>
      </c>
      <c r="AU139" s="162" t="s">
        <v>88</v>
      </c>
      <c r="AY139" s="154" t="s">
        <v>216</v>
      </c>
      <c r="BK139" s="163">
        <f>SUM(BK140:BK168)</f>
        <v>0</v>
      </c>
    </row>
    <row r="140" s="2" customFormat="1" ht="14.4" customHeight="1">
      <c r="A140" s="40"/>
      <c r="B140" s="166"/>
      <c r="C140" s="167" t="s">
        <v>336</v>
      </c>
      <c r="D140" s="167" t="s">
        <v>218</v>
      </c>
      <c r="E140" s="168" t="s">
        <v>460</v>
      </c>
      <c r="F140" s="169" t="s">
        <v>461</v>
      </c>
      <c r="G140" s="170" t="s">
        <v>462</v>
      </c>
      <c r="H140" s="171">
        <v>1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0.00069999999999999999</v>
      </c>
      <c r="R140" s="176">
        <f>Q140*H140</f>
        <v>0.00069999999999999999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746</v>
      </c>
    </row>
    <row r="141" s="2" customFormat="1" ht="14.4" customHeight="1">
      <c r="A141" s="40"/>
      <c r="B141" s="166"/>
      <c r="C141" s="167" t="s">
        <v>341</v>
      </c>
      <c r="D141" s="167" t="s">
        <v>218</v>
      </c>
      <c r="E141" s="168" t="s">
        <v>465</v>
      </c>
      <c r="F141" s="169" t="s">
        <v>466</v>
      </c>
      <c r="G141" s="170" t="s">
        <v>462</v>
      </c>
      <c r="H141" s="171">
        <v>1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0.11241</v>
      </c>
      <c r="R141" s="176">
        <f>Q141*H141</f>
        <v>0.11241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223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747</v>
      </c>
    </row>
    <row r="142" s="2" customFormat="1" ht="14.4" customHeight="1">
      <c r="A142" s="40"/>
      <c r="B142" s="166"/>
      <c r="C142" s="201" t="s">
        <v>346</v>
      </c>
      <c r="D142" s="201" t="s">
        <v>356</v>
      </c>
      <c r="E142" s="202" t="s">
        <v>469</v>
      </c>
      <c r="F142" s="203" t="s">
        <v>470</v>
      </c>
      <c r="G142" s="204" t="s">
        <v>462</v>
      </c>
      <c r="H142" s="205">
        <v>1</v>
      </c>
      <c r="I142" s="206"/>
      <c r="J142" s="207">
        <f>ROUND(I142*H142,2)</f>
        <v>0</v>
      </c>
      <c r="K142" s="203" t="s">
        <v>222</v>
      </c>
      <c r="L142" s="208"/>
      <c r="M142" s="209" t="s">
        <v>3</v>
      </c>
      <c r="N142" s="210" t="s">
        <v>51</v>
      </c>
      <c r="O142" s="74"/>
      <c r="P142" s="176">
        <f>O142*H142</f>
        <v>0</v>
      </c>
      <c r="Q142" s="176">
        <v>0.0061000000000000004</v>
      </c>
      <c r="R142" s="176">
        <f>Q142*H142</f>
        <v>0.0061000000000000004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258</v>
      </c>
      <c r="AT142" s="178" t="s">
        <v>356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223</v>
      </c>
      <c r="BM142" s="178" t="s">
        <v>748</v>
      </c>
    </row>
    <row r="143" s="2" customFormat="1" ht="14.4" customHeight="1">
      <c r="A143" s="40"/>
      <c r="B143" s="166"/>
      <c r="C143" s="201" t="s">
        <v>351</v>
      </c>
      <c r="D143" s="201" t="s">
        <v>356</v>
      </c>
      <c r="E143" s="202" t="s">
        <v>473</v>
      </c>
      <c r="F143" s="203" t="s">
        <v>474</v>
      </c>
      <c r="G143" s="204" t="s">
        <v>462</v>
      </c>
      <c r="H143" s="205">
        <v>1</v>
      </c>
      <c r="I143" s="206"/>
      <c r="J143" s="207">
        <f>ROUND(I143*H143,2)</f>
        <v>0</v>
      </c>
      <c r="K143" s="203" t="s">
        <v>222</v>
      </c>
      <c r="L143" s="208"/>
      <c r="M143" s="209" t="s">
        <v>3</v>
      </c>
      <c r="N143" s="210" t="s">
        <v>51</v>
      </c>
      <c r="O143" s="74"/>
      <c r="P143" s="176">
        <f>O143*H143</f>
        <v>0</v>
      </c>
      <c r="Q143" s="176">
        <v>0.0030000000000000001</v>
      </c>
      <c r="R143" s="176">
        <f>Q143*H143</f>
        <v>0.0030000000000000001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258</v>
      </c>
      <c r="AT143" s="178" t="s">
        <v>356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223</v>
      </c>
      <c r="BM143" s="178" t="s">
        <v>749</v>
      </c>
    </row>
    <row r="144" s="2" customFormat="1" ht="24.15" customHeight="1">
      <c r="A144" s="40"/>
      <c r="B144" s="166"/>
      <c r="C144" s="167" t="s">
        <v>355</v>
      </c>
      <c r="D144" s="167" t="s">
        <v>218</v>
      </c>
      <c r="E144" s="168" t="s">
        <v>477</v>
      </c>
      <c r="F144" s="169" t="s">
        <v>478</v>
      </c>
      <c r="G144" s="170" t="s">
        <v>261</v>
      </c>
      <c r="H144" s="171">
        <v>376.06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0.15540000000000001</v>
      </c>
      <c r="R144" s="176">
        <f>Q144*H144</f>
        <v>58.439724000000005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479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750</v>
      </c>
      <c r="G145" s="13"/>
      <c r="H145" s="184">
        <v>376.06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2" customFormat="1" ht="14.4" customHeight="1">
      <c r="A146" s="40"/>
      <c r="B146" s="166"/>
      <c r="C146" s="201" t="s">
        <v>363</v>
      </c>
      <c r="D146" s="201" t="s">
        <v>356</v>
      </c>
      <c r="E146" s="202" t="s">
        <v>484</v>
      </c>
      <c r="F146" s="203" t="s">
        <v>485</v>
      </c>
      <c r="G146" s="204" t="s">
        <v>261</v>
      </c>
      <c r="H146" s="205">
        <v>381.30799999999999</v>
      </c>
      <c r="I146" s="206"/>
      <c r="J146" s="207">
        <f>ROUND(I146*H146,2)</f>
        <v>0</v>
      </c>
      <c r="K146" s="203" t="s">
        <v>222</v>
      </c>
      <c r="L146" s="208"/>
      <c r="M146" s="209" t="s">
        <v>3</v>
      </c>
      <c r="N146" s="210" t="s">
        <v>51</v>
      </c>
      <c r="O146" s="74"/>
      <c r="P146" s="176">
        <f>O146*H146</f>
        <v>0</v>
      </c>
      <c r="Q146" s="176">
        <v>0.080000000000000002</v>
      </c>
      <c r="R146" s="176">
        <f>Q146*H146</f>
        <v>30.504639999999998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258</v>
      </c>
      <c r="AT146" s="178" t="s">
        <v>356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486</v>
      </c>
    </row>
    <row r="147" s="13" customFormat="1">
      <c r="A147" s="13"/>
      <c r="B147" s="180"/>
      <c r="C147" s="13"/>
      <c r="D147" s="181" t="s">
        <v>225</v>
      </c>
      <c r="E147" s="182" t="s">
        <v>3</v>
      </c>
      <c r="F147" s="183" t="s">
        <v>750</v>
      </c>
      <c r="G147" s="13"/>
      <c r="H147" s="184">
        <v>376.06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41</v>
      </c>
      <c r="AX147" s="13" t="s">
        <v>80</v>
      </c>
      <c r="AY147" s="182" t="s">
        <v>216</v>
      </c>
    </row>
    <row r="148" s="13" customFormat="1">
      <c r="A148" s="13"/>
      <c r="B148" s="180"/>
      <c r="C148" s="13"/>
      <c r="D148" s="181" t="s">
        <v>225</v>
      </c>
      <c r="E148" s="182" t="s">
        <v>3</v>
      </c>
      <c r="F148" s="183" t="s">
        <v>751</v>
      </c>
      <c r="G148" s="13"/>
      <c r="H148" s="184">
        <v>-4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41</v>
      </c>
      <c r="AX148" s="13" t="s">
        <v>80</v>
      </c>
      <c r="AY148" s="182" t="s">
        <v>216</v>
      </c>
    </row>
    <row r="149" s="13" customFormat="1">
      <c r="A149" s="13"/>
      <c r="B149" s="180"/>
      <c r="C149" s="13"/>
      <c r="D149" s="181" t="s">
        <v>225</v>
      </c>
      <c r="E149" s="182" t="s">
        <v>3</v>
      </c>
      <c r="F149" s="183" t="s">
        <v>752</v>
      </c>
      <c r="G149" s="13"/>
      <c r="H149" s="184">
        <v>-8.9100000000000001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41</v>
      </c>
      <c r="AX149" s="13" t="s">
        <v>80</v>
      </c>
      <c r="AY149" s="182" t="s">
        <v>216</v>
      </c>
    </row>
    <row r="150" s="14" customFormat="1">
      <c r="A150" s="14"/>
      <c r="B150" s="193"/>
      <c r="C150" s="14"/>
      <c r="D150" s="181" t="s">
        <v>225</v>
      </c>
      <c r="E150" s="194" t="s">
        <v>3</v>
      </c>
      <c r="F150" s="195" t="s">
        <v>234</v>
      </c>
      <c r="G150" s="14"/>
      <c r="H150" s="196">
        <v>363.14999999999998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225</v>
      </c>
      <c r="AU150" s="194" t="s">
        <v>22</v>
      </c>
      <c r="AV150" s="14" t="s">
        <v>223</v>
      </c>
      <c r="AW150" s="14" t="s">
        <v>41</v>
      </c>
      <c r="AX150" s="14" t="s">
        <v>88</v>
      </c>
      <c r="AY150" s="194" t="s">
        <v>216</v>
      </c>
    </row>
    <row r="151" s="13" customFormat="1">
      <c r="A151" s="13"/>
      <c r="B151" s="180"/>
      <c r="C151" s="13"/>
      <c r="D151" s="181" t="s">
        <v>225</v>
      </c>
      <c r="E151" s="13"/>
      <c r="F151" s="183" t="s">
        <v>753</v>
      </c>
      <c r="G151" s="13"/>
      <c r="H151" s="184">
        <v>381.30799999999999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</v>
      </c>
      <c r="AX151" s="13" t="s">
        <v>88</v>
      </c>
      <c r="AY151" s="182" t="s">
        <v>216</v>
      </c>
    </row>
    <row r="152" s="2" customFormat="1" ht="14.4" customHeight="1">
      <c r="A152" s="40"/>
      <c r="B152" s="166"/>
      <c r="C152" s="201" t="s">
        <v>369</v>
      </c>
      <c r="D152" s="201" t="s">
        <v>356</v>
      </c>
      <c r="E152" s="202" t="s">
        <v>492</v>
      </c>
      <c r="F152" s="203" t="s">
        <v>493</v>
      </c>
      <c r="G152" s="204" t="s">
        <v>261</v>
      </c>
      <c r="H152" s="205">
        <v>4.2000000000000002</v>
      </c>
      <c r="I152" s="206"/>
      <c r="J152" s="207">
        <f>ROUND(I152*H152,2)</f>
        <v>0</v>
      </c>
      <c r="K152" s="203" t="s">
        <v>222</v>
      </c>
      <c r="L152" s="208"/>
      <c r="M152" s="209" t="s">
        <v>3</v>
      </c>
      <c r="N152" s="210" t="s">
        <v>51</v>
      </c>
      <c r="O152" s="74"/>
      <c r="P152" s="176">
        <f>O152*H152</f>
        <v>0</v>
      </c>
      <c r="Q152" s="176">
        <v>0.065670000000000006</v>
      </c>
      <c r="R152" s="176">
        <f>Q152*H152</f>
        <v>0.27581400000000006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258</v>
      </c>
      <c r="AT152" s="178" t="s">
        <v>356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223</v>
      </c>
      <c r="BM152" s="178" t="s">
        <v>494</v>
      </c>
    </row>
    <row r="153" s="13" customFormat="1">
      <c r="A153" s="13"/>
      <c r="B153" s="180"/>
      <c r="C153" s="13"/>
      <c r="D153" s="181" t="s">
        <v>225</v>
      </c>
      <c r="E153" s="13"/>
      <c r="F153" s="183" t="s">
        <v>706</v>
      </c>
      <c r="G153" s="13"/>
      <c r="H153" s="184">
        <v>4.2000000000000002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</v>
      </c>
      <c r="AX153" s="13" t="s">
        <v>88</v>
      </c>
      <c r="AY153" s="182" t="s">
        <v>216</v>
      </c>
    </row>
    <row r="154" s="2" customFormat="1" ht="14.4" customHeight="1">
      <c r="A154" s="40"/>
      <c r="B154" s="166"/>
      <c r="C154" s="201" t="s">
        <v>374</v>
      </c>
      <c r="D154" s="201" t="s">
        <v>356</v>
      </c>
      <c r="E154" s="202" t="s">
        <v>497</v>
      </c>
      <c r="F154" s="203" t="s">
        <v>498</v>
      </c>
      <c r="G154" s="204" t="s">
        <v>261</v>
      </c>
      <c r="H154" s="205">
        <v>9.3559999999999999</v>
      </c>
      <c r="I154" s="206"/>
      <c r="J154" s="207">
        <f>ROUND(I154*H154,2)</f>
        <v>0</v>
      </c>
      <c r="K154" s="203" t="s">
        <v>222</v>
      </c>
      <c r="L154" s="208"/>
      <c r="M154" s="209" t="s">
        <v>3</v>
      </c>
      <c r="N154" s="210" t="s">
        <v>51</v>
      </c>
      <c r="O154" s="74"/>
      <c r="P154" s="176">
        <f>O154*H154</f>
        <v>0</v>
      </c>
      <c r="Q154" s="176">
        <v>0.048300000000000003</v>
      </c>
      <c r="R154" s="176">
        <f>Q154*H154</f>
        <v>0.45189480000000004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258</v>
      </c>
      <c r="AT154" s="178" t="s">
        <v>356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223</v>
      </c>
      <c r="BM154" s="178" t="s">
        <v>499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754</v>
      </c>
      <c r="G155" s="13"/>
      <c r="H155" s="184">
        <v>8.9100000000000001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88</v>
      </c>
      <c r="AY155" s="182" t="s">
        <v>216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755</v>
      </c>
      <c r="G156" s="13"/>
      <c r="H156" s="184">
        <v>9.3559999999999999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379</v>
      </c>
      <c r="D157" s="167" t="s">
        <v>218</v>
      </c>
      <c r="E157" s="168" t="s">
        <v>505</v>
      </c>
      <c r="F157" s="169" t="s">
        <v>506</v>
      </c>
      <c r="G157" s="170" t="s">
        <v>261</v>
      </c>
      <c r="H157" s="171">
        <v>329.94999999999999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0.1295</v>
      </c>
      <c r="R157" s="176">
        <f>Q157*H157</f>
        <v>42.728524999999998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507</v>
      </c>
    </row>
    <row r="158" s="2" customFormat="1">
      <c r="A158" s="40"/>
      <c r="B158" s="41"/>
      <c r="C158" s="40"/>
      <c r="D158" s="181" t="s">
        <v>230</v>
      </c>
      <c r="E158" s="40"/>
      <c r="F158" s="189" t="s">
        <v>508</v>
      </c>
      <c r="G158" s="40"/>
      <c r="H158" s="40"/>
      <c r="I158" s="190"/>
      <c r="J158" s="40"/>
      <c r="K158" s="40"/>
      <c r="L158" s="41"/>
      <c r="M158" s="191"/>
      <c r="N158" s="192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230</v>
      </c>
      <c r="AU158" s="20" t="s">
        <v>22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756</v>
      </c>
      <c r="G159" s="13"/>
      <c r="H159" s="184">
        <v>309.67000000000002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80</v>
      </c>
      <c r="AY159" s="182" t="s">
        <v>216</v>
      </c>
    </row>
    <row r="160" s="13" customFormat="1">
      <c r="A160" s="13"/>
      <c r="B160" s="180"/>
      <c r="C160" s="13"/>
      <c r="D160" s="181" t="s">
        <v>225</v>
      </c>
      <c r="E160" s="182" t="s">
        <v>3</v>
      </c>
      <c r="F160" s="183" t="s">
        <v>757</v>
      </c>
      <c r="G160" s="13"/>
      <c r="H160" s="184">
        <v>20.280000000000001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41</v>
      </c>
      <c r="AX160" s="13" t="s">
        <v>80</v>
      </c>
      <c r="AY160" s="182" t="s">
        <v>216</v>
      </c>
    </row>
    <row r="161" s="14" customFormat="1">
      <c r="A161" s="14"/>
      <c r="B161" s="193"/>
      <c r="C161" s="14"/>
      <c r="D161" s="181" t="s">
        <v>225</v>
      </c>
      <c r="E161" s="194" t="s">
        <v>3</v>
      </c>
      <c r="F161" s="195" t="s">
        <v>234</v>
      </c>
      <c r="G161" s="14"/>
      <c r="H161" s="196">
        <v>329.95000000000005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225</v>
      </c>
      <c r="AU161" s="194" t="s">
        <v>22</v>
      </c>
      <c r="AV161" s="14" t="s">
        <v>223</v>
      </c>
      <c r="AW161" s="14" t="s">
        <v>41</v>
      </c>
      <c r="AX161" s="14" t="s">
        <v>88</v>
      </c>
      <c r="AY161" s="194" t="s">
        <v>216</v>
      </c>
    </row>
    <row r="162" s="2" customFormat="1" ht="14.4" customHeight="1">
      <c r="A162" s="40"/>
      <c r="B162" s="166"/>
      <c r="C162" s="201" t="s">
        <v>388</v>
      </c>
      <c r="D162" s="201" t="s">
        <v>356</v>
      </c>
      <c r="E162" s="202" t="s">
        <v>516</v>
      </c>
      <c r="F162" s="203" t="s">
        <v>517</v>
      </c>
      <c r="G162" s="204" t="s">
        <v>261</v>
      </c>
      <c r="H162" s="205">
        <v>346.44799999999998</v>
      </c>
      <c r="I162" s="206"/>
      <c r="J162" s="207">
        <f>ROUND(I162*H162,2)</f>
        <v>0</v>
      </c>
      <c r="K162" s="203" t="s">
        <v>222</v>
      </c>
      <c r="L162" s="208"/>
      <c r="M162" s="209" t="s">
        <v>3</v>
      </c>
      <c r="N162" s="210" t="s">
        <v>51</v>
      </c>
      <c r="O162" s="74"/>
      <c r="P162" s="176">
        <f>O162*H162</f>
        <v>0</v>
      </c>
      <c r="Q162" s="176">
        <v>0.035999999999999997</v>
      </c>
      <c r="R162" s="176">
        <f>Q162*H162</f>
        <v>12.472127999999998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258</v>
      </c>
      <c r="AT162" s="178" t="s">
        <v>356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223</v>
      </c>
      <c r="BM162" s="178" t="s">
        <v>518</v>
      </c>
    </row>
    <row r="163" s="13" customFormat="1">
      <c r="A163" s="13"/>
      <c r="B163" s="180"/>
      <c r="C163" s="13"/>
      <c r="D163" s="181" t="s">
        <v>225</v>
      </c>
      <c r="E163" s="13"/>
      <c r="F163" s="183" t="s">
        <v>758</v>
      </c>
      <c r="G163" s="13"/>
      <c r="H163" s="184">
        <v>346.44799999999998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225</v>
      </c>
      <c r="AU163" s="182" t="s">
        <v>22</v>
      </c>
      <c r="AV163" s="13" t="s">
        <v>22</v>
      </c>
      <c r="AW163" s="13" t="s">
        <v>4</v>
      </c>
      <c r="AX163" s="13" t="s">
        <v>88</v>
      </c>
      <c r="AY163" s="182" t="s">
        <v>216</v>
      </c>
    </row>
    <row r="164" s="2" customFormat="1" ht="14.4" customHeight="1">
      <c r="A164" s="40"/>
      <c r="B164" s="166"/>
      <c r="C164" s="167" t="s">
        <v>397</v>
      </c>
      <c r="D164" s="167" t="s">
        <v>218</v>
      </c>
      <c r="E164" s="168" t="s">
        <v>536</v>
      </c>
      <c r="F164" s="169" t="s">
        <v>537</v>
      </c>
      <c r="G164" s="170" t="s">
        <v>221</v>
      </c>
      <c r="H164" s="171">
        <v>762.35299999999995</v>
      </c>
      <c r="I164" s="172"/>
      <c r="J164" s="173">
        <f>ROUND(I164*H164,2)</f>
        <v>0</v>
      </c>
      <c r="K164" s="169" t="s">
        <v>222</v>
      </c>
      <c r="L164" s="41"/>
      <c r="M164" s="174" t="s">
        <v>3</v>
      </c>
      <c r="N164" s="175" t="s">
        <v>51</v>
      </c>
      <c r="O164" s="74"/>
      <c r="P164" s="176">
        <f>O164*H164</f>
        <v>0</v>
      </c>
      <c r="Q164" s="176">
        <v>0.00036000000000000002</v>
      </c>
      <c r="R164" s="176">
        <f>Q164*H164</f>
        <v>0.27444708000000001</v>
      </c>
      <c r="S164" s="176">
        <v>0</v>
      </c>
      <c r="T164" s="17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8" t="s">
        <v>223</v>
      </c>
      <c r="AT164" s="178" t="s">
        <v>218</v>
      </c>
      <c r="AU164" s="178" t="s">
        <v>22</v>
      </c>
      <c r="AY164" s="20" t="s">
        <v>216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88</v>
      </c>
      <c r="BK164" s="179">
        <f>ROUND(I164*H164,2)</f>
        <v>0</v>
      </c>
      <c r="BL164" s="20" t="s">
        <v>223</v>
      </c>
      <c r="BM164" s="178" t="s">
        <v>538</v>
      </c>
    </row>
    <row r="165" s="13" customFormat="1">
      <c r="A165" s="13"/>
      <c r="B165" s="180"/>
      <c r="C165" s="13"/>
      <c r="D165" s="181" t="s">
        <v>225</v>
      </c>
      <c r="E165" s="182" t="s">
        <v>3</v>
      </c>
      <c r="F165" s="183" t="s">
        <v>728</v>
      </c>
      <c r="G165" s="13"/>
      <c r="H165" s="184">
        <v>693.048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41</v>
      </c>
      <c r="AX165" s="13" t="s">
        <v>88</v>
      </c>
      <c r="AY165" s="182" t="s">
        <v>216</v>
      </c>
    </row>
    <row r="166" s="13" customFormat="1">
      <c r="A166" s="13"/>
      <c r="B166" s="180"/>
      <c r="C166" s="13"/>
      <c r="D166" s="181" t="s">
        <v>225</v>
      </c>
      <c r="E166" s="13"/>
      <c r="F166" s="183" t="s">
        <v>759</v>
      </c>
      <c r="G166" s="13"/>
      <c r="H166" s="184">
        <v>762.35299999999995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</v>
      </c>
      <c r="AX166" s="13" t="s">
        <v>88</v>
      </c>
      <c r="AY166" s="182" t="s">
        <v>216</v>
      </c>
    </row>
    <row r="167" s="2" customFormat="1" ht="24.15" customHeight="1">
      <c r="A167" s="40"/>
      <c r="B167" s="166"/>
      <c r="C167" s="167" t="s">
        <v>403</v>
      </c>
      <c r="D167" s="167" t="s">
        <v>218</v>
      </c>
      <c r="E167" s="168" t="s">
        <v>552</v>
      </c>
      <c r="F167" s="169" t="s">
        <v>553</v>
      </c>
      <c r="G167" s="170" t="s">
        <v>462</v>
      </c>
      <c r="H167" s="171">
        <v>1</v>
      </c>
      <c r="I167" s="172"/>
      <c r="J167" s="173">
        <f>ROUND(I167*H167,2)</f>
        <v>0</v>
      </c>
      <c r="K167" s="169" t="s">
        <v>222</v>
      </c>
      <c r="L167" s="41"/>
      <c r="M167" s="174" t="s">
        <v>3</v>
      </c>
      <c r="N167" s="175" t="s">
        <v>51</v>
      </c>
      <c r="O167" s="74"/>
      <c r="P167" s="176">
        <f>O167*H167</f>
        <v>0</v>
      </c>
      <c r="Q167" s="176">
        <v>0</v>
      </c>
      <c r="R167" s="176">
        <f>Q167*H167</f>
        <v>0</v>
      </c>
      <c r="S167" s="176">
        <v>0.082000000000000003</v>
      </c>
      <c r="T167" s="177">
        <f>S167*H167</f>
        <v>0.082000000000000003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223</v>
      </c>
      <c r="AT167" s="178" t="s">
        <v>218</v>
      </c>
      <c r="AU167" s="178" t="s">
        <v>22</v>
      </c>
      <c r="AY167" s="20" t="s">
        <v>216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88</v>
      </c>
      <c r="BK167" s="179">
        <f>ROUND(I167*H167,2)</f>
        <v>0</v>
      </c>
      <c r="BL167" s="20" t="s">
        <v>223</v>
      </c>
      <c r="BM167" s="178" t="s">
        <v>554</v>
      </c>
    </row>
    <row r="168" s="2" customFormat="1">
      <c r="A168" s="40"/>
      <c r="B168" s="41"/>
      <c r="C168" s="40"/>
      <c r="D168" s="181" t="s">
        <v>230</v>
      </c>
      <c r="E168" s="40"/>
      <c r="F168" s="189" t="s">
        <v>760</v>
      </c>
      <c r="G168" s="40"/>
      <c r="H168" s="40"/>
      <c r="I168" s="190"/>
      <c r="J168" s="40"/>
      <c r="K168" s="40"/>
      <c r="L168" s="41"/>
      <c r="M168" s="191"/>
      <c r="N168" s="192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0" t="s">
        <v>230</v>
      </c>
      <c r="AU168" s="20" t="s">
        <v>22</v>
      </c>
    </row>
    <row r="169" s="12" customFormat="1" ht="22.8" customHeight="1">
      <c r="A169" s="12"/>
      <c r="B169" s="153"/>
      <c r="C169" s="12"/>
      <c r="D169" s="154" t="s">
        <v>79</v>
      </c>
      <c r="E169" s="164" t="s">
        <v>556</v>
      </c>
      <c r="F169" s="164" t="s">
        <v>557</v>
      </c>
      <c r="G169" s="12"/>
      <c r="H169" s="12"/>
      <c r="I169" s="156"/>
      <c r="J169" s="165">
        <f>BK169</f>
        <v>0</v>
      </c>
      <c r="K169" s="12"/>
      <c r="L169" s="153"/>
      <c r="M169" s="158"/>
      <c r="N169" s="159"/>
      <c r="O169" s="159"/>
      <c r="P169" s="160">
        <f>SUM(P170:P184)</f>
        <v>0</v>
      </c>
      <c r="Q169" s="159"/>
      <c r="R169" s="160">
        <f>SUM(R170:R184)</f>
        <v>0</v>
      </c>
      <c r="S169" s="159"/>
      <c r="T169" s="161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4" t="s">
        <v>88</v>
      </c>
      <c r="AT169" s="162" t="s">
        <v>79</v>
      </c>
      <c r="AU169" s="162" t="s">
        <v>88</v>
      </c>
      <c r="AY169" s="154" t="s">
        <v>216</v>
      </c>
      <c r="BK169" s="163">
        <f>SUM(BK170:BK184)</f>
        <v>0</v>
      </c>
    </row>
    <row r="170" s="2" customFormat="1" ht="24.15" customHeight="1">
      <c r="A170" s="40"/>
      <c r="B170" s="166"/>
      <c r="C170" s="167" t="s">
        <v>412</v>
      </c>
      <c r="D170" s="167" t="s">
        <v>218</v>
      </c>
      <c r="E170" s="168" t="s">
        <v>559</v>
      </c>
      <c r="F170" s="169" t="s">
        <v>560</v>
      </c>
      <c r="G170" s="170" t="s">
        <v>300</v>
      </c>
      <c r="H170" s="171">
        <v>46.573999999999998</v>
      </c>
      <c r="I170" s="172"/>
      <c r="J170" s="173">
        <f>ROUND(I170*H170,2)</f>
        <v>0</v>
      </c>
      <c r="K170" s="169" t="s">
        <v>222</v>
      </c>
      <c r="L170" s="41"/>
      <c r="M170" s="174" t="s">
        <v>3</v>
      </c>
      <c r="N170" s="175" t="s">
        <v>51</v>
      </c>
      <c r="O170" s="74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223</v>
      </c>
      <c r="AT170" s="178" t="s">
        <v>218</v>
      </c>
      <c r="AU170" s="178" t="s">
        <v>22</v>
      </c>
      <c r="AY170" s="20" t="s">
        <v>216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88</v>
      </c>
      <c r="BK170" s="179">
        <f>ROUND(I170*H170,2)</f>
        <v>0</v>
      </c>
      <c r="BL170" s="20" t="s">
        <v>223</v>
      </c>
      <c r="BM170" s="178" t="s">
        <v>561</v>
      </c>
    </row>
    <row r="171" s="2" customFormat="1" ht="24.15" customHeight="1">
      <c r="A171" s="40"/>
      <c r="B171" s="166"/>
      <c r="C171" s="167" t="s">
        <v>419</v>
      </c>
      <c r="D171" s="167" t="s">
        <v>218</v>
      </c>
      <c r="E171" s="168" t="s">
        <v>563</v>
      </c>
      <c r="F171" s="169" t="s">
        <v>564</v>
      </c>
      <c r="G171" s="170" t="s">
        <v>300</v>
      </c>
      <c r="H171" s="171">
        <v>900.57000000000005</v>
      </c>
      <c r="I171" s="172"/>
      <c r="J171" s="173">
        <f>ROUND(I171*H171,2)</f>
        <v>0</v>
      </c>
      <c r="K171" s="169" t="s">
        <v>222</v>
      </c>
      <c r="L171" s="41"/>
      <c r="M171" s="174" t="s">
        <v>3</v>
      </c>
      <c r="N171" s="175" t="s">
        <v>51</v>
      </c>
      <c r="O171" s="74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78" t="s">
        <v>223</v>
      </c>
      <c r="AT171" s="178" t="s">
        <v>218</v>
      </c>
      <c r="AU171" s="178" t="s">
        <v>22</v>
      </c>
      <c r="AY171" s="20" t="s">
        <v>216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88</v>
      </c>
      <c r="BK171" s="179">
        <f>ROUND(I171*H171,2)</f>
        <v>0</v>
      </c>
      <c r="BL171" s="20" t="s">
        <v>223</v>
      </c>
      <c r="BM171" s="178" t="s">
        <v>761</v>
      </c>
    </row>
    <row r="172" s="2" customFormat="1">
      <c r="A172" s="40"/>
      <c r="B172" s="41"/>
      <c r="C172" s="40"/>
      <c r="D172" s="181" t="s">
        <v>230</v>
      </c>
      <c r="E172" s="40"/>
      <c r="F172" s="189" t="s">
        <v>566</v>
      </c>
      <c r="G172" s="40"/>
      <c r="H172" s="40"/>
      <c r="I172" s="190"/>
      <c r="J172" s="40"/>
      <c r="K172" s="40"/>
      <c r="L172" s="41"/>
      <c r="M172" s="191"/>
      <c r="N172" s="192"/>
      <c r="O172" s="74"/>
      <c r="P172" s="74"/>
      <c r="Q172" s="74"/>
      <c r="R172" s="74"/>
      <c r="S172" s="74"/>
      <c r="T172" s="75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20" t="s">
        <v>230</v>
      </c>
      <c r="AU172" s="20" t="s">
        <v>22</v>
      </c>
    </row>
    <row r="173" s="13" customFormat="1">
      <c r="A173" s="13"/>
      <c r="B173" s="180"/>
      <c r="C173" s="13"/>
      <c r="D173" s="181" t="s">
        <v>225</v>
      </c>
      <c r="E173" s="182" t="s">
        <v>3</v>
      </c>
      <c r="F173" s="183" t="s">
        <v>567</v>
      </c>
      <c r="G173" s="13"/>
      <c r="H173" s="184">
        <v>81.870000000000005</v>
      </c>
      <c r="I173" s="185"/>
      <c r="J173" s="13"/>
      <c r="K173" s="13"/>
      <c r="L173" s="180"/>
      <c r="M173" s="186"/>
      <c r="N173" s="187"/>
      <c r="O173" s="187"/>
      <c r="P173" s="187"/>
      <c r="Q173" s="187"/>
      <c r="R173" s="187"/>
      <c r="S173" s="187"/>
      <c r="T173" s="18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2" t="s">
        <v>225</v>
      </c>
      <c r="AU173" s="182" t="s">
        <v>22</v>
      </c>
      <c r="AV173" s="13" t="s">
        <v>22</v>
      </c>
      <c r="AW173" s="13" t="s">
        <v>41</v>
      </c>
      <c r="AX173" s="13" t="s">
        <v>88</v>
      </c>
      <c r="AY173" s="182" t="s">
        <v>216</v>
      </c>
    </row>
    <row r="174" s="13" customFormat="1">
      <c r="A174" s="13"/>
      <c r="B174" s="180"/>
      <c r="C174" s="13"/>
      <c r="D174" s="181" t="s">
        <v>225</v>
      </c>
      <c r="E174" s="13"/>
      <c r="F174" s="183" t="s">
        <v>568</v>
      </c>
      <c r="G174" s="13"/>
      <c r="H174" s="184">
        <v>900.57000000000005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</v>
      </c>
      <c r="AX174" s="13" t="s">
        <v>88</v>
      </c>
      <c r="AY174" s="182" t="s">
        <v>216</v>
      </c>
    </row>
    <row r="175" s="2" customFormat="1" ht="24.15" customHeight="1">
      <c r="A175" s="40"/>
      <c r="B175" s="166"/>
      <c r="C175" s="167" t="s">
        <v>427</v>
      </c>
      <c r="D175" s="167" t="s">
        <v>218</v>
      </c>
      <c r="E175" s="168" t="s">
        <v>563</v>
      </c>
      <c r="F175" s="169" t="s">
        <v>564</v>
      </c>
      <c r="G175" s="170" t="s">
        <v>300</v>
      </c>
      <c r="H175" s="171">
        <v>856.67999999999995</v>
      </c>
      <c r="I175" s="172"/>
      <c r="J175" s="173">
        <f>ROUND(I175*H175,2)</f>
        <v>0</v>
      </c>
      <c r="K175" s="169" t="s">
        <v>222</v>
      </c>
      <c r="L175" s="41"/>
      <c r="M175" s="174" t="s">
        <v>3</v>
      </c>
      <c r="N175" s="175" t="s">
        <v>51</v>
      </c>
      <c r="O175" s="74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223</v>
      </c>
      <c r="AT175" s="178" t="s">
        <v>218</v>
      </c>
      <c r="AU175" s="178" t="s">
        <v>22</v>
      </c>
      <c r="AY175" s="20" t="s">
        <v>216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88</v>
      </c>
      <c r="BK175" s="179">
        <f>ROUND(I175*H175,2)</f>
        <v>0</v>
      </c>
      <c r="BL175" s="20" t="s">
        <v>223</v>
      </c>
      <c r="BM175" s="178" t="s">
        <v>762</v>
      </c>
    </row>
    <row r="176" s="2" customFormat="1">
      <c r="A176" s="40"/>
      <c r="B176" s="41"/>
      <c r="C176" s="40"/>
      <c r="D176" s="181" t="s">
        <v>230</v>
      </c>
      <c r="E176" s="40"/>
      <c r="F176" s="189" t="s">
        <v>571</v>
      </c>
      <c r="G176" s="40"/>
      <c r="H176" s="40"/>
      <c r="I176" s="190"/>
      <c r="J176" s="40"/>
      <c r="K176" s="40"/>
      <c r="L176" s="41"/>
      <c r="M176" s="191"/>
      <c r="N176" s="192"/>
      <c r="O176" s="74"/>
      <c r="P176" s="74"/>
      <c r="Q176" s="74"/>
      <c r="R176" s="74"/>
      <c r="S176" s="74"/>
      <c r="T176" s="75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20" t="s">
        <v>230</v>
      </c>
      <c r="AU176" s="20" t="s">
        <v>22</v>
      </c>
    </row>
    <row r="177" s="13" customFormat="1">
      <c r="A177" s="13"/>
      <c r="B177" s="180"/>
      <c r="C177" s="13"/>
      <c r="D177" s="181" t="s">
        <v>225</v>
      </c>
      <c r="E177" s="182" t="s">
        <v>3</v>
      </c>
      <c r="F177" s="183" t="s">
        <v>763</v>
      </c>
      <c r="G177" s="13"/>
      <c r="H177" s="184">
        <v>12.98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41</v>
      </c>
      <c r="AX177" s="13" t="s">
        <v>88</v>
      </c>
      <c r="AY177" s="182" t="s">
        <v>216</v>
      </c>
    </row>
    <row r="178" s="13" customFormat="1">
      <c r="A178" s="13"/>
      <c r="B178" s="180"/>
      <c r="C178" s="13"/>
      <c r="D178" s="181" t="s">
        <v>225</v>
      </c>
      <c r="E178" s="13"/>
      <c r="F178" s="183" t="s">
        <v>764</v>
      </c>
      <c r="G178" s="13"/>
      <c r="H178" s="184">
        <v>856.67999999999995</v>
      </c>
      <c r="I178" s="185"/>
      <c r="J178" s="13"/>
      <c r="K178" s="13"/>
      <c r="L178" s="180"/>
      <c r="M178" s="186"/>
      <c r="N178" s="187"/>
      <c r="O178" s="187"/>
      <c r="P178" s="187"/>
      <c r="Q178" s="187"/>
      <c r="R178" s="187"/>
      <c r="S178" s="187"/>
      <c r="T178" s="18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225</v>
      </c>
      <c r="AU178" s="182" t="s">
        <v>22</v>
      </c>
      <c r="AV178" s="13" t="s">
        <v>22</v>
      </c>
      <c r="AW178" s="13" t="s">
        <v>4</v>
      </c>
      <c r="AX178" s="13" t="s">
        <v>88</v>
      </c>
      <c r="AY178" s="182" t="s">
        <v>216</v>
      </c>
    </row>
    <row r="179" s="2" customFormat="1" ht="24.15" customHeight="1">
      <c r="A179" s="40"/>
      <c r="B179" s="166"/>
      <c r="C179" s="167" t="s">
        <v>434</v>
      </c>
      <c r="D179" s="167" t="s">
        <v>218</v>
      </c>
      <c r="E179" s="168" t="s">
        <v>563</v>
      </c>
      <c r="F179" s="169" t="s">
        <v>564</v>
      </c>
      <c r="G179" s="170" t="s">
        <v>300</v>
      </c>
      <c r="H179" s="171">
        <v>130.21000000000001</v>
      </c>
      <c r="I179" s="172"/>
      <c r="J179" s="173">
        <f>ROUND(I179*H179,2)</f>
        <v>0</v>
      </c>
      <c r="K179" s="169" t="s">
        <v>222</v>
      </c>
      <c r="L179" s="41"/>
      <c r="M179" s="174" t="s">
        <v>3</v>
      </c>
      <c r="N179" s="175" t="s">
        <v>51</v>
      </c>
      <c r="O179" s="74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223</v>
      </c>
      <c r="AT179" s="178" t="s">
        <v>218</v>
      </c>
      <c r="AU179" s="178" t="s">
        <v>22</v>
      </c>
      <c r="AY179" s="20" t="s">
        <v>216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88</v>
      </c>
      <c r="BK179" s="179">
        <f>ROUND(I179*H179,2)</f>
        <v>0</v>
      </c>
      <c r="BL179" s="20" t="s">
        <v>223</v>
      </c>
      <c r="BM179" s="178" t="s">
        <v>765</v>
      </c>
    </row>
    <row r="180" s="2" customFormat="1">
      <c r="A180" s="40"/>
      <c r="B180" s="41"/>
      <c r="C180" s="40"/>
      <c r="D180" s="181" t="s">
        <v>230</v>
      </c>
      <c r="E180" s="40"/>
      <c r="F180" s="189" t="s">
        <v>296</v>
      </c>
      <c r="G180" s="40"/>
      <c r="H180" s="40"/>
      <c r="I180" s="190"/>
      <c r="J180" s="40"/>
      <c r="K180" s="40"/>
      <c r="L180" s="41"/>
      <c r="M180" s="191"/>
      <c r="N180" s="192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0" t="s">
        <v>230</v>
      </c>
      <c r="AU180" s="20" t="s">
        <v>22</v>
      </c>
    </row>
    <row r="181" s="13" customFormat="1">
      <c r="A181" s="13"/>
      <c r="B181" s="180"/>
      <c r="C181" s="13"/>
      <c r="D181" s="181" t="s">
        <v>225</v>
      </c>
      <c r="E181" s="182" t="s">
        <v>3</v>
      </c>
      <c r="F181" s="183" t="s">
        <v>766</v>
      </c>
      <c r="G181" s="13"/>
      <c r="H181" s="184">
        <v>26.042000000000002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225</v>
      </c>
      <c r="AU181" s="182" t="s">
        <v>22</v>
      </c>
      <c r="AV181" s="13" t="s">
        <v>22</v>
      </c>
      <c r="AW181" s="13" t="s">
        <v>41</v>
      </c>
      <c r="AX181" s="13" t="s">
        <v>88</v>
      </c>
      <c r="AY181" s="182" t="s">
        <v>216</v>
      </c>
    </row>
    <row r="182" s="13" customFormat="1">
      <c r="A182" s="13"/>
      <c r="B182" s="180"/>
      <c r="C182" s="13"/>
      <c r="D182" s="181" t="s">
        <v>225</v>
      </c>
      <c r="E182" s="13"/>
      <c r="F182" s="183" t="s">
        <v>767</v>
      </c>
      <c r="G182" s="13"/>
      <c r="H182" s="184">
        <v>130.21000000000001</v>
      </c>
      <c r="I182" s="185"/>
      <c r="J182" s="13"/>
      <c r="K182" s="13"/>
      <c r="L182" s="180"/>
      <c r="M182" s="186"/>
      <c r="N182" s="187"/>
      <c r="O182" s="187"/>
      <c r="P182" s="187"/>
      <c r="Q182" s="187"/>
      <c r="R182" s="187"/>
      <c r="S182" s="187"/>
      <c r="T182" s="18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2" t="s">
        <v>225</v>
      </c>
      <c r="AU182" s="182" t="s">
        <v>22</v>
      </c>
      <c r="AV182" s="13" t="s">
        <v>22</v>
      </c>
      <c r="AW182" s="13" t="s">
        <v>4</v>
      </c>
      <c r="AX182" s="13" t="s">
        <v>88</v>
      </c>
      <c r="AY182" s="182" t="s">
        <v>216</v>
      </c>
    </row>
    <row r="183" s="2" customFormat="1" ht="24.15" customHeight="1">
      <c r="A183" s="40"/>
      <c r="B183" s="166"/>
      <c r="C183" s="167" t="s">
        <v>440</v>
      </c>
      <c r="D183" s="167" t="s">
        <v>218</v>
      </c>
      <c r="E183" s="168" t="s">
        <v>587</v>
      </c>
      <c r="F183" s="169" t="s">
        <v>588</v>
      </c>
      <c r="G183" s="170" t="s">
        <v>300</v>
      </c>
      <c r="H183" s="171">
        <v>12.98</v>
      </c>
      <c r="I183" s="172"/>
      <c r="J183" s="173">
        <f>ROUND(I183*H183,2)</f>
        <v>0</v>
      </c>
      <c r="K183" s="169" t="s">
        <v>3</v>
      </c>
      <c r="L183" s="41"/>
      <c r="M183" s="174" t="s">
        <v>3</v>
      </c>
      <c r="N183" s="175" t="s">
        <v>51</v>
      </c>
      <c r="O183" s="74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78" t="s">
        <v>223</v>
      </c>
      <c r="AT183" s="178" t="s">
        <v>218</v>
      </c>
      <c r="AU183" s="178" t="s">
        <v>22</v>
      </c>
      <c r="AY183" s="20" t="s">
        <v>216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88</v>
      </c>
      <c r="BK183" s="179">
        <f>ROUND(I183*H183,2)</f>
        <v>0</v>
      </c>
      <c r="BL183" s="20" t="s">
        <v>223</v>
      </c>
      <c r="BM183" s="178" t="s">
        <v>768</v>
      </c>
    </row>
    <row r="184" s="2" customFormat="1" ht="24.15" customHeight="1">
      <c r="A184" s="40"/>
      <c r="B184" s="166"/>
      <c r="C184" s="167" t="s">
        <v>445</v>
      </c>
      <c r="D184" s="167" t="s">
        <v>218</v>
      </c>
      <c r="E184" s="168" t="s">
        <v>591</v>
      </c>
      <c r="F184" s="169" t="s">
        <v>299</v>
      </c>
      <c r="G184" s="170" t="s">
        <v>300</v>
      </c>
      <c r="H184" s="171">
        <v>25.960000000000001</v>
      </c>
      <c r="I184" s="172"/>
      <c r="J184" s="173">
        <f>ROUND(I184*H184,2)</f>
        <v>0</v>
      </c>
      <c r="K184" s="169" t="s">
        <v>222</v>
      </c>
      <c r="L184" s="41"/>
      <c r="M184" s="174" t="s">
        <v>3</v>
      </c>
      <c r="N184" s="175" t="s">
        <v>51</v>
      </c>
      <c r="O184" s="74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78" t="s">
        <v>223</v>
      </c>
      <c r="AT184" s="178" t="s">
        <v>218</v>
      </c>
      <c r="AU184" s="178" t="s">
        <v>22</v>
      </c>
      <c r="AY184" s="20" t="s">
        <v>216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88</v>
      </c>
      <c r="BK184" s="179">
        <f>ROUND(I184*H184,2)</f>
        <v>0</v>
      </c>
      <c r="BL184" s="20" t="s">
        <v>223</v>
      </c>
      <c r="BM184" s="178" t="s">
        <v>592</v>
      </c>
    </row>
    <row r="185" s="12" customFormat="1" ht="22.8" customHeight="1">
      <c r="A185" s="12"/>
      <c r="B185" s="153"/>
      <c r="C185" s="12"/>
      <c r="D185" s="154" t="s">
        <v>79</v>
      </c>
      <c r="E185" s="164" t="s">
        <v>593</v>
      </c>
      <c r="F185" s="164" t="s">
        <v>594</v>
      </c>
      <c r="G185" s="12"/>
      <c r="H185" s="12"/>
      <c r="I185" s="156"/>
      <c r="J185" s="165">
        <f>BK185</f>
        <v>0</v>
      </c>
      <c r="K185" s="12"/>
      <c r="L185" s="153"/>
      <c r="M185" s="158"/>
      <c r="N185" s="159"/>
      <c r="O185" s="159"/>
      <c r="P185" s="160">
        <f>SUM(P186:P187)</f>
        <v>0</v>
      </c>
      <c r="Q185" s="159"/>
      <c r="R185" s="160">
        <f>SUM(R186:R187)</f>
        <v>0</v>
      </c>
      <c r="S185" s="159"/>
      <c r="T185" s="161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4" t="s">
        <v>88</v>
      </c>
      <c r="AT185" s="162" t="s">
        <v>79</v>
      </c>
      <c r="AU185" s="162" t="s">
        <v>88</v>
      </c>
      <c r="AY185" s="154" t="s">
        <v>216</v>
      </c>
      <c r="BK185" s="163">
        <f>SUM(BK186:BK187)</f>
        <v>0</v>
      </c>
    </row>
    <row r="186" s="2" customFormat="1" ht="24.15" customHeight="1">
      <c r="A186" s="40"/>
      <c r="B186" s="166"/>
      <c r="C186" s="167" t="s">
        <v>450</v>
      </c>
      <c r="D186" s="167" t="s">
        <v>218</v>
      </c>
      <c r="E186" s="168" t="s">
        <v>596</v>
      </c>
      <c r="F186" s="169" t="s">
        <v>597</v>
      </c>
      <c r="G186" s="170" t="s">
        <v>300</v>
      </c>
      <c r="H186" s="171">
        <v>905.61800000000005</v>
      </c>
      <c r="I186" s="172"/>
      <c r="J186" s="173">
        <f>ROUND(I186*H186,2)</f>
        <v>0</v>
      </c>
      <c r="K186" s="169" t="s">
        <v>222</v>
      </c>
      <c r="L186" s="41"/>
      <c r="M186" s="174" t="s">
        <v>3</v>
      </c>
      <c r="N186" s="175" t="s">
        <v>51</v>
      </c>
      <c r="O186" s="74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78" t="s">
        <v>223</v>
      </c>
      <c r="AT186" s="178" t="s">
        <v>218</v>
      </c>
      <c r="AU186" s="178" t="s">
        <v>22</v>
      </c>
      <c r="AY186" s="20" t="s">
        <v>216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88</v>
      </c>
      <c r="BK186" s="179">
        <f>ROUND(I186*H186,2)</f>
        <v>0</v>
      </c>
      <c r="BL186" s="20" t="s">
        <v>223</v>
      </c>
      <c r="BM186" s="178" t="s">
        <v>598</v>
      </c>
    </row>
    <row r="187" s="2" customFormat="1" ht="24.15" customHeight="1">
      <c r="A187" s="40"/>
      <c r="B187" s="166"/>
      <c r="C187" s="167" t="s">
        <v>455</v>
      </c>
      <c r="D187" s="167" t="s">
        <v>218</v>
      </c>
      <c r="E187" s="168" t="s">
        <v>600</v>
      </c>
      <c r="F187" s="169" t="s">
        <v>601</v>
      </c>
      <c r="G187" s="170" t="s">
        <v>300</v>
      </c>
      <c r="H187" s="171">
        <v>905.61800000000005</v>
      </c>
      <c r="I187" s="172"/>
      <c r="J187" s="173">
        <f>ROUND(I187*H187,2)</f>
        <v>0</v>
      </c>
      <c r="K187" s="169" t="s">
        <v>222</v>
      </c>
      <c r="L187" s="41"/>
      <c r="M187" s="211" t="s">
        <v>3</v>
      </c>
      <c r="N187" s="212" t="s">
        <v>51</v>
      </c>
      <c r="O187" s="21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223</v>
      </c>
      <c r="AT187" s="178" t="s">
        <v>218</v>
      </c>
      <c r="AU187" s="178" t="s">
        <v>22</v>
      </c>
      <c r="AY187" s="20" t="s">
        <v>216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88</v>
      </c>
      <c r="BK187" s="179">
        <f>ROUND(I187*H187,2)</f>
        <v>0</v>
      </c>
      <c r="BL187" s="20" t="s">
        <v>223</v>
      </c>
      <c r="BM187" s="178" t="s">
        <v>602</v>
      </c>
    </row>
    <row r="188" s="2" customFormat="1" ht="6.96" customHeight="1">
      <c r="A188" s="40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41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autoFilter ref="C85:K1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769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ROUND((SUM(BE82:BE99)),  2)</f>
        <v>0</v>
      </c>
      <c r="G33" s="40"/>
      <c r="H33" s="40"/>
      <c r="I33" s="125">
        <v>0.20999999999999999</v>
      </c>
      <c r="J33" s="124">
        <f>ROUND(((SUM(BE82:BE99))*I33),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ROUND((SUM(BF82:BF99)),  2)</f>
        <v>0</v>
      </c>
      <c r="G34" s="40"/>
      <c r="H34" s="40"/>
      <c r="I34" s="125">
        <v>0.14999999999999999</v>
      </c>
      <c r="J34" s="124">
        <f>ROUND(((SUM(BF82:BF99))*I34),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102.3.1 - Chodníky -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J84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200</v>
      </c>
      <c r="E62" s="141"/>
      <c r="F62" s="141"/>
      <c r="G62" s="141"/>
      <c r="H62" s="141"/>
      <c r="I62" s="141"/>
      <c r="J62" s="142">
        <f>J98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SO 102.3.1 - Chodníky - III. úsek - neuznatelné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6" t="s">
        <v>191</v>
      </c>
      <c r="K81" s="147" t="s">
        <v>206</v>
      </c>
      <c r="L81" s="148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49">
        <f>BK82</f>
        <v>0</v>
      </c>
      <c r="K82" s="40"/>
      <c r="L82" s="41"/>
      <c r="M82" s="85"/>
      <c r="N82" s="70"/>
      <c r="O82" s="86"/>
      <c r="P82" s="150">
        <f>P83</f>
        <v>0</v>
      </c>
      <c r="Q82" s="86"/>
      <c r="R82" s="150">
        <f>R83</f>
        <v>0.077644999999999992</v>
      </c>
      <c r="S82" s="86"/>
      <c r="T82" s="151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2">
        <f>BK83</f>
        <v>0</v>
      </c>
    </row>
    <row r="83" s="12" customFormat="1" ht="25.92" customHeight="1">
      <c r="A83" s="12"/>
      <c r="B83" s="153"/>
      <c r="C83" s="12"/>
      <c r="D83" s="154" t="s">
        <v>79</v>
      </c>
      <c r="E83" s="155" t="s">
        <v>214</v>
      </c>
      <c r="F83" s="155" t="s">
        <v>215</v>
      </c>
      <c r="G83" s="12"/>
      <c r="H83" s="12"/>
      <c r="I83" s="156"/>
      <c r="J83" s="157">
        <f>BK83</f>
        <v>0</v>
      </c>
      <c r="K83" s="12"/>
      <c r="L83" s="153"/>
      <c r="M83" s="158"/>
      <c r="N83" s="159"/>
      <c r="O83" s="159"/>
      <c r="P83" s="160">
        <f>P84+P98</f>
        <v>0</v>
      </c>
      <c r="Q83" s="159"/>
      <c r="R83" s="160">
        <f>R84+R98</f>
        <v>0.077644999999999992</v>
      </c>
      <c r="S83" s="159"/>
      <c r="T83" s="161">
        <f>T84+T98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4" t="s">
        <v>88</v>
      </c>
      <c r="AT83" s="162" t="s">
        <v>79</v>
      </c>
      <c r="AU83" s="162" t="s">
        <v>80</v>
      </c>
      <c r="AY83" s="154" t="s">
        <v>216</v>
      </c>
      <c r="BK83" s="163">
        <f>BK84+BK98</f>
        <v>0</v>
      </c>
    </row>
    <row r="84" s="12" customFormat="1" ht="22.8" customHeight="1">
      <c r="A84" s="12"/>
      <c r="B84" s="153"/>
      <c r="C84" s="12"/>
      <c r="D84" s="154" t="s">
        <v>79</v>
      </c>
      <c r="E84" s="164" t="s">
        <v>88</v>
      </c>
      <c r="F84" s="164" t="s">
        <v>217</v>
      </c>
      <c r="G84" s="12"/>
      <c r="H84" s="12"/>
      <c r="I84" s="156"/>
      <c r="J84" s="165">
        <f>BK84</f>
        <v>0</v>
      </c>
      <c r="K84" s="12"/>
      <c r="L84" s="153"/>
      <c r="M84" s="158"/>
      <c r="N84" s="159"/>
      <c r="O84" s="159"/>
      <c r="P84" s="160">
        <f>SUM(P85:P97)</f>
        <v>0</v>
      </c>
      <c r="Q84" s="159"/>
      <c r="R84" s="160">
        <f>SUM(R85:R97)</f>
        <v>0.077644999999999992</v>
      </c>
      <c r="S84" s="159"/>
      <c r="T84" s="161">
        <f>SUM(T85:T97)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88</v>
      </c>
      <c r="AT84" s="162" t="s">
        <v>79</v>
      </c>
      <c r="AU84" s="162" t="s">
        <v>88</v>
      </c>
      <c r="AY84" s="154" t="s">
        <v>216</v>
      </c>
      <c r="BK84" s="163">
        <f>SUM(BK85:BK97)</f>
        <v>0</v>
      </c>
    </row>
    <row r="85" s="2" customFormat="1" ht="14.4" customHeight="1">
      <c r="A85" s="40"/>
      <c r="B85" s="166"/>
      <c r="C85" s="167" t="s">
        <v>88</v>
      </c>
      <c r="D85" s="167" t="s">
        <v>218</v>
      </c>
      <c r="E85" s="168" t="s">
        <v>607</v>
      </c>
      <c r="F85" s="169" t="s">
        <v>608</v>
      </c>
      <c r="G85" s="170" t="s">
        <v>221</v>
      </c>
      <c r="H85" s="171">
        <v>293</v>
      </c>
      <c r="I85" s="172"/>
      <c r="J85" s="173">
        <f>ROUND(I85*H85,2)</f>
        <v>0</v>
      </c>
      <c r="K85" s="169" t="s">
        <v>222</v>
      </c>
      <c r="L85" s="41"/>
      <c r="M85" s="174" t="s">
        <v>3</v>
      </c>
      <c r="N85" s="175" t="s">
        <v>51</v>
      </c>
      <c r="O85" s="74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78" t="s">
        <v>223</v>
      </c>
      <c r="AT85" s="178" t="s">
        <v>218</v>
      </c>
      <c r="AU85" s="178" t="s">
        <v>22</v>
      </c>
      <c r="AY85" s="20" t="s">
        <v>216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20" t="s">
        <v>88</v>
      </c>
      <c r="BK85" s="179">
        <f>ROUND(I85*H85,2)</f>
        <v>0</v>
      </c>
      <c r="BL85" s="20" t="s">
        <v>223</v>
      </c>
      <c r="BM85" s="178" t="s">
        <v>609</v>
      </c>
    </row>
    <row r="86" s="2" customFormat="1">
      <c r="A86" s="40"/>
      <c r="B86" s="41"/>
      <c r="C86" s="40"/>
      <c r="D86" s="181" t="s">
        <v>230</v>
      </c>
      <c r="E86" s="40"/>
      <c r="F86" s="189" t="s">
        <v>610</v>
      </c>
      <c r="G86" s="40"/>
      <c r="H86" s="40"/>
      <c r="I86" s="190"/>
      <c r="J86" s="40"/>
      <c r="K86" s="40"/>
      <c r="L86" s="41"/>
      <c r="M86" s="191"/>
      <c r="N86" s="192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230</v>
      </c>
      <c r="AU86" s="20" t="s">
        <v>22</v>
      </c>
    </row>
    <row r="87" s="13" customFormat="1">
      <c r="A87" s="13"/>
      <c r="B87" s="180"/>
      <c r="C87" s="13"/>
      <c r="D87" s="181" t="s">
        <v>225</v>
      </c>
      <c r="E87" s="182" t="s">
        <v>3</v>
      </c>
      <c r="F87" s="183" t="s">
        <v>770</v>
      </c>
      <c r="G87" s="13"/>
      <c r="H87" s="184">
        <v>293</v>
      </c>
      <c r="I87" s="185"/>
      <c r="J87" s="13"/>
      <c r="K87" s="13"/>
      <c r="L87" s="180"/>
      <c r="M87" s="186"/>
      <c r="N87" s="187"/>
      <c r="O87" s="187"/>
      <c r="P87" s="187"/>
      <c r="Q87" s="187"/>
      <c r="R87" s="187"/>
      <c r="S87" s="187"/>
      <c r="T87" s="18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2" t="s">
        <v>225</v>
      </c>
      <c r="AU87" s="182" t="s">
        <v>22</v>
      </c>
      <c r="AV87" s="13" t="s">
        <v>22</v>
      </c>
      <c r="AW87" s="13" t="s">
        <v>41</v>
      </c>
      <c r="AX87" s="13" t="s">
        <v>88</v>
      </c>
      <c r="AY87" s="182" t="s">
        <v>216</v>
      </c>
    </row>
    <row r="88" s="2" customFormat="1" ht="24.15" customHeight="1">
      <c r="A88" s="40"/>
      <c r="B88" s="166"/>
      <c r="C88" s="167" t="s">
        <v>22</v>
      </c>
      <c r="D88" s="167" t="s">
        <v>218</v>
      </c>
      <c r="E88" s="168" t="s">
        <v>679</v>
      </c>
      <c r="F88" s="169" t="s">
        <v>680</v>
      </c>
      <c r="G88" s="170" t="s">
        <v>221</v>
      </c>
      <c r="H88" s="171">
        <v>293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771</v>
      </c>
    </row>
    <row r="89" s="2" customFormat="1" ht="14.4" customHeight="1">
      <c r="A89" s="40"/>
      <c r="B89" s="166"/>
      <c r="C89" s="201" t="s">
        <v>235</v>
      </c>
      <c r="D89" s="201" t="s">
        <v>356</v>
      </c>
      <c r="E89" s="202" t="s">
        <v>615</v>
      </c>
      <c r="F89" s="203" t="s">
        <v>616</v>
      </c>
      <c r="G89" s="204" t="s">
        <v>617</v>
      </c>
      <c r="H89" s="205">
        <v>4.3949999999999996</v>
      </c>
      <c r="I89" s="206"/>
      <c r="J89" s="207">
        <f>ROUND(I89*H89,2)</f>
        <v>0</v>
      </c>
      <c r="K89" s="203" t="s">
        <v>222</v>
      </c>
      <c r="L89" s="208"/>
      <c r="M89" s="209" t="s">
        <v>3</v>
      </c>
      <c r="N89" s="210" t="s">
        <v>51</v>
      </c>
      <c r="O89" s="74"/>
      <c r="P89" s="176">
        <f>O89*H89</f>
        <v>0</v>
      </c>
      <c r="Q89" s="176">
        <v>0.001</v>
      </c>
      <c r="R89" s="176">
        <f>Q89*H89</f>
        <v>0.0043949999999999996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258</v>
      </c>
      <c r="AT89" s="178" t="s">
        <v>356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618</v>
      </c>
    </row>
    <row r="90" s="13" customFormat="1">
      <c r="A90" s="13"/>
      <c r="B90" s="180"/>
      <c r="C90" s="13"/>
      <c r="D90" s="181" t="s">
        <v>225</v>
      </c>
      <c r="E90" s="13"/>
      <c r="F90" s="183" t="s">
        <v>772</v>
      </c>
      <c r="G90" s="13"/>
      <c r="H90" s="184">
        <v>4.3949999999999996</v>
      </c>
      <c r="I90" s="185"/>
      <c r="J90" s="13"/>
      <c r="K90" s="13"/>
      <c r="L90" s="180"/>
      <c r="M90" s="186"/>
      <c r="N90" s="187"/>
      <c r="O90" s="187"/>
      <c r="P90" s="187"/>
      <c r="Q90" s="187"/>
      <c r="R90" s="187"/>
      <c r="S90" s="187"/>
      <c r="T90" s="18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2" t="s">
        <v>225</v>
      </c>
      <c r="AU90" s="182" t="s">
        <v>22</v>
      </c>
      <c r="AV90" s="13" t="s">
        <v>22</v>
      </c>
      <c r="AW90" s="13" t="s">
        <v>4</v>
      </c>
      <c r="AX90" s="13" t="s">
        <v>88</v>
      </c>
      <c r="AY90" s="182" t="s">
        <v>216</v>
      </c>
    </row>
    <row r="91" s="2" customFormat="1" ht="14.4" customHeight="1">
      <c r="A91" s="40"/>
      <c r="B91" s="166"/>
      <c r="C91" s="167" t="s">
        <v>223</v>
      </c>
      <c r="D91" s="167" t="s">
        <v>218</v>
      </c>
      <c r="E91" s="168" t="s">
        <v>620</v>
      </c>
      <c r="F91" s="169" t="s">
        <v>621</v>
      </c>
      <c r="G91" s="170" t="s">
        <v>300</v>
      </c>
      <c r="H91" s="171">
        <v>0.072999999999999995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622</v>
      </c>
    </row>
    <row r="92" s="13" customFormat="1">
      <c r="A92" s="13"/>
      <c r="B92" s="180"/>
      <c r="C92" s="13"/>
      <c r="D92" s="181" t="s">
        <v>225</v>
      </c>
      <c r="E92" s="13"/>
      <c r="F92" s="183" t="s">
        <v>773</v>
      </c>
      <c r="G92" s="13"/>
      <c r="H92" s="184">
        <v>0.072999999999999995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</v>
      </c>
      <c r="AX92" s="13" t="s">
        <v>88</v>
      </c>
      <c r="AY92" s="182" t="s">
        <v>216</v>
      </c>
    </row>
    <row r="93" s="2" customFormat="1" ht="14.4" customHeight="1">
      <c r="A93" s="40"/>
      <c r="B93" s="166"/>
      <c r="C93" s="201" t="s">
        <v>245</v>
      </c>
      <c r="D93" s="201" t="s">
        <v>356</v>
      </c>
      <c r="E93" s="202" t="s">
        <v>624</v>
      </c>
      <c r="F93" s="203" t="s">
        <v>625</v>
      </c>
      <c r="G93" s="204" t="s">
        <v>617</v>
      </c>
      <c r="H93" s="205">
        <v>73.25</v>
      </c>
      <c r="I93" s="206"/>
      <c r="J93" s="207">
        <f>ROUND(I93*H93,2)</f>
        <v>0</v>
      </c>
      <c r="K93" s="203" t="s">
        <v>222</v>
      </c>
      <c r="L93" s="208"/>
      <c r="M93" s="209" t="s">
        <v>3</v>
      </c>
      <c r="N93" s="210" t="s">
        <v>51</v>
      </c>
      <c r="O93" s="74"/>
      <c r="P93" s="176">
        <f>O93*H93</f>
        <v>0</v>
      </c>
      <c r="Q93" s="176">
        <v>0.001</v>
      </c>
      <c r="R93" s="176">
        <f>Q93*H93</f>
        <v>0.073249999999999996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258</v>
      </c>
      <c r="AT93" s="178" t="s">
        <v>356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626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774</v>
      </c>
      <c r="G94" s="13"/>
      <c r="H94" s="184">
        <v>73.25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88</v>
      </c>
      <c r="AY94" s="182" t="s">
        <v>216</v>
      </c>
    </row>
    <row r="95" s="2" customFormat="1" ht="14.4" customHeight="1">
      <c r="A95" s="40"/>
      <c r="B95" s="166"/>
      <c r="C95" s="167" t="s">
        <v>249</v>
      </c>
      <c r="D95" s="167" t="s">
        <v>218</v>
      </c>
      <c r="E95" s="168" t="s">
        <v>628</v>
      </c>
      <c r="F95" s="169" t="s">
        <v>629</v>
      </c>
      <c r="G95" s="170" t="s">
        <v>271</v>
      </c>
      <c r="H95" s="171">
        <v>0.879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630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775</v>
      </c>
      <c r="G96" s="13"/>
      <c r="H96" s="184">
        <v>0.29299999999999998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88</v>
      </c>
      <c r="AY96" s="182" t="s">
        <v>216</v>
      </c>
    </row>
    <row r="97" s="13" customFormat="1">
      <c r="A97" s="13"/>
      <c r="B97" s="180"/>
      <c r="C97" s="13"/>
      <c r="D97" s="181" t="s">
        <v>225</v>
      </c>
      <c r="E97" s="13"/>
      <c r="F97" s="183" t="s">
        <v>776</v>
      </c>
      <c r="G97" s="13"/>
      <c r="H97" s="184">
        <v>0.879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</v>
      </c>
      <c r="AX97" s="13" t="s">
        <v>88</v>
      </c>
      <c r="AY97" s="182" t="s">
        <v>216</v>
      </c>
    </row>
    <row r="98" s="12" customFormat="1" ht="22.8" customHeight="1">
      <c r="A98" s="12"/>
      <c r="B98" s="153"/>
      <c r="C98" s="12"/>
      <c r="D98" s="154" t="s">
        <v>79</v>
      </c>
      <c r="E98" s="164" t="s">
        <v>593</v>
      </c>
      <c r="F98" s="164" t="s">
        <v>594</v>
      </c>
      <c r="G98" s="12"/>
      <c r="H98" s="12"/>
      <c r="I98" s="156"/>
      <c r="J98" s="165">
        <f>BK98</f>
        <v>0</v>
      </c>
      <c r="K98" s="12"/>
      <c r="L98" s="153"/>
      <c r="M98" s="158"/>
      <c r="N98" s="159"/>
      <c r="O98" s="159"/>
      <c r="P98" s="160">
        <f>P99</f>
        <v>0</v>
      </c>
      <c r="Q98" s="159"/>
      <c r="R98" s="160">
        <f>R99</f>
        <v>0</v>
      </c>
      <c r="S98" s="159"/>
      <c r="T98" s="161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88</v>
      </c>
      <c r="AT98" s="162" t="s">
        <v>79</v>
      </c>
      <c r="AU98" s="162" t="s">
        <v>88</v>
      </c>
      <c r="AY98" s="154" t="s">
        <v>216</v>
      </c>
      <c r="BK98" s="163">
        <f>BK99</f>
        <v>0</v>
      </c>
    </row>
    <row r="99" s="2" customFormat="1" ht="24.15" customHeight="1">
      <c r="A99" s="40"/>
      <c r="B99" s="166"/>
      <c r="C99" s="167" t="s">
        <v>254</v>
      </c>
      <c r="D99" s="167" t="s">
        <v>218</v>
      </c>
      <c r="E99" s="168" t="s">
        <v>641</v>
      </c>
      <c r="F99" s="169" t="s">
        <v>642</v>
      </c>
      <c r="G99" s="170" t="s">
        <v>300</v>
      </c>
      <c r="H99" s="171">
        <v>0.078</v>
      </c>
      <c r="I99" s="172"/>
      <c r="J99" s="173">
        <f>ROUND(I99*H99,2)</f>
        <v>0</v>
      </c>
      <c r="K99" s="169" t="s">
        <v>222</v>
      </c>
      <c r="L99" s="41"/>
      <c r="M99" s="211" t="s">
        <v>3</v>
      </c>
      <c r="N99" s="212" t="s">
        <v>51</v>
      </c>
      <c r="O99" s="213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777</v>
      </c>
    </row>
    <row r="100" s="2" customFormat="1" ht="6.96" customHeight="1">
      <c r="A100" s="40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41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778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ROUND((SUM(BE85:BE159)),  2)</f>
        <v>0</v>
      </c>
      <c r="G33" s="40"/>
      <c r="H33" s="40"/>
      <c r="I33" s="125">
        <v>0.20999999999999999</v>
      </c>
      <c r="J33" s="124">
        <f>ROUND(((SUM(BE85:BE159))*I33),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ROUND((SUM(BF85:BF159)),  2)</f>
        <v>0</v>
      </c>
      <c r="G34" s="40"/>
      <c r="H34" s="40"/>
      <c r="I34" s="125">
        <v>0.14999999999999999</v>
      </c>
      <c r="J34" s="124">
        <f>ROUND(((SUM(BF85:BF159))*I34),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ROUND((SUM(BG85:BG159)),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ROUND((SUM(BH85:BH159)),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ROUND((SUM(BI85:BI159)),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102.4 - Chodníky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J123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J156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102.4 - Chodníky - IV.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</f>
        <v>0</v>
      </c>
      <c r="Q85" s="86"/>
      <c r="R85" s="150">
        <f>R86</f>
        <v>76.154035879999995</v>
      </c>
      <c r="S85" s="86"/>
      <c r="T85" s="151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P87+P120+P123+P139+P156</f>
        <v>0</v>
      </c>
      <c r="Q86" s="159"/>
      <c r="R86" s="160">
        <f>R87+R120+R123+R139+R156</f>
        <v>76.154035879999995</v>
      </c>
      <c r="S86" s="159"/>
      <c r="T86" s="161">
        <f>T87+T120+T123+T139+T156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BK87+BK120+BK123+BK139+BK156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SUM(P88:P119)</f>
        <v>0</v>
      </c>
      <c r="Q87" s="159"/>
      <c r="R87" s="160">
        <f>SUM(R88:R119)</f>
        <v>0.0068900000000000003</v>
      </c>
      <c r="S87" s="159"/>
      <c r="T87" s="161">
        <f>SUM(T88:T119)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SUM(BK88:BK119)</f>
        <v>0</v>
      </c>
    </row>
    <row r="88" s="2" customFormat="1" ht="14.4" customHeight="1">
      <c r="A88" s="40"/>
      <c r="B88" s="166"/>
      <c r="C88" s="167" t="s">
        <v>88</v>
      </c>
      <c r="D88" s="167" t="s">
        <v>218</v>
      </c>
      <c r="E88" s="168" t="s">
        <v>265</v>
      </c>
      <c r="F88" s="169" t="s">
        <v>266</v>
      </c>
      <c r="G88" s="170" t="s">
        <v>221</v>
      </c>
      <c r="H88" s="171">
        <v>26.300000000000001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779</v>
      </c>
    </row>
    <row r="89" s="2" customFormat="1" ht="14.4" customHeight="1">
      <c r="A89" s="40"/>
      <c r="B89" s="166"/>
      <c r="C89" s="167" t="s">
        <v>22</v>
      </c>
      <c r="D89" s="167" t="s">
        <v>218</v>
      </c>
      <c r="E89" s="168" t="s">
        <v>269</v>
      </c>
      <c r="F89" s="169" t="s">
        <v>270</v>
      </c>
      <c r="G89" s="170" t="s">
        <v>271</v>
      </c>
      <c r="H89" s="171">
        <v>16.350000000000001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272</v>
      </c>
    </row>
    <row r="90" s="2" customFormat="1" ht="37.8" customHeight="1">
      <c r="A90" s="40"/>
      <c r="B90" s="166"/>
      <c r="C90" s="167" t="s">
        <v>235</v>
      </c>
      <c r="D90" s="167" t="s">
        <v>218</v>
      </c>
      <c r="E90" s="168" t="s">
        <v>288</v>
      </c>
      <c r="F90" s="169" t="s">
        <v>289</v>
      </c>
      <c r="G90" s="170" t="s">
        <v>271</v>
      </c>
      <c r="H90" s="171">
        <v>5.2599999999999998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290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780</v>
      </c>
      <c r="G91" s="13"/>
      <c r="H91" s="184">
        <v>5.2599999999999998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88</v>
      </c>
      <c r="AY91" s="182" t="s">
        <v>216</v>
      </c>
    </row>
    <row r="92" s="2" customFormat="1" ht="37.8" customHeight="1">
      <c r="A92" s="40"/>
      <c r="B92" s="166"/>
      <c r="C92" s="167" t="s">
        <v>223</v>
      </c>
      <c r="D92" s="167" t="s">
        <v>218</v>
      </c>
      <c r="E92" s="168" t="s">
        <v>293</v>
      </c>
      <c r="F92" s="169" t="s">
        <v>294</v>
      </c>
      <c r="G92" s="170" t="s">
        <v>271</v>
      </c>
      <c r="H92" s="171">
        <v>7.5700000000000003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295</v>
      </c>
    </row>
    <row r="93" s="2" customFormat="1">
      <c r="A93" s="40"/>
      <c r="B93" s="41"/>
      <c r="C93" s="40"/>
      <c r="D93" s="181" t="s">
        <v>230</v>
      </c>
      <c r="E93" s="40"/>
      <c r="F93" s="189" t="s">
        <v>296</v>
      </c>
      <c r="G93" s="40"/>
      <c r="H93" s="40"/>
      <c r="I93" s="190"/>
      <c r="J93" s="40"/>
      <c r="K93" s="40"/>
      <c r="L93" s="41"/>
      <c r="M93" s="191"/>
      <c r="N93" s="192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230</v>
      </c>
      <c r="AU93" s="20" t="s">
        <v>22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781</v>
      </c>
      <c r="G94" s="13"/>
      <c r="H94" s="184">
        <v>7.5700000000000003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88</v>
      </c>
      <c r="AY94" s="182" t="s">
        <v>216</v>
      </c>
    </row>
    <row r="95" s="2" customFormat="1" ht="24.15" customHeight="1">
      <c r="A95" s="40"/>
      <c r="B95" s="166"/>
      <c r="C95" s="167" t="s">
        <v>245</v>
      </c>
      <c r="D95" s="167" t="s">
        <v>218</v>
      </c>
      <c r="E95" s="168" t="s">
        <v>298</v>
      </c>
      <c r="F95" s="169" t="s">
        <v>299</v>
      </c>
      <c r="G95" s="170" t="s">
        <v>300</v>
      </c>
      <c r="H95" s="171">
        <v>15.140000000000001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782</v>
      </c>
    </row>
    <row r="96" s="13" customFormat="1">
      <c r="A96" s="13"/>
      <c r="B96" s="180"/>
      <c r="C96" s="13"/>
      <c r="D96" s="181" t="s">
        <v>225</v>
      </c>
      <c r="E96" s="13"/>
      <c r="F96" s="183" t="s">
        <v>783</v>
      </c>
      <c r="G96" s="13"/>
      <c r="H96" s="184">
        <v>15.140000000000001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</v>
      </c>
      <c r="AX96" s="13" t="s">
        <v>88</v>
      </c>
      <c r="AY96" s="182" t="s">
        <v>216</v>
      </c>
    </row>
    <row r="97" s="2" customFormat="1" ht="24.15" customHeight="1">
      <c r="A97" s="40"/>
      <c r="B97" s="166"/>
      <c r="C97" s="167" t="s">
        <v>249</v>
      </c>
      <c r="D97" s="167" t="s">
        <v>218</v>
      </c>
      <c r="E97" s="168" t="s">
        <v>309</v>
      </c>
      <c r="F97" s="169" t="s">
        <v>310</v>
      </c>
      <c r="G97" s="170" t="s">
        <v>271</v>
      </c>
      <c r="H97" s="171">
        <v>5.0700000000000003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311</v>
      </c>
    </row>
    <row r="98" s="2" customFormat="1">
      <c r="A98" s="40"/>
      <c r="B98" s="41"/>
      <c r="C98" s="40"/>
      <c r="D98" s="181" t="s">
        <v>230</v>
      </c>
      <c r="E98" s="40"/>
      <c r="F98" s="189" t="s">
        <v>312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784</v>
      </c>
      <c r="G99" s="13"/>
      <c r="H99" s="184">
        <v>5.0700000000000003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88</v>
      </c>
      <c r="AY99" s="182" t="s">
        <v>216</v>
      </c>
    </row>
    <row r="100" s="2" customFormat="1" ht="24.15" customHeight="1">
      <c r="A100" s="40"/>
      <c r="B100" s="166"/>
      <c r="C100" s="167" t="s">
        <v>254</v>
      </c>
      <c r="D100" s="167" t="s">
        <v>218</v>
      </c>
      <c r="E100" s="168" t="s">
        <v>315</v>
      </c>
      <c r="F100" s="169" t="s">
        <v>316</v>
      </c>
      <c r="G100" s="170" t="s">
        <v>271</v>
      </c>
      <c r="H100" s="171">
        <v>3.71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317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785</v>
      </c>
      <c r="G101" s="13"/>
      <c r="H101" s="184">
        <v>3.71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258</v>
      </c>
      <c r="D102" s="167" t="s">
        <v>218</v>
      </c>
      <c r="E102" s="168" t="s">
        <v>320</v>
      </c>
      <c r="F102" s="169" t="s">
        <v>321</v>
      </c>
      <c r="G102" s="170" t="s">
        <v>221</v>
      </c>
      <c r="H102" s="171">
        <v>53.670999999999999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322</v>
      </c>
    </row>
    <row r="103" s="2" customFormat="1">
      <c r="A103" s="40"/>
      <c r="B103" s="41"/>
      <c r="C103" s="40"/>
      <c r="D103" s="181" t="s">
        <v>230</v>
      </c>
      <c r="E103" s="40"/>
      <c r="F103" s="189" t="s">
        <v>323</v>
      </c>
      <c r="G103" s="40"/>
      <c r="H103" s="40"/>
      <c r="I103" s="190"/>
      <c r="J103" s="40"/>
      <c r="K103" s="40"/>
      <c r="L103" s="41"/>
      <c r="M103" s="191"/>
      <c r="N103" s="192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230</v>
      </c>
      <c r="AU103" s="20" t="s">
        <v>22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786</v>
      </c>
      <c r="G104" s="13"/>
      <c r="H104" s="184">
        <v>53.670999999999999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2" customFormat="1" ht="24.15" customHeight="1">
      <c r="A105" s="40"/>
      <c r="B105" s="166"/>
      <c r="C105" s="167" t="s">
        <v>264</v>
      </c>
      <c r="D105" s="167" t="s">
        <v>218</v>
      </c>
      <c r="E105" s="168" t="s">
        <v>326</v>
      </c>
      <c r="F105" s="169" t="s">
        <v>327</v>
      </c>
      <c r="G105" s="170" t="s">
        <v>221</v>
      </c>
      <c r="H105" s="171">
        <v>0.27000000000000002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787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788</v>
      </c>
      <c r="G106" s="13"/>
      <c r="H106" s="184">
        <v>0.27000000000000002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2" customFormat="1" ht="14.4" customHeight="1">
      <c r="A107" s="40"/>
      <c r="B107" s="166"/>
      <c r="C107" s="167" t="s">
        <v>268</v>
      </c>
      <c r="D107" s="167" t="s">
        <v>218</v>
      </c>
      <c r="E107" s="168" t="s">
        <v>607</v>
      </c>
      <c r="F107" s="169" t="s">
        <v>608</v>
      </c>
      <c r="G107" s="170" t="s">
        <v>221</v>
      </c>
      <c r="H107" s="171">
        <v>26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609</v>
      </c>
    </row>
    <row r="108" s="2" customFormat="1">
      <c r="A108" s="40"/>
      <c r="B108" s="41"/>
      <c r="C108" s="40"/>
      <c r="D108" s="181" t="s">
        <v>230</v>
      </c>
      <c r="E108" s="40"/>
      <c r="F108" s="189" t="s">
        <v>610</v>
      </c>
      <c r="G108" s="40"/>
      <c r="H108" s="40"/>
      <c r="I108" s="190"/>
      <c r="J108" s="40"/>
      <c r="K108" s="40"/>
      <c r="L108" s="41"/>
      <c r="M108" s="191"/>
      <c r="N108" s="192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230</v>
      </c>
      <c r="AU108" s="20" t="s">
        <v>22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789</v>
      </c>
      <c r="G109" s="13"/>
      <c r="H109" s="184">
        <v>26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2" customFormat="1" ht="24.15" customHeight="1">
      <c r="A110" s="40"/>
      <c r="B110" s="166"/>
      <c r="C110" s="167" t="s">
        <v>273</v>
      </c>
      <c r="D110" s="167" t="s">
        <v>218</v>
      </c>
      <c r="E110" s="168" t="s">
        <v>679</v>
      </c>
      <c r="F110" s="169" t="s">
        <v>680</v>
      </c>
      <c r="G110" s="170" t="s">
        <v>221</v>
      </c>
      <c r="H110" s="171">
        <v>26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790</v>
      </c>
    </row>
    <row r="111" s="2" customFormat="1" ht="14.4" customHeight="1">
      <c r="A111" s="40"/>
      <c r="B111" s="166"/>
      <c r="C111" s="201" t="s">
        <v>280</v>
      </c>
      <c r="D111" s="201" t="s">
        <v>356</v>
      </c>
      <c r="E111" s="202" t="s">
        <v>615</v>
      </c>
      <c r="F111" s="203" t="s">
        <v>616</v>
      </c>
      <c r="G111" s="204" t="s">
        <v>617</v>
      </c>
      <c r="H111" s="205">
        <v>0.39000000000000001</v>
      </c>
      <c r="I111" s="206"/>
      <c r="J111" s="207">
        <f>ROUND(I111*H111,2)</f>
        <v>0</v>
      </c>
      <c r="K111" s="203" t="s">
        <v>222</v>
      </c>
      <c r="L111" s="208"/>
      <c r="M111" s="209" t="s">
        <v>3</v>
      </c>
      <c r="N111" s="210" t="s">
        <v>51</v>
      </c>
      <c r="O111" s="74"/>
      <c r="P111" s="176">
        <f>O111*H111</f>
        <v>0</v>
      </c>
      <c r="Q111" s="176">
        <v>0.001</v>
      </c>
      <c r="R111" s="176">
        <f>Q111*H111</f>
        <v>0.00039000000000000005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258</v>
      </c>
      <c r="AT111" s="178" t="s">
        <v>356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618</v>
      </c>
    </row>
    <row r="112" s="13" customFormat="1">
      <c r="A112" s="13"/>
      <c r="B112" s="180"/>
      <c r="C112" s="13"/>
      <c r="D112" s="181" t="s">
        <v>225</v>
      </c>
      <c r="E112" s="13"/>
      <c r="F112" s="183" t="s">
        <v>791</v>
      </c>
      <c r="G112" s="13"/>
      <c r="H112" s="184">
        <v>0.39000000000000001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</v>
      </c>
      <c r="AX112" s="13" t="s">
        <v>88</v>
      </c>
      <c r="AY112" s="182" t="s">
        <v>216</v>
      </c>
    </row>
    <row r="113" s="2" customFormat="1" ht="14.4" customHeight="1">
      <c r="A113" s="40"/>
      <c r="B113" s="166"/>
      <c r="C113" s="167" t="s">
        <v>287</v>
      </c>
      <c r="D113" s="167" t="s">
        <v>218</v>
      </c>
      <c r="E113" s="168" t="s">
        <v>620</v>
      </c>
      <c r="F113" s="169" t="s">
        <v>621</v>
      </c>
      <c r="G113" s="170" t="s">
        <v>300</v>
      </c>
      <c r="H113" s="171">
        <v>0.0070000000000000001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622</v>
      </c>
    </row>
    <row r="114" s="13" customFormat="1">
      <c r="A114" s="13"/>
      <c r="B114" s="180"/>
      <c r="C114" s="13"/>
      <c r="D114" s="181" t="s">
        <v>225</v>
      </c>
      <c r="E114" s="13"/>
      <c r="F114" s="183" t="s">
        <v>792</v>
      </c>
      <c r="G114" s="13"/>
      <c r="H114" s="184">
        <v>0.0070000000000000001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</v>
      </c>
      <c r="AX114" s="13" t="s">
        <v>88</v>
      </c>
      <c r="AY114" s="182" t="s">
        <v>216</v>
      </c>
    </row>
    <row r="115" s="2" customFormat="1" ht="14.4" customHeight="1">
      <c r="A115" s="40"/>
      <c r="B115" s="166"/>
      <c r="C115" s="201" t="s">
        <v>292</v>
      </c>
      <c r="D115" s="201" t="s">
        <v>356</v>
      </c>
      <c r="E115" s="202" t="s">
        <v>624</v>
      </c>
      <c r="F115" s="203" t="s">
        <v>625</v>
      </c>
      <c r="G115" s="204" t="s">
        <v>617</v>
      </c>
      <c r="H115" s="205">
        <v>6.5</v>
      </c>
      <c r="I115" s="206"/>
      <c r="J115" s="207">
        <f>ROUND(I115*H115,2)</f>
        <v>0</v>
      </c>
      <c r="K115" s="203" t="s">
        <v>222</v>
      </c>
      <c r="L115" s="208"/>
      <c r="M115" s="209" t="s">
        <v>3</v>
      </c>
      <c r="N115" s="210" t="s">
        <v>51</v>
      </c>
      <c r="O115" s="74"/>
      <c r="P115" s="176">
        <f>O115*H115</f>
        <v>0</v>
      </c>
      <c r="Q115" s="176">
        <v>0.001</v>
      </c>
      <c r="R115" s="176">
        <f>Q115*H115</f>
        <v>0.0065000000000000006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258</v>
      </c>
      <c r="AT115" s="178" t="s">
        <v>356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626</v>
      </c>
    </row>
    <row r="116" s="13" customFormat="1">
      <c r="A116" s="13"/>
      <c r="B116" s="180"/>
      <c r="C116" s="13"/>
      <c r="D116" s="181" t="s">
        <v>225</v>
      </c>
      <c r="E116" s="182" t="s">
        <v>3</v>
      </c>
      <c r="F116" s="183" t="s">
        <v>793</v>
      </c>
      <c r="G116" s="13"/>
      <c r="H116" s="184">
        <v>6.5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41</v>
      </c>
      <c r="AX116" s="13" t="s">
        <v>88</v>
      </c>
      <c r="AY116" s="182" t="s">
        <v>216</v>
      </c>
    </row>
    <row r="117" s="2" customFormat="1" ht="14.4" customHeight="1">
      <c r="A117" s="40"/>
      <c r="B117" s="166"/>
      <c r="C117" s="167" t="s">
        <v>9</v>
      </c>
      <c r="D117" s="167" t="s">
        <v>218</v>
      </c>
      <c r="E117" s="168" t="s">
        <v>628</v>
      </c>
      <c r="F117" s="169" t="s">
        <v>629</v>
      </c>
      <c r="G117" s="170" t="s">
        <v>271</v>
      </c>
      <c r="H117" s="171">
        <v>0.078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630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794</v>
      </c>
      <c r="G118" s="13"/>
      <c r="H118" s="184">
        <v>0.025999999999999999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13" customFormat="1">
      <c r="A119" s="13"/>
      <c r="B119" s="180"/>
      <c r="C119" s="13"/>
      <c r="D119" s="181" t="s">
        <v>225</v>
      </c>
      <c r="E119" s="13"/>
      <c r="F119" s="183" t="s">
        <v>795</v>
      </c>
      <c r="G119" s="13"/>
      <c r="H119" s="184">
        <v>0.078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</v>
      </c>
      <c r="AX119" s="13" t="s">
        <v>88</v>
      </c>
      <c r="AY119" s="182" t="s">
        <v>216</v>
      </c>
    </row>
    <row r="120" s="12" customFormat="1" ht="22.8" customHeight="1">
      <c r="A120" s="12"/>
      <c r="B120" s="153"/>
      <c r="C120" s="12"/>
      <c r="D120" s="154" t="s">
        <v>79</v>
      </c>
      <c r="E120" s="164" t="s">
        <v>22</v>
      </c>
      <c r="F120" s="164" t="s">
        <v>330</v>
      </c>
      <c r="G120" s="12"/>
      <c r="H120" s="12"/>
      <c r="I120" s="156"/>
      <c r="J120" s="165">
        <f>BK120</f>
        <v>0</v>
      </c>
      <c r="K120" s="12"/>
      <c r="L120" s="153"/>
      <c r="M120" s="158"/>
      <c r="N120" s="159"/>
      <c r="O120" s="159"/>
      <c r="P120" s="160">
        <f>SUM(P121:P122)</f>
        <v>0</v>
      </c>
      <c r="Q120" s="159"/>
      <c r="R120" s="160">
        <f>SUM(R121:R122)</f>
        <v>2.45329</v>
      </c>
      <c r="S120" s="159"/>
      <c r="T120" s="16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88</v>
      </c>
      <c r="AT120" s="162" t="s">
        <v>79</v>
      </c>
      <c r="AU120" s="162" t="s">
        <v>88</v>
      </c>
      <c r="AY120" s="154" t="s">
        <v>216</v>
      </c>
      <c r="BK120" s="163">
        <f>SUM(BK121:BK122)</f>
        <v>0</v>
      </c>
    </row>
    <row r="121" s="2" customFormat="1" ht="24.15" customHeight="1">
      <c r="A121" s="40"/>
      <c r="B121" s="166"/>
      <c r="C121" s="167" t="s">
        <v>303</v>
      </c>
      <c r="D121" s="167" t="s">
        <v>218</v>
      </c>
      <c r="E121" s="168" t="s">
        <v>687</v>
      </c>
      <c r="F121" s="169" t="s">
        <v>688</v>
      </c>
      <c r="G121" s="170" t="s">
        <v>271</v>
      </c>
      <c r="H121" s="171">
        <v>1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2.45329</v>
      </c>
      <c r="R121" s="176">
        <f>Q121*H121</f>
        <v>2.45329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223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796</v>
      </c>
    </row>
    <row r="122" s="2" customFormat="1">
      <c r="A122" s="40"/>
      <c r="B122" s="41"/>
      <c r="C122" s="40"/>
      <c r="D122" s="181" t="s">
        <v>230</v>
      </c>
      <c r="E122" s="40"/>
      <c r="F122" s="189" t="s">
        <v>690</v>
      </c>
      <c r="G122" s="40"/>
      <c r="H122" s="40"/>
      <c r="I122" s="190"/>
      <c r="J122" s="40"/>
      <c r="K122" s="40"/>
      <c r="L122" s="41"/>
      <c r="M122" s="191"/>
      <c r="N122" s="192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230</v>
      </c>
      <c r="AU122" s="20" t="s">
        <v>22</v>
      </c>
    </row>
    <row r="123" s="12" customFormat="1" ht="22.8" customHeight="1">
      <c r="A123" s="12"/>
      <c r="B123" s="153"/>
      <c r="C123" s="12"/>
      <c r="D123" s="154" t="s">
        <v>79</v>
      </c>
      <c r="E123" s="164" t="s">
        <v>245</v>
      </c>
      <c r="F123" s="164" t="s">
        <v>350</v>
      </c>
      <c r="G123" s="12"/>
      <c r="H123" s="12"/>
      <c r="I123" s="156"/>
      <c r="J123" s="165">
        <f>BK123</f>
        <v>0</v>
      </c>
      <c r="K123" s="12"/>
      <c r="L123" s="153"/>
      <c r="M123" s="158"/>
      <c r="N123" s="159"/>
      <c r="O123" s="159"/>
      <c r="P123" s="160">
        <f>SUM(P124:P138)</f>
        <v>0</v>
      </c>
      <c r="Q123" s="159"/>
      <c r="R123" s="160">
        <f>SUM(R124:R138)</f>
        <v>58.800957499999996</v>
      </c>
      <c r="S123" s="159"/>
      <c r="T123" s="161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4" t="s">
        <v>88</v>
      </c>
      <c r="AT123" s="162" t="s">
        <v>79</v>
      </c>
      <c r="AU123" s="162" t="s">
        <v>88</v>
      </c>
      <c r="AY123" s="154" t="s">
        <v>216</v>
      </c>
      <c r="BK123" s="163">
        <f>SUM(BK124:BK138)</f>
        <v>0</v>
      </c>
    </row>
    <row r="124" s="2" customFormat="1" ht="24.15" customHeight="1">
      <c r="A124" s="40"/>
      <c r="B124" s="166"/>
      <c r="C124" s="167" t="s">
        <v>308</v>
      </c>
      <c r="D124" s="167" t="s">
        <v>218</v>
      </c>
      <c r="E124" s="168" t="s">
        <v>352</v>
      </c>
      <c r="F124" s="169" t="s">
        <v>353</v>
      </c>
      <c r="G124" s="170" t="s">
        <v>221</v>
      </c>
      <c r="H124" s="171">
        <v>53.670999999999999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223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223</v>
      </c>
      <c r="BM124" s="178" t="s">
        <v>354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786</v>
      </c>
      <c r="G125" s="13"/>
      <c r="H125" s="184">
        <v>53.670999999999999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2" customFormat="1" ht="14.4" customHeight="1">
      <c r="A126" s="40"/>
      <c r="B126" s="166"/>
      <c r="C126" s="201" t="s">
        <v>314</v>
      </c>
      <c r="D126" s="201" t="s">
        <v>356</v>
      </c>
      <c r="E126" s="202" t="s">
        <v>357</v>
      </c>
      <c r="F126" s="203" t="s">
        <v>358</v>
      </c>
      <c r="G126" s="204" t="s">
        <v>300</v>
      </c>
      <c r="H126" s="205">
        <v>25.385999999999999</v>
      </c>
      <c r="I126" s="206"/>
      <c r="J126" s="207">
        <f>ROUND(I126*H126,2)</f>
        <v>0</v>
      </c>
      <c r="K126" s="203" t="s">
        <v>222</v>
      </c>
      <c r="L126" s="208"/>
      <c r="M126" s="209" t="s">
        <v>3</v>
      </c>
      <c r="N126" s="210" t="s">
        <v>51</v>
      </c>
      <c r="O126" s="74"/>
      <c r="P126" s="176">
        <f>O126*H126</f>
        <v>0</v>
      </c>
      <c r="Q126" s="176">
        <v>1</v>
      </c>
      <c r="R126" s="176">
        <f>Q126*H126</f>
        <v>25.385999999999999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258</v>
      </c>
      <c r="AT126" s="178" t="s">
        <v>356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223</v>
      </c>
      <c r="BM126" s="178" t="s">
        <v>359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797</v>
      </c>
      <c r="G127" s="13"/>
      <c r="H127" s="184">
        <v>9.1240000000000006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80</v>
      </c>
      <c r="AY127" s="182" t="s">
        <v>216</v>
      </c>
    </row>
    <row r="128" s="13" customFormat="1">
      <c r="A128" s="13"/>
      <c r="B128" s="180"/>
      <c r="C128" s="13"/>
      <c r="D128" s="181" t="s">
        <v>225</v>
      </c>
      <c r="E128" s="182" t="s">
        <v>3</v>
      </c>
      <c r="F128" s="183" t="s">
        <v>798</v>
      </c>
      <c r="G128" s="13"/>
      <c r="H128" s="184">
        <v>2.415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41</v>
      </c>
      <c r="AX128" s="13" t="s">
        <v>80</v>
      </c>
      <c r="AY128" s="182" t="s">
        <v>216</v>
      </c>
    </row>
    <row r="129" s="14" customFormat="1">
      <c r="A129" s="14"/>
      <c r="B129" s="193"/>
      <c r="C129" s="14"/>
      <c r="D129" s="181" t="s">
        <v>225</v>
      </c>
      <c r="E129" s="194" t="s">
        <v>3</v>
      </c>
      <c r="F129" s="195" t="s">
        <v>234</v>
      </c>
      <c r="G129" s="14"/>
      <c r="H129" s="196">
        <v>11.539000000000002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225</v>
      </c>
      <c r="AU129" s="194" t="s">
        <v>22</v>
      </c>
      <c r="AV129" s="14" t="s">
        <v>223</v>
      </c>
      <c r="AW129" s="14" t="s">
        <v>41</v>
      </c>
      <c r="AX129" s="14" t="s">
        <v>88</v>
      </c>
      <c r="AY129" s="194" t="s">
        <v>216</v>
      </c>
    </row>
    <row r="130" s="13" customFormat="1">
      <c r="A130" s="13"/>
      <c r="B130" s="180"/>
      <c r="C130" s="13"/>
      <c r="D130" s="181" t="s">
        <v>225</v>
      </c>
      <c r="E130" s="13"/>
      <c r="F130" s="183" t="s">
        <v>799</v>
      </c>
      <c r="G130" s="13"/>
      <c r="H130" s="184">
        <v>25.385999999999999</v>
      </c>
      <c r="I130" s="185"/>
      <c r="J130" s="13"/>
      <c r="K130" s="13"/>
      <c r="L130" s="180"/>
      <c r="M130" s="186"/>
      <c r="N130" s="187"/>
      <c r="O130" s="187"/>
      <c r="P130" s="187"/>
      <c r="Q130" s="187"/>
      <c r="R130" s="187"/>
      <c r="S130" s="187"/>
      <c r="T130" s="18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2" t="s">
        <v>225</v>
      </c>
      <c r="AU130" s="182" t="s">
        <v>22</v>
      </c>
      <c r="AV130" s="13" t="s">
        <v>22</v>
      </c>
      <c r="AW130" s="13" t="s">
        <v>4</v>
      </c>
      <c r="AX130" s="13" t="s">
        <v>88</v>
      </c>
      <c r="AY130" s="182" t="s">
        <v>216</v>
      </c>
    </row>
    <row r="131" s="2" customFormat="1" ht="14.4" customHeight="1">
      <c r="A131" s="40"/>
      <c r="B131" s="166"/>
      <c r="C131" s="167" t="s">
        <v>319</v>
      </c>
      <c r="D131" s="167" t="s">
        <v>218</v>
      </c>
      <c r="E131" s="168" t="s">
        <v>364</v>
      </c>
      <c r="F131" s="169" t="s">
        <v>365</v>
      </c>
      <c r="G131" s="170" t="s">
        <v>221</v>
      </c>
      <c r="H131" s="171">
        <v>50.404000000000003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0.46000000000000002</v>
      </c>
      <c r="R131" s="176">
        <f>Q131*H131</f>
        <v>23.185840000000002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223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223</v>
      </c>
      <c r="BM131" s="178" t="s">
        <v>366</v>
      </c>
    </row>
    <row r="132" s="2" customFormat="1">
      <c r="A132" s="40"/>
      <c r="B132" s="41"/>
      <c r="C132" s="40"/>
      <c r="D132" s="181" t="s">
        <v>230</v>
      </c>
      <c r="E132" s="40"/>
      <c r="F132" s="189" t="s">
        <v>367</v>
      </c>
      <c r="G132" s="40"/>
      <c r="H132" s="40"/>
      <c r="I132" s="190"/>
      <c r="J132" s="40"/>
      <c r="K132" s="40"/>
      <c r="L132" s="41"/>
      <c r="M132" s="191"/>
      <c r="N132" s="192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230</v>
      </c>
      <c r="AU132" s="20" t="s">
        <v>22</v>
      </c>
    </row>
    <row r="133" s="13" customFormat="1">
      <c r="A133" s="13"/>
      <c r="B133" s="180"/>
      <c r="C133" s="13"/>
      <c r="D133" s="181" t="s">
        <v>225</v>
      </c>
      <c r="E133" s="182" t="s">
        <v>3</v>
      </c>
      <c r="F133" s="183" t="s">
        <v>800</v>
      </c>
      <c r="G133" s="13"/>
      <c r="H133" s="184">
        <v>50.404000000000003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41</v>
      </c>
      <c r="AX133" s="13" t="s">
        <v>88</v>
      </c>
      <c r="AY133" s="182" t="s">
        <v>216</v>
      </c>
    </row>
    <row r="134" s="2" customFormat="1" ht="37.8" customHeight="1">
      <c r="A134" s="40"/>
      <c r="B134" s="166"/>
      <c r="C134" s="167" t="s">
        <v>325</v>
      </c>
      <c r="D134" s="167" t="s">
        <v>218</v>
      </c>
      <c r="E134" s="168" t="s">
        <v>413</v>
      </c>
      <c r="F134" s="169" t="s">
        <v>414</v>
      </c>
      <c r="G134" s="170" t="s">
        <v>221</v>
      </c>
      <c r="H134" s="171">
        <v>46.670000000000002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0.084250000000000005</v>
      </c>
      <c r="R134" s="176">
        <f>Q134*H134</f>
        <v>3.9319475000000006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223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415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801</v>
      </c>
      <c r="G135" s="13"/>
      <c r="H135" s="184">
        <v>46.670000000000002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2" customFormat="1" ht="14.4" customHeight="1">
      <c r="A136" s="40"/>
      <c r="B136" s="166"/>
      <c r="C136" s="201" t="s">
        <v>8</v>
      </c>
      <c r="D136" s="201" t="s">
        <v>356</v>
      </c>
      <c r="E136" s="202" t="s">
        <v>420</v>
      </c>
      <c r="F136" s="203" t="s">
        <v>421</v>
      </c>
      <c r="G136" s="204" t="s">
        <v>221</v>
      </c>
      <c r="H136" s="205">
        <v>48.07</v>
      </c>
      <c r="I136" s="206"/>
      <c r="J136" s="207">
        <f>ROUND(I136*H136,2)</f>
        <v>0</v>
      </c>
      <c r="K136" s="203" t="s">
        <v>222</v>
      </c>
      <c r="L136" s="208"/>
      <c r="M136" s="209" t="s">
        <v>3</v>
      </c>
      <c r="N136" s="210" t="s">
        <v>51</v>
      </c>
      <c r="O136" s="74"/>
      <c r="P136" s="176">
        <f>O136*H136</f>
        <v>0</v>
      </c>
      <c r="Q136" s="176">
        <v>0.13100000000000001</v>
      </c>
      <c r="R136" s="176">
        <f>Q136*H136</f>
        <v>6.2971700000000004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258</v>
      </c>
      <c r="AT136" s="178" t="s">
        <v>356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422</v>
      </c>
    </row>
    <row r="137" s="13" customFormat="1">
      <c r="A137" s="13"/>
      <c r="B137" s="180"/>
      <c r="C137" s="13"/>
      <c r="D137" s="181" t="s">
        <v>225</v>
      </c>
      <c r="E137" s="182" t="s">
        <v>3</v>
      </c>
      <c r="F137" s="183" t="s">
        <v>801</v>
      </c>
      <c r="G137" s="13"/>
      <c r="H137" s="184">
        <v>46.670000000000002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41</v>
      </c>
      <c r="AX137" s="13" t="s">
        <v>88</v>
      </c>
      <c r="AY137" s="182" t="s">
        <v>216</v>
      </c>
    </row>
    <row r="138" s="13" customFormat="1">
      <c r="A138" s="13"/>
      <c r="B138" s="180"/>
      <c r="C138" s="13"/>
      <c r="D138" s="181" t="s">
        <v>225</v>
      </c>
      <c r="E138" s="13"/>
      <c r="F138" s="183" t="s">
        <v>802</v>
      </c>
      <c r="G138" s="13"/>
      <c r="H138" s="184">
        <v>48.07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</v>
      </c>
      <c r="AX138" s="13" t="s">
        <v>88</v>
      </c>
      <c r="AY138" s="182" t="s">
        <v>216</v>
      </c>
    </row>
    <row r="139" s="12" customFormat="1" ht="22.8" customHeight="1">
      <c r="A139" s="12"/>
      <c r="B139" s="153"/>
      <c r="C139" s="12"/>
      <c r="D139" s="154" t="s">
        <v>79</v>
      </c>
      <c r="E139" s="164" t="s">
        <v>264</v>
      </c>
      <c r="F139" s="164" t="s">
        <v>439</v>
      </c>
      <c r="G139" s="12"/>
      <c r="H139" s="12"/>
      <c r="I139" s="156"/>
      <c r="J139" s="165">
        <f>BK139</f>
        <v>0</v>
      </c>
      <c r="K139" s="12"/>
      <c r="L139" s="153"/>
      <c r="M139" s="158"/>
      <c r="N139" s="159"/>
      <c r="O139" s="159"/>
      <c r="P139" s="160">
        <f>SUM(P140:P155)</f>
        <v>0</v>
      </c>
      <c r="Q139" s="159"/>
      <c r="R139" s="160">
        <f>SUM(R140:R155)</f>
        <v>14.89289838</v>
      </c>
      <c r="S139" s="159"/>
      <c r="T139" s="161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4" t="s">
        <v>88</v>
      </c>
      <c r="AT139" s="162" t="s">
        <v>79</v>
      </c>
      <c r="AU139" s="162" t="s">
        <v>88</v>
      </c>
      <c r="AY139" s="154" t="s">
        <v>216</v>
      </c>
      <c r="BK139" s="163">
        <f>SUM(BK140:BK155)</f>
        <v>0</v>
      </c>
    </row>
    <row r="140" s="2" customFormat="1" ht="24.15" customHeight="1">
      <c r="A140" s="40"/>
      <c r="B140" s="166"/>
      <c r="C140" s="167" t="s">
        <v>336</v>
      </c>
      <c r="D140" s="167" t="s">
        <v>218</v>
      </c>
      <c r="E140" s="168" t="s">
        <v>477</v>
      </c>
      <c r="F140" s="169" t="s">
        <v>478</v>
      </c>
      <c r="G140" s="170" t="s">
        <v>261</v>
      </c>
      <c r="H140" s="171">
        <v>37.090000000000003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0.15540000000000001</v>
      </c>
      <c r="R140" s="176">
        <f>Q140*H140</f>
        <v>5.7637860000000005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479</v>
      </c>
    </row>
    <row r="141" s="13" customFormat="1">
      <c r="A141" s="13"/>
      <c r="B141" s="180"/>
      <c r="C141" s="13"/>
      <c r="D141" s="181" t="s">
        <v>225</v>
      </c>
      <c r="E141" s="182" t="s">
        <v>3</v>
      </c>
      <c r="F141" s="183" t="s">
        <v>803</v>
      </c>
      <c r="G141" s="13"/>
      <c r="H141" s="184">
        <v>37.090000000000003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41</v>
      </c>
      <c r="AX141" s="13" t="s">
        <v>88</v>
      </c>
      <c r="AY141" s="182" t="s">
        <v>216</v>
      </c>
    </row>
    <row r="142" s="2" customFormat="1" ht="14.4" customHeight="1">
      <c r="A142" s="40"/>
      <c r="B142" s="166"/>
      <c r="C142" s="201" t="s">
        <v>341</v>
      </c>
      <c r="D142" s="201" t="s">
        <v>356</v>
      </c>
      <c r="E142" s="202" t="s">
        <v>484</v>
      </c>
      <c r="F142" s="203" t="s">
        <v>485</v>
      </c>
      <c r="G142" s="204" t="s">
        <v>261</v>
      </c>
      <c r="H142" s="205">
        <v>37.506</v>
      </c>
      <c r="I142" s="206"/>
      <c r="J142" s="207">
        <f>ROUND(I142*H142,2)</f>
        <v>0</v>
      </c>
      <c r="K142" s="203" t="s">
        <v>222</v>
      </c>
      <c r="L142" s="208"/>
      <c r="M142" s="209" t="s">
        <v>3</v>
      </c>
      <c r="N142" s="210" t="s">
        <v>51</v>
      </c>
      <c r="O142" s="74"/>
      <c r="P142" s="176">
        <f>O142*H142</f>
        <v>0</v>
      </c>
      <c r="Q142" s="176">
        <v>0.080000000000000002</v>
      </c>
      <c r="R142" s="176">
        <f>Q142*H142</f>
        <v>3.00048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258</v>
      </c>
      <c r="AT142" s="178" t="s">
        <v>356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223</v>
      </c>
      <c r="BM142" s="178" t="s">
        <v>486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804</v>
      </c>
      <c r="G143" s="13"/>
      <c r="H143" s="184">
        <v>35.719999999999999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88</v>
      </c>
      <c r="AY143" s="182" t="s">
        <v>216</v>
      </c>
    </row>
    <row r="144" s="13" customFormat="1">
      <c r="A144" s="13"/>
      <c r="B144" s="180"/>
      <c r="C144" s="13"/>
      <c r="D144" s="181" t="s">
        <v>225</v>
      </c>
      <c r="E144" s="13"/>
      <c r="F144" s="183" t="s">
        <v>805</v>
      </c>
      <c r="G144" s="13"/>
      <c r="H144" s="184">
        <v>37.506</v>
      </c>
      <c r="I144" s="185"/>
      <c r="J144" s="13"/>
      <c r="K144" s="13"/>
      <c r="L144" s="180"/>
      <c r="M144" s="186"/>
      <c r="N144" s="187"/>
      <c r="O144" s="187"/>
      <c r="P144" s="187"/>
      <c r="Q144" s="187"/>
      <c r="R144" s="187"/>
      <c r="S144" s="187"/>
      <c r="T144" s="18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2" t="s">
        <v>225</v>
      </c>
      <c r="AU144" s="182" t="s">
        <v>22</v>
      </c>
      <c r="AV144" s="13" t="s">
        <v>22</v>
      </c>
      <c r="AW144" s="13" t="s">
        <v>4</v>
      </c>
      <c r="AX144" s="13" t="s">
        <v>88</v>
      </c>
      <c r="AY144" s="182" t="s">
        <v>216</v>
      </c>
    </row>
    <row r="145" s="2" customFormat="1" ht="14.4" customHeight="1">
      <c r="A145" s="40"/>
      <c r="B145" s="166"/>
      <c r="C145" s="201" t="s">
        <v>346</v>
      </c>
      <c r="D145" s="201" t="s">
        <v>356</v>
      </c>
      <c r="E145" s="202" t="s">
        <v>497</v>
      </c>
      <c r="F145" s="203" t="s">
        <v>498</v>
      </c>
      <c r="G145" s="204" t="s">
        <v>261</v>
      </c>
      <c r="H145" s="205">
        <v>1.4390000000000001</v>
      </c>
      <c r="I145" s="206"/>
      <c r="J145" s="207">
        <f>ROUND(I145*H145,2)</f>
        <v>0</v>
      </c>
      <c r="K145" s="203" t="s">
        <v>222</v>
      </c>
      <c r="L145" s="208"/>
      <c r="M145" s="209" t="s">
        <v>3</v>
      </c>
      <c r="N145" s="210" t="s">
        <v>51</v>
      </c>
      <c r="O145" s="74"/>
      <c r="P145" s="176">
        <f>O145*H145</f>
        <v>0</v>
      </c>
      <c r="Q145" s="176">
        <v>0.048300000000000003</v>
      </c>
      <c r="R145" s="176">
        <f>Q145*H145</f>
        <v>0.069503700000000002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258</v>
      </c>
      <c r="AT145" s="178" t="s">
        <v>356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223</v>
      </c>
      <c r="BM145" s="178" t="s">
        <v>499</v>
      </c>
    </row>
    <row r="146" s="13" customFormat="1">
      <c r="A146" s="13"/>
      <c r="B146" s="180"/>
      <c r="C146" s="13"/>
      <c r="D146" s="181" t="s">
        <v>225</v>
      </c>
      <c r="E146" s="182" t="s">
        <v>3</v>
      </c>
      <c r="F146" s="183" t="s">
        <v>806</v>
      </c>
      <c r="G146" s="13"/>
      <c r="H146" s="184">
        <v>1.3700000000000001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41</v>
      </c>
      <c r="AX146" s="13" t="s">
        <v>88</v>
      </c>
      <c r="AY146" s="182" t="s">
        <v>216</v>
      </c>
    </row>
    <row r="147" s="13" customFormat="1">
      <c r="A147" s="13"/>
      <c r="B147" s="180"/>
      <c r="C147" s="13"/>
      <c r="D147" s="181" t="s">
        <v>225</v>
      </c>
      <c r="E147" s="13"/>
      <c r="F147" s="183" t="s">
        <v>807</v>
      </c>
      <c r="G147" s="13"/>
      <c r="H147" s="184">
        <v>1.4390000000000001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</v>
      </c>
      <c r="AX147" s="13" t="s">
        <v>88</v>
      </c>
      <c r="AY147" s="182" t="s">
        <v>216</v>
      </c>
    </row>
    <row r="148" s="2" customFormat="1" ht="24.15" customHeight="1">
      <c r="A148" s="40"/>
      <c r="B148" s="166"/>
      <c r="C148" s="167" t="s">
        <v>351</v>
      </c>
      <c r="D148" s="167" t="s">
        <v>218</v>
      </c>
      <c r="E148" s="168" t="s">
        <v>505</v>
      </c>
      <c r="F148" s="169" t="s">
        <v>506</v>
      </c>
      <c r="G148" s="170" t="s">
        <v>261</v>
      </c>
      <c r="H148" s="171">
        <v>36.090000000000003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0.1295</v>
      </c>
      <c r="R148" s="176">
        <f>Q148*H148</f>
        <v>4.673655000000001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223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223</v>
      </c>
      <c r="BM148" s="178" t="s">
        <v>507</v>
      </c>
    </row>
    <row r="149" s="2" customFormat="1">
      <c r="A149" s="40"/>
      <c r="B149" s="41"/>
      <c r="C149" s="40"/>
      <c r="D149" s="181" t="s">
        <v>230</v>
      </c>
      <c r="E149" s="40"/>
      <c r="F149" s="189" t="s">
        <v>508</v>
      </c>
      <c r="G149" s="40"/>
      <c r="H149" s="40"/>
      <c r="I149" s="190"/>
      <c r="J149" s="40"/>
      <c r="K149" s="40"/>
      <c r="L149" s="41"/>
      <c r="M149" s="191"/>
      <c r="N149" s="192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230</v>
      </c>
      <c r="AU149" s="20" t="s">
        <v>22</v>
      </c>
    </row>
    <row r="150" s="13" customFormat="1">
      <c r="A150" s="13"/>
      <c r="B150" s="180"/>
      <c r="C150" s="13"/>
      <c r="D150" s="181" t="s">
        <v>225</v>
      </c>
      <c r="E150" s="182" t="s">
        <v>3</v>
      </c>
      <c r="F150" s="183" t="s">
        <v>808</v>
      </c>
      <c r="G150" s="13"/>
      <c r="H150" s="184">
        <v>36.090000000000003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41</v>
      </c>
      <c r="AX150" s="13" t="s">
        <v>88</v>
      </c>
      <c r="AY150" s="182" t="s">
        <v>216</v>
      </c>
    </row>
    <row r="151" s="2" customFormat="1" ht="14.4" customHeight="1">
      <c r="A151" s="40"/>
      <c r="B151" s="166"/>
      <c r="C151" s="201" t="s">
        <v>355</v>
      </c>
      <c r="D151" s="201" t="s">
        <v>356</v>
      </c>
      <c r="E151" s="202" t="s">
        <v>516</v>
      </c>
      <c r="F151" s="203" t="s">
        <v>517</v>
      </c>
      <c r="G151" s="204" t="s">
        <v>261</v>
      </c>
      <c r="H151" s="205">
        <v>37.895000000000003</v>
      </c>
      <c r="I151" s="206"/>
      <c r="J151" s="207">
        <f>ROUND(I151*H151,2)</f>
        <v>0</v>
      </c>
      <c r="K151" s="203" t="s">
        <v>222</v>
      </c>
      <c r="L151" s="208"/>
      <c r="M151" s="209" t="s">
        <v>3</v>
      </c>
      <c r="N151" s="210" t="s">
        <v>51</v>
      </c>
      <c r="O151" s="74"/>
      <c r="P151" s="176">
        <f>O151*H151</f>
        <v>0</v>
      </c>
      <c r="Q151" s="176">
        <v>0.035999999999999997</v>
      </c>
      <c r="R151" s="176">
        <f>Q151*H151</f>
        <v>1.36422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258</v>
      </c>
      <c r="AT151" s="178" t="s">
        <v>356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518</v>
      </c>
    </row>
    <row r="152" s="13" customFormat="1">
      <c r="A152" s="13"/>
      <c r="B152" s="180"/>
      <c r="C152" s="13"/>
      <c r="D152" s="181" t="s">
        <v>225</v>
      </c>
      <c r="E152" s="13"/>
      <c r="F152" s="183" t="s">
        <v>809</v>
      </c>
      <c r="G152" s="13"/>
      <c r="H152" s="184">
        <v>37.895000000000003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225</v>
      </c>
      <c r="AU152" s="182" t="s">
        <v>22</v>
      </c>
      <c r="AV152" s="13" t="s">
        <v>22</v>
      </c>
      <c r="AW152" s="13" t="s">
        <v>4</v>
      </c>
      <c r="AX152" s="13" t="s">
        <v>88</v>
      </c>
      <c r="AY152" s="182" t="s">
        <v>216</v>
      </c>
    </row>
    <row r="153" s="2" customFormat="1" ht="14.4" customHeight="1">
      <c r="A153" s="40"/>
      <c r="B153" s="166"/>
      <c r="C153" s="167" t="s">
        <v>363</v>
      </c>
      <c r="D153" s="167" t="s">
        <v>218</v>
      </c>
      <c r="E153" s="168" t="s">
        <v>536</v>
      </c>
      <c r="F153" s="169" t="s">
        <v>537</v>
      </c>
      <c r="G153" s="170" t="s">
        <v>221</v>
      </c>
      <c r="H153" s="171">
        <v>59.037999999999997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0.00036000000000000002</v>
      </c>
      <c r="R153" s="176">
        <f>Q153*H153</f>
        <v>0.02125368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223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223</v>
      </c>
      <c r="BM153" s="178" t="s">
        <v>538</v>
      </c>
    </row>
    <row r="154" s="13" customFormat="1">
      <c r="A154" s="13"/>
      <c r="B154" s="180"/>
      <c r="C154" s="13"/>
      <c r="D154" s="181" t="s">
        <v>225</v>
      </c>
      <c r="E154" s="182" t="s">
        <v>3</v>
      </c>
      <c r="F154" s="183" t="s">
        <v>810</v>
      </c>
      <c r="G154" s="13"/>
      <c r="H154" s="184">
        <v>53.670999999999999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41</v>
      </c>
      <c r="AX154" s="13" t="s">
        <v>88</v>
      </c>
      <c r="AY154" s="182" t="s">
        <v>216</v>
      </c>
    </row>
    <row r="155" s="13" customFormat="1">
      <c r="A155" s="13"/>
      <c r="B155" s="180"/>
      <c r="C155" s="13"/>
      <c r="D155" s="181" t="s">
        <v>225</v>
      </c>
      <c r="E155" s="13"/>
      <c r="F155" s="183" t="s">
        <v>811</v>
      </c>
      <c r="G155" s="13"/>
      <c r="H155" s="184">
        <v>59.037999999999997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</v>
      </c>
      <c r="AX155" s="13" t="s">
        <v>88</v>
      </c>
      <c r="AY155" s="182" t="s">
        <v>216</v>
      </c>
    </row>
    <row r="156" s="12" customFormat="1" ht="22.8" customHeight="1">
      <c r="A156" s="12"/>
      <c r="B156" s="153"/>
      <c r="C156" s="12"/>
      <c r="D156" s="154" t="s">
        <v>79</v>
      </c>
      <c r="E156" s="164" t="s">
        <v>593</v>
      </c>
      <c r="F156" s="164" t="s">
        <v>594</v>
      </c>
      <c r="G156" s="12"/>
      <c r="H156" s="12"/>
      <c r="I156" s="156"/>
      <c r="J156" s="165">
        <f>BK156</f>
        <v>0</v>
      </c>
      <c r="K156" s="12"/>
      <c r="L156" s="153"/>
      <c r="M156" s="158"/>
      <c r="N156" s="159"/>
      <c r="O156" s="159"/>
      <c r="P156" s="160">
        <f>SUM(P157:P159)</f>
        <v>0</v>
      </c>
      <c r="Q156" s="159"/>
      <c r="R156" s="160">
        <f>SUM(R157:R159)</f>
        <v>0</v>
      </c>
      <c r="S156" s="159"/>
      <c r="T156" s="161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4" t="s">
        <v>88</v>
      </c>
      <c r="AT156" s="162" t="s">
        <v>79</v>
      </c>
      <c r="AU156" s="162" t="s">
        <v>88</v>
      </c>
      <c r="AY156" s="154" t="s">
        <v>216</v>
      </c>
      <c r="BK156" s="163">
        <f>SUM(BK157:BK159)</f>
        <v>0</v>
      </c>
    </row>
    <row r="157" s="2" customFormat="1" ht="24.15" customHeight="1">
      <c r="A157" s="40"/>
      <c r="B157" s="166"/>
      <c r="C157" s="167" t="s">
        <v>369</v>
      </c>
      <c r="D157" s="167" t="s">
        <v>218</v>
      </c>
      <c r="E157" s="168" t="s">
        <v>596</v>
      </c>
      <c r="F157" s="169" t="s">
        <v>597</v>
      </c>
      <c r="G157" s="170" t="s">
        <v>300</v>
      </c>
      <c r="H157" s="171">
        <v>76.153999999999996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598</v>
      </c>
    </row>
    <row r="158" s="2" customFormat="1" ht="24.15" customHeight="1">
      <c r="A158" s="40"/>
      <c r="B158" s="166"/>
      <c r="C158" s="167" t="s">
        <v>374</v>
      </c>
      <c r="D158" s="167" t="s">
        <v>218</v>
      </c>
      <c r="E158" s="168" t="s">
        <v>600</v>
      </c>
      <c r="F158" s="169" t="s">
        <v>601</v>
      </c>
      <c r="G158" s="170" t="s">
        <v>300</v>
      </c>
      <c r="H158" s="171">
        <v>76.153999999999996</v>
      </c>
      <c r="I158" s="172"/>
      <c r="J158" s="173">
        <f>ROUND(I158*H158,2)</f>
        <v>0</v>
      </c>
      <c r="K158" s="169" t="s">
        <v>222</v>
      </c>
      <c r="L158" s="41"/>
      <c r="M158" s="174" t="s">
        <v>3</v>
      </c>
      <c r="N158" s="175" t="s">
        <v>51</v>
      </c>
      <c r="O158" s="74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223</v>
      </c>
      <c r="AT158" s="178" t="s">
        <v>218</v>
      </c>
      <c r="AU158" s="178" t="s">
        <v>22</v>
      </c>
      <c r="AY158" s="20" t="s">
        <v>216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88</v>
      </c>
      <c r="BK158" s="179">
        <f>ROUND(I158*H158,2)</f>
        <v>0</v>
      </c>
      <c r="BL158" s="20" t="s">
        <v>223</v>
      </c>
      <c r="BM158" s="178" t="s">
        <v>602</v>
      </c>
    </row>
    <row r="159" s="2" customFormat="1" ht="24.15" customHeight="1">
      <c r="A159" s="40"/>
      <c r="B159" s="166"/>
      <c r="C159" s="167" t="s">
        <v>379</v>
      </c>
      <c r="D159" s="167" t="s">
        <v>218</v>
      </c>
      <c r="E159" s="168" t="s">
        <v>641</v>
      </c>
      <c r="F159" s="169" t="s">
        <v>642</v>
      </c>
      <c r="G159" s="170" t="s">
        <v>300</v>
      </c>
      <c r="H159" s="171">
        <v>0.0070000000000000001</v>
      </c>
      <c r="I159" s="172"/>
      <c r="J159" s="173">
        <f>ROUND(I159*H159,2)</f>
        <v>0</v>
      </c>
      <c r="K159" s="169" t="s">
        <v>222</v>
      </c>
      <c r="L159" s="41"/>
      <c r="M159" s="211" t="s">
        <v>3</v>
      </c>
      <c r="N159" s="212" t="s">
        <v>51</v>
      </c>
      <c r="O159" s="213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223</v>
      </c>
      <c r="AT159" s="178" t="s">
        <v>218</v>
      </c>
      <c r="AU159" s="178" t="s">
        <v>22</v>
      </c>
      <c r="AY159" s="20" t="s">
        <v>216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88</v>
      </c>
      <c r="BK159" s="179">
        <f>ROUND(I159*H159,2)</f>
        <v>0</v>
      </c>
      <c r="BL159" s="20" t="s">
        <v>223</v>
      </c>
      <c r="BM159" s="178" t="s">
        <v>643</v>
      </c>
    </row>
    <row r="160" s="2" customFormat="1" ht="6.96" customHeight="1">
      <c r="A160" s="40"/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41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autoFilter ref="C84:K15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812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ROUND((SUM(BE85:BE165)),  2)</f>
        <v>0</v>
      </c>
      <c r="G33" s="40"/>
      <c r="H33" s="40"/>
      <c r="I33" s="125">
        <v>0.20999999999999999</v>
      </c>
      <c r="J33" s="124">
        <f>ROUND(((SUM(BE85:BE165))*I33),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ROUND((SUM(BF85:BF165)),  2)</f>
        <v>0</v>
      </c>
      <c r="G34" s="40"/>
      <c r="H34" s="40"/>
      <c r="I34" s="125">
        <v>0.14999999999999999</v>
      </c>
      <c r="J34" s="124">
        <f>ROUND(((SUM(BF85:BF165))*I34),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ROUND((SUM(BG85:BG165)),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ROUND((SUM(BH85:BH165)),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ROUND((SUM(BI85:BI165)),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104 - Zastávkové zálivy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197</v>
      </c>
      <c r="E62" s="141"/>
      <c r="F62" s="141"/>
      <c r="G62" s="141"/>
      <c r="H62" s="141"/>
      <c r="I62" s="141"/>
      <c r="J62" s="142">
        <f>J116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J137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J145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J164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104 - Zastávkové zálivy - I.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</f>
        <v>0</v>
      </c>
      <c r="Q85" s="86"/>
      <c r="R85" s="150">
        <f>R86</f>
        <v>580.97689023000009</v>
      </c>
      <c r="S85" s="86"/>
      <c r="T85" s="151">
        <f>T86</f>
        <v>323.36124000000001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P87+P116+P137+P145+P164</f>
        <v>0</v>
      </c>
      <c r="Q86" s="159"/>
      <c r="R86" s="160">
        <f>R87+R116+R137+R145+R164</f>
        <v>580.97689023000009</v>
      </c>
      <c r="S86" s="159"/>
      <c r="T86" s="161">
        <f>T87+T116+T137+T145+T164</f>
        <v>323.36124000000001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BK87+BK116+BK137+BK145+BK164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SUM(P88:P115)</f>
        <v>0</v>
      </c>
      <c r="Q87" s="159"/>
      <c r="R87" s="160">
        <f>SUM(R88:R115)</f>
        <v>0.014906500000000001</v>
      </c>
      <c r="S87" s="159"/>
      <c r="T87" s="161">
        <f>SUM(T88:T115)</f>
        <v>323.36124000000001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SUM(BK88:BK115)</f>
        <v>0</v>
      </c>
    </row>
    <row r="88" s="2" customFormat="1" ht="24.15" customHeight="1">
      <c r="A88" s="40"/>
      <c r="B88" s="166"/>
      <c r="C88" s="167" t="s">
        <v>88</v>
      </c>
      <c r="D88" s="167" t="s">
        <v>218</v>
      </c>
      <c r="E88" s="168" t="s">
        <v>246</v>
      </c>
      <c r="F88" s="169" t="s">
        <v>247</v>
      </c>
      <c r="G88" s="170" t="s">
        <v>221</v>
      </c>
      <c r="H88" s="171">
        <v>298.13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0.22</v>
      </c>
      <c r="T88" s="177">
        <f>S88*H88</f>
        <v>65.5886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813</v>
      </c>
    </row>
    <row r="89" s="13" customFormat="1">
      <c r="A89" s="13"/>
      <c r="B89" s="180"/>
      <c r="C89" s="13"/>
      <c r="D89" s="181" t="s">
        <v>225</v>
      </c>
      <c r="E89" s="182" t="s">
        <v>3</v>
      </c>
      <c r="F89" s="183" t="s">
        <v>814</v>
      </c>
      <c r="G89" s="13"/>
      <c r="H89" s="184">
        <v>298.13</v>
      </c>
      <c r="I89" s="185"/>
      <c r="J89" s="13"/>
      <c r="K89" s="13"/>
      <c r="L89" s="180"/>
      <c r="M89" s="186"/>
      <c r="N89" s="187"/>
      <c r="O89" s="187"/>
      <c r="P89" s="187"/>
      <c r="Q89" s="187"/>
      <c r="R89" s="187"/>
      <c r="S89" s="187"/>
      <c r="T89" s="18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2" t="s">
        <v>225</v>
      </c>
      <c r="AU89" s="182" t="s">
        <v>22</v>
      </c>
      <c r="AV89" s="13" t="s">
        <v>22</v>
      </c>
      <c r="AW89" s="13" t="s">
        <v>41</v>
      </c>
      <c r="AX89" s="13" t="s">
        <v>88</v>
      </c>
      <c r="AY89" s="182" t="s">
        <v>216</v>
      </c>
    </row>
    <row r="90" s="2" customFormat="1" ht="24.15" customHeight="1">
      <c r="A90" s="40"/>
      <c r="B90" s="166"/>
      <c r="C90" s="167" t="s">
        <v>22</v>
      </c>
      <c r="D90" s="167" t="s">
        <v>218</v>
      </c>
      <c r="E90" s="168" t="s">
        <v>246</v>
      </c>
      <c r="F90" s="169" t="s">
        <v>247</v>
      </c>
      <c r="G90" s="170" t="s">
        <v>221</v>
      </c>
      <c r="H90" s="171">
        <v>298.13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0.22</v>
      </c>
      <c r="T90" s="177">
        <f>S90*H90</f>
        <v>65.5886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815</v>
      </c>
    </row>
    <row r="91" s="2" customFormat="1">
      <c r="A91" s="40"/>
      <c r="B91" s="41"/>
      <c r="C91" s="40"/>
      <c r="D91" s="181" t="s">
        <v>230</v>
      </c>
      <c r="E91" s="40"/>
      <c r="F91" s="189" t="s">
        <v>816</v>
      </c>
      <c r="G91" s="40"/>
      <c r="H91" s="40"/>
      <c r="I91" s="190"/>
      <c r="J91" s="40"/>
      <c r="K91" s="40"/>
      <c r="L91" s="41"/>
      <c r="M91" s="191"/>
      <c r="N91" s="192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230</v>
      </c>
      <c r="AU91" s="20" t="s">
        <v>22</v>
      </c>
    </row>
    <row r="92" s="2" customFormat="1" ht="37.8" customHeight="1">
      <c r="A92" s="40"/>
      <c r="B92" s="166"/>
      <c r="C92" s="167" t="s">
        <v>235</v>
      </c>
      <c r="D92" s="167" t="s">
        <v>218</v>
      </c>
      <c r="E92" s="168" t="s">
        <v>817</v>
      </c>
      <c r="F92" s="169" t="s">
        <v>818</v>
      </c>
      <c r="G92" s="170" t="s">
        <v>221</v>
      </c>
      <c r="H92" s="171">
        <v>298.13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0.44</v>
      </c>
      <c r="T92" s="177">
        <f>S92*H92</f>
        <v>131.1772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819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820</v>
      </c>
      <c r="G93" s="13"/>
      <c r="H93" s="184">
        <v>298.13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2" customFormat="1" ht="24.15" customHeight="1">
      <c r="A94" s="40"/>
      <c r="B94" s="166"/>
      <c r="C94" s="167" t="s">
        <v>223</v>
      </c>
      <c r="D94" s="167" t="s">
        <v>218</v>
      </c>
      <c r="E94" s="168" t="s">
        <v>719</v>
      </c>
      <c r="F94" s="169" t="s">
        <v>720</v>
      </c>
      <c r="G94" s="170" t="s">
        <v>221</v>
      </c>
      <c r="H94" s="171">
        <v>298.13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5.0000000000000002E-05</v>
      </c>
      <c r="R94" s="176">
        <f>Q94*H94</f>
        <v>0.014906500000000001</v>
      </c>
      <c r="S94" s="176">
        <v>0.128</v>
      </c>
      <c r="T94" s="177">
        <f>S94*H94</f>
        <v>38.160640000000001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821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814</v>
      </c>
      <c r="G95" s="13"/>
      <c r="H95" s="184">
        <v>298.13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24.15" customHeight="1">
      <c r="A96" s="40"/>
      <c r="B96" s="166"/>
      <c r="C96" s="167" t="s">
        <v>245</v>
      </c>
      <c r="D96" s="167" t="s">
        <v>218</v>
      </c>
      <c r="E96" s="168" t="s">
        <v>259</v>
      </c>
      <c r="F96" s="169" t="s">
        <v>260</v>
      </c>
      <c r="G96" s="170" t="s">
        <v>261</v>
      </c>
      <c r="H96" s="171">
        <v>78.780000000000001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0.28999999999999998</v>
      </c>
      <c r="T96" s="177">
        <f>S96*H96</f>
        <v>22.8462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822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823</v>
      </c>
      <c r="G97" s="13"/>
      <c r="H97" s="184">
        <v>78.780000000000001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88</v>
      </c>
      <c r="AY97" s="182" t="s">
        <v>216</v>
      </c>
    </row>
    <row r="98" s="2" customFormat="1" ht="14.4" customHeight="1">
      <c r="A98" s="40"/>
      <c r="B98" s="166"/>
      <c r="C98" s="167" t="s">
        <v>249</v>
      </c>
      <c r="D98" s="167" t="s">
        <v>218</v>
      </c>
      <c r="E98" s="168" t="s">
        <v>269</v>
      </c>
      <c r="F98" s="169" t="s">
        <v>270</v>
      </c>
      <c r="G98" s="170" t="s">
        <v>271</v>
      </c>
      <c r="H98" s="171">
        <v>71.549999999999997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824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825</v>
      </c>
      <c r="G99" s="13"/>
      <c r="H99" s="184">
        <v>71.549999999999997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80</v>
      </c>
      <c r="AY99" s="182" t="s">
        <v>216</v>
      </c>
    </row>
    <row r="100" s="15" customFormat="1">
      <c r="A100" s="15"/>
      <c r="B100" s="216"/>
      <c r="C100" s="15"/>
      <c r="D100" s="181" t="s">
        <v>225</v>
      </c>
      <c r="E100" s="217" t="s">
        <v>3</v>
      </c>
      <c r="F100" s="218" t="s">
        <v>826</v>
      </c>
      <c r="G100" s="15"/>
      <c r="H100" s="217" t="s">
        <v>3</v>
      </c>
      <c r="I100" s="219"/>
      <c r="J100" s="15"/>
      <c r="K100" s="15"/>
      <c r="L100" s="216"/>
      <c r="M100" s="220"/>
      <c r="N100" s="221"/>
      <c r="O100" s="221"/>
      <c r="P100" s="221"/>
      <c r="Q100" s="221"/>
      <c r="R100" s="221"/>
      <c r="S100" s="221"/>
      <c r="T100" s="22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17" t="s">
        <v>225</v>
      </c>
      <c r="AU100" s="217" t="s">
        <v>22</v>
      </c>
      <c r="AV100" s="15" t="s">
        <v>88</v>
      </c>
      <c r="AW100" s="15" t="s">
        <v>41</v>
      </c>
      <c r="AX100" s="15" t="s">
        <v>80</v>
      </c>
      <c r="AY100" s="217" t="s">
        <v>216</v>
      </c>
    </row>
    <row r="101" s="14" customFormat="1">
      <c r="A101" s="14"/>
      <c r="B101" s="193"/>
      <c r="C101" s="14"/>
      <c r="D101" s="181" t="s">
        <v>225</v>
      </c>
      <c r="E101" s="194" t="s">
        <v>3</v>
      </c>
      <c r="F101" s="195" t="s">
        <v>234</v>
      </c>
      <c r="G101" s="14"/>
      <c r="H101" s="196">
        <v>71.549999999999997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225</v>
      </c>
      <c r="AU101" s="194" t="s">
        <v>22</v>
      </c>
      <c r="AV101" s="14" t="s">
        <v>223</v>
      </c>
      <c r="AW101" s="14" t="s">
        <v>41</v>
      </c>
      <c r="AX101" s="14" t="s">
        <v>88</v>
      </c>
      <c r="AY101" s="194" t="s">
        <v>216</v>
      </c>
    </row>
    <row r="102" s="2" customFormat="1" ht="24.15" customHeight="1">
      <c r="A102" s="40"/>
      <c r="B102" s="166"/>
      <c r="C102" s="167" t="s">
        <v>254</v>
      </c>
      <c r="D102" s="167" t="s">
        <v>218</v>
      </c>
      <c r="E102" s="168" t="s">
        <v>274</v>
      </c>
      <c r="F102" s="169" t="s">
        <v>275</v>
      </c>
      <c r="G102" s="170" t="s">
        <v>271</v>
      </c>
      <c r="H102" s="171">
        <v>9.5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827</v>
      </c>
    </row>
    <row r="103" s="13" customFormat="1">
      <c r="A103" s="13"/>
      <c r="B103" s="180"/>
      <c r="C103" s="13"/>
      <c r="D103" s="181" t="s">
        <v>225</v>
      </c>
      <c r="E103" s="182" t="s">
        <v>3</v>
      </c>
      <c r="F103" s="183" t="s">
        <v>828</v>
      </c>
      <c r="G103" s="13"/>
      <c r="H103" s="184">
        <v>9.5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41</v>
      </c>
      <c r="AX103" s="13" t="s">
        <v>88</v>
      </c>
      <c r="AY103" s="182" t="s">
        <v>216</v>
      </c>
    </row>
    <row r="104" s="2" customFormat="1" ht="37.8" customHeight="1">
      <c r="A104" s="40"/>
      <c r="B104" s="166"/>
      <c r="C104" s="167" t="s">
        <v>258</v>
      </c>
      <c r="D104" s="167" t="s">
        <v>218</v>
      </c>
      <c r="E104" s="168" t="s">
        <v>293</v>
      </c>
      <c r="F104" s="169" t="s">
        <v>294</v>
      </c>
      <c r="G104" s="170" t="s">
        <v>271</v>
      </c>
      <c r="H104" s="171">
        <v>69.689999999999998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829</v>
      </c>
    </row>
    <row r="105" s="2" customFormat="1">
      <c r="A105" s="40"/>
      <c r="B105" s="41"/>
      <c r="C105" s="40"/>
      <c r="D105" s="181" t="s">
        <v>230</v>
      </c>
      <c r="E105" s="40"/>
      <c r="F105" s="189" t="s">
        <v>296</v>
      </c>
      <c r="G105" s="40"/>
      <c r="H105" s="40"/>
      <c r="I105" s="190"/>
      <c r="J105" s="40"/>
      <c r="K105" s="40"/>
      <c r="L105" s="41"/>
      <c r="M105" s="191"/>
      <c r="N105" s="192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230</v>
      </c>
      <c r="AU105" s="20" t="s">
        <v>22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830</v>
      </c>
      <c r="G106" s="13"/>
      <c r="H106" s="184">
        <v>69.689999999999998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2" customFormat="1" ht="24.15" customHeight="1">
      <c r="A107" s="40"/>
      <c r="B107" s="166"/>
      <c r="C107" s="167" t="s">
        <v>264</v>
      </c>
      <c r="D107" s="167" t="s">
        <v>218</v>
      </c>
      <c r="E107" s="168" t="s">
        <v>298</v>
      </c>
      <c r="F107" s="169" t="s">
        <v>299</v>
      </c>
      <c r="G107" s="170" t="s">
        <v>300</v>
      </c>
      <c r="H107" s="171">
        <v>139.38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831</v>
      </c>
    </row>
    <row r="108" s="2" customFormat="1" ht="24.15" customHeight="1">
      <c r="A108" s="40"/>
      <c r="B108" s="166"/>
      <c r="C108" s="167" t="s">
        <v>268</v>
      </c>
      <c r="D108" s="167" t="s">
        <v>218</v>
      </c>
      <c r="E108" s="168" t="s">
        <v>304</v>
      </c>
      <c r="F108" s="169" t="s">
        <v>305</v>
      </c>
      <c r="G108" s="170" t="s">
        <v>271</v>
      </c>
      <c r="H108" s="171">
        <v>1.8600000000000001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832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833</v>
      </c>
      <c r="G109" s="13"/>
      <c r="H109" s="184">
        <v>1.8600000000000001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2" customFormat="1" ht="24.15" customHeight="1">
      <c r="A110" s="40"/>
      <c r="B110" s="166"/>
      <c r="C110" s="167" t="s">
        <v>273</v>
      </c>
      <c r="D110" s="167" t="s">
        <v>218</v>
      </c>
      <c r="E110" s="168" t="s">
        <v>309</v>
      </c>
      <c r="F110" s="169" t="s">
        <v>310</v>
      </c>
      <c r="G110" s="170" t="s">
        <v>271</v>
      </c>
      <c r="H110" s="171">
        <v>1.8600000000000001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834</v>
      </c>
    </row>
    <row r="111" s="2" customFormat="1">
      <c r="A111" s="40"/>
      <c r="B111" s="41"/>
      <c r="C111" s="40"/>
      <c r="D111" s="181" t="s">
        <v>230</v>
      </c>
      <c r="E111" s="40"/>
      <c r="F111" s="189" t="s">
        <v>312</v>
      </c>
      <c r="G111" s="40"/>
      <c r="H111" s="40"/>
      <c r="I111" s="190"/>
      <c r="J111" s="40"/>
      <c r="K111" s="40"/>
      <c r="L111" s="41"/>
      <c r="M111" s="191"/>
      <c r="N111" s="192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230</v>
      </c>
      <c r="AU111" s="20" t="s">
        <v>22</v>
      </c>
    </row>
    <row r="112" s="13" customFormat="1">
      <c r="A112" s="13"/>
      <c r="B112" s="180"/>
      <c r="C112" s="13"/>
      <c r="D112" s="181" t="s">
        <v>225</v>
      </c>
      <c r="E112" s="182" t="s">
        <v>3</v>
      </c>
      <c r="F112" s="183" t="s">
        <v>835</v>
      </c>
      <c r="G112" s="13"/>
      <c r="H112" s="184">
        <v>1.8600000000000001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41</v>
      </c>
      <c r="AX112" s="13" t="s">
        <v>88</v>
      </c>
      <c r="AY112" s="182" t="s">
        <v>216</v>
      </c>
    </row>
    <row r="113" s="2" customFormat="1" ht="14.4" customHeight="1">
      <c r="A113" s="40"/>
      <c r="B113" s="166"/>
      <c r="C113" s="167" t="s">
        <v>280</v>
      </c>
      <c r="D113" s="167" t="s">
        <v>218</v>
      </c>
      <c r="E113" s="168" t="s">
        <v>320</v>
      </c>
      <c r="F113" s="169" t="s">
        <v>321</v>
      </c>
      <c r="G113" s="170" t="s">
        <v>221</v>
      </c>
      <c r="H113" s="171">
        <v>295.22800000000001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836</v>
      </c>
    </row>
    <row r="114" s="2" customFormat="1">
      <c r="A114" s="40"/>
      <c r="B114" s="41"/>
      <c r="C114" s="40"/>
      <c r="D114" s="181" t="s">
        <v>230</v>
      </c>
      <c r="E114" s="40"/>
      <c r="F114" s="189" t="s">
        <v>837</v>
      </c>
      <c r="G114" s="40"/>
      <c r="H114" s="40"/>
      <c r="I114" s="190"/>
      <c r="J114" s="40"/>
      <c r="K114" s="40"/>
      <c r="L114" s="41"/>
      <c r="M114" s="191"/>
      <c r="N114" s="192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230</v>
      </c>
      <c r="AU114" s="20" t="s">
        <v>22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838</v>
      </c>
      <c r="G115" s="13"/>
      <c r="H115" s="184">
        <v>295.22800000000001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12" customFormat="1" ht="22.8" customHeight="1">
      <c r="A116" s="12"/>
      <c r="B116" s="153"/>
      <c r="C116" s="12"/>
      <c r="D116" s="154" t="s">
        <v>79</v>
      </c>
      <c r="E116" s="164" t="s">
        <v>245</v>
      </c>
      <c r="F116" s="164" t="s">
        <v>350</v>
      </c>
      <c r="G116" s="12"/>
      <c r="H116" s="12"/>
      <c r="I116" s="156"/>
      <c r="J116" s="165">
        <f>BK116</f>
        <v>0</v>
      </c>
      <c r="K116" s="12"/>
      <c r="L116" s="153"/>
      <c r="M116" s="158"/>
      <c r="N116" s="159"/>
      <c r="O116" s="159"/>
      <c r="P116" s="160">
        <f>SUM(P117:P136)</f>
        <v>0</v>
      </c>
      <c r="Q116" s="159"/>
      <c r="R116" s="160">
        <f>SUM(R117:R136)</f>
        <v>571.96610897000005</v>
      </c>
      <c r="S116" s="159"/>
      <c r="T116" s="161">
        <f>SUM(T117:T136)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4" t="s">
        <v>88</v>
      </c>
      <c r="AT116" s="162" t="s">
        <v>79</v>
      </c>
      <c r="AU116" s="162" t="s">
        <v>88</v>
      </c>
      <c r="AY116" s="154" t="s">
        <v>216</v>
      </c>
      <c r="BK116" s="163">
        <f>SUM(BK117:BK136)</f>
        <v>0</v>
      </c>
    </row>
    <row r="117" s="2" customFormat="1" ht="24.15" customHeight="1">
      <c r="A117" s="40"/>
      <c r="B117" s="166"/>
      <c r="C117" s="167" t="s">
        <v>287</v>
      </c>
      <c r="D117" s="167" t="s">
        <v>218</v>
      </c>
      <c r="E117" s="168" t="s">
        <v>352</v>
      </c>
      <c r="F117" s="169" t="s">
        <v>353</v>
      </c>
      <c r="G117" s="170" t="s">
        <v>221</v>
      </c>
      <c r="H117" s="171">
        <v>295.22800000000001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839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838</v>
      </c>
      <c r="G118" s="13"/>
      <c r="H118" s="184">
        <v>295.22800000000001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2" customFormat="1" ht="14.4" customHeight="1">
      <c r="A119" s="40"/>
      <c r="B119" s="166"/>
      <c r="C119" s="201" t="s">
        <v>292</v>
      </c>
      <c r="D119" s="201" t="s">
        <v>356</v>
      </c>
      <c r="E119" s="202" t="s">
        <v>357</v>
      </c>
      <c r="F119" s="203" t="s">
        <v>358</v>
      </c>
      <c r="G119" s="204" t="s">
        <v>300</v>
      </c>
      <c r="H119" s="205">
        <v>194.84999999999999</v>
      </c>
      <c r="I119" s="206"/>
      <c r="J119" s="207">
        <f>ROUND(I119*H119,2)</f>
        <v>0</v>
      </c>
      <c r="K119" s="203" t="s">
        <v>222</v>
      </c>
      <c r="L119" s="208"/>
      <c r="M119" s="209" t="s">
        <v>3</v>
      </c>
      <c r="N119" s="210" t="s">
        <v>51</v>
      </c>
      <c r="O119" s="74"/>
      <c r="P119" s="176">
        <f>O119*H119</f>
        <v>0</v>
      </c>
      <c r="Q119" s="176">
        <v>1</v>
      </c>
      <c r="R119" s="176">
        <f>Q119*H119</f>
        <v>194.84999999999999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258</v>
      </c>
      <c r="AT119" s="178" t="s">
        <v>356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840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841</v>
      </c>
      <c r="G120" s="13"/>
      <c r="H120" s="184">
        <v>88.567999999999998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88</v>
      </c>
      <c r="AY120" s="182" t="s">
        <v>216</v>
      </c>
    </row>
    <row r="121" s="13" customFormat="1">
      <c r="A121" s="13"/>
      <c r="B121" s="180"/>
      <c r="C121" s="13"/>
      <c r="D121" s="181" t="s">
        <v>225</v>
      </c>
      <c r="E121" s="13"/>
      <c r="F121" s="183" t="s">
        <v>842</v>
      </c>
      <c r="G121" s="13"/>
      <c r="H121" s="184">
        <v>194.84999999999999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</v>
      </c>
      <c r="AX121" s="13" t="s">
        <v>88</v>
      </c>
      <c r="AY121" s="182" t="s">
        <v>216</v>
      </c>
    </row>
    <row r="122" s="2" customFormat="1" ht="14.4" customHeight="1">
      <c r="A122" s="40"/>
      <c r="B122" s="166"/>
      <c r="C122" s="167" t="s">
        <v>9</v>
      </c>
      <c r="D122" s="167" t="s">
        <v>218</v>
      </c>
      <c r="E122" s="168" t="s">
        <v>364</v>
      </c>
      <c r="F122" s="169" t="s">
        <v>365</v>
      </c>
      <c r="G122" s="170" t="s">
        <v>221</v>
      </c>
      <c r="H122" s="171">
        <v>295.22800000000001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0.46000000000000002</v>
      </c>
      <c r="R122" s="176">
        <f>Q122*H122</f>
        <v>135.80488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223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223</v>
      </c>
      <c r="BM122" s="178" t="s">
        <v>843</v>
      </c>
    </row>
    <row r="123" s="2" customFormat="1">
      <c r="A123" s="40"/>
      <c r="B123" s="41"/>
      <c r="C123" s="40"/>
      <c r="D123" s="181" t="s">
        <v>230</v>
      </c>
      <c r="E123" s="40"/>
      <c r="F123" s="189" t="s">
        <v>844</v>
      </c>
      <c r="G123" s="40"/>
      <c r="H123" s="40"/>
      <c r="I123" s="190"/>
      <c r="J123" s="40"/>
      <c r="K123" s="40"/>
      <c r="L123" s="41"/>
      <c r="M123" s="191"/>
      <c r="N123" s="192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230</v>
      </c>
      <c r="AU123" s="20" t="s">
        <v>22</v>
      </c>
    </row>
    <row r="124" s="13" customFormat="1">
      <c r="A124" s="13"/>
      <c r="B124" s="180"/>
      <c r="C124" s="13"/>
      <c r="D124" s="181" t="s">
        <v>225</v>
      </c>
      <c r="E124" s="182" t="s">
        <v>3</v>
      </c>
      <c r="F124" s="183" t="s">
        <v>838</v>
      </c>
      <c r="G124" s="13"/>
      <c r="H124" s="184">
        <v>295.22800000000001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41</v>
      </c>
      <c r="AX124" s="13" t="s">
        <v>88</v>
      </c>
      <c r="AY124" s="182" t="s">
        <v>216</v>
      </c>
    </row>
    <row r="125" s="2" customFormat="1" ht="14.4" customHeight="1">
      <c r="A125" s="40"/>
      <c r="B125" s="166"/>
      <c r="C125" s="167" t="s">
        <v>303</v>
      </c>
      <c r="D125" s="167" t="s">
        <v>218</v>
      </c>
      <c r="E125" s="168" t="s">
        <v>845</v>
      </c>
      <c r="F125" s="169" t="s">
        <v>365</v>
      </c>
      <c r="G125" s="170" t="s">
        <v>221</v>
      </c>
      <c r="H125" s="171">
        <v>295.22800000000001</v>
      </c>
      <c r="I125" s="172"/>
      <c r="J125" s="173">
        <f>ROUND(I125*H125,2)</f>
        <v>0</v>
      </c>
      <c r="K125" s="169" t="s">
        <v>3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0.46000000000000002</v>
      </c>
      <c r="R125" s="176">
        <f>Q125*H125</f>
        <v>135.80488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223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223</v>
      </c>
      <c r="BM125" s="178" t="s">
        <v>846</v>
      </c>
    </row>
    <row r="126" s="2" customFormat="1">
      <c r="A126" s="40"/>
      <c r="B126" s="41"/>
      <c r="C126" s="40"/>
      <c r="D126" s="181" t="s">
        <v>230</v>
      </c>
      <c r="E126" s="40"/>
      <c r="F126" s="189" t="s">
        <v>847</v>
      </c>
      <c r="G126" s="40"/>
      <c r="H126" s="40"/>
      <c r="I126" s="190"/>
      <c r="J126" s="40"/>
      <c r="K126" s="40"/>
      <c r="L126" s="41"/>
      <c r="M126" s="191"/>
      <c r="N126" s="192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230</v>
      </c>
      <c r="AU126" s="20" t="s">
        <v>22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838</v>
      </c>
      <c r="G127" s="13"/>
      <c r="H127" s="184">
        <v>295.22800000000001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88</v>
      </c>
      <c r="AY127" s="182" t="s">
        <v>216</v>
      </c>
    </row>
    <row r="128" s="2" customFormat="1" ht="14.4" customHeight="1">
      <c r="A128" s="40"/>
      <c r="B128" s="166"/>
      <c r="C128" s="167" t="s">
        <v>308</v>
      </c>
      <c r="D128" s="167" t="s">
        <v>218</v>
      </c>
      <c r="E128" s="168" t="s">
        <v>848</v>
      </c>
      <c r="F128" s="169" t="s">
        <v>849</v>
      </c>
      <c r="G128" s="170" t="s">
        <v>221</v>
      </c>
      <c r="H128" s="171">
        <v>277.25799999999998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0.00034000000000000002</v>
      </c>
      <c r="R128" s="176">
        <f>Q128*H128</f>
        <v>0.094267719999999999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223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850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851</v>
      </c>
      <c r="G129" s="13"/>
      <c r="H129" s="184">
        <v>277.25799999999998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24.15" customHeight="1">
      <c r="A130" s="40"/>
      <c r="B130" s="166"/>
      <c r="C130" s="167" t="s">
        <v>314</v>
      </c>
      <c r="D130" s="167" t="s">
        <v>218</v>
      </c>
      <c r="E130" s="168" t="s">
        <v>852</v>
      </c>
      <c r="F130" s="169" t="s">
        <v>853</v>
      </c>
      <c r="G130" s="170" t="s">
        <v>221</v>
      </c>
      <c r="H130" s="171">
        <v>554.51499999999999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0.12966</v>
      </c>
      <c r="R130" s="176">
        <f>Q130*H130</f>
        <v>71.898414899999992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854</v>
      </c>
    </row>
    <row r="131" s="2" customFormat="1">
      <c r="A131" s="40"/>
      <c r="B131" s="41"/>
      <c r="C131" s="40"/>
      <c r="D131" s="181" t="s">
        <v>230</v>
      </c>
      <c r="E131" s="40"/>
      <c r="F131" s="189" t="s">
        <v>855</v>
      </c>
      <c r="G131" s="40"/>
      <c r="H131" s="40"/>
      <c r="I131" s="190"/>
      <c r="J131" s="40"/>
      <c r="K131" s="40"/>
      <c r="L131" s="41"/>
      <c r="M131" s="191"/>
      <c r="N131" s="192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230</v>
      </c>
      <c r="AU131" s="20" t="s">
        <v>22</v>
      </c>
    </row>
    <row r="132" s="13" customFormat="1">
      <c r="A132" s="13"/>
      <c r="B132" s="180"/>
      <c r="C132" s="13"/>
      <c r="D132" s="181" t="s">
        <v>225</v>
      </c>
      <c r="E132" s="182" t="s">
        <v>3</v>
      </c>
      <c r="F132" s="183" t="s">
        <v>856</v>
      </c>
      <c r="G132" s="13"/>
      <c r="H132" s="184">
        <v>554.51499999999999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41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167" t="s">
        <v>319</v>
      </c>
      <c r="D133" s="167" t="s">
        <v>218</v>
      </c>
      <c r="E133" s="168" t="s">
        <v>857</v>
      </c>
      <c r="F133" s="169" t="s">
        <v>858</v>
      </c>
      <c r="G133" s="170" t="s">
        <v>221</v>
      </c>
      <c r="H133" s="171">
        <v>554.51499999999999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0.00040999999999999999</v>
      </c>
      <c r="R133" s="176">
        <f>Q133*H133</f>
        <v>0.22735115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859</v>
      </c>
    </row>
    <row r="134" s="13" customFormat="1">
      <c r="A134" s="13"/>
      <c r="B134" s="180"/>
      <c r="C134" s="13"/>
      <c r="D134" s="181" t="s">
        <v>225</v>
      </c>
      <c r="E134" s="182" t="s">
        <v>3</v>
      </c>
      <c r="F134" s="183" t="s">
        <v>856</v>
      </c>
      <c r="G134" s="13"/>
      <c r="H134" s="184">
        <v>554.51499999999999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41</v>
      </c>
      <c r="AX134" s="13" t="s">
        <v>88</v>
      </c>
      <c r="AY134" s="182" t="s">
        <v>216</v>
      </c>
    </row>
    <row r="135" s="2" customFormat="1" ht="24.15" customHeight="1">
      <c r="A135" s="40"/>
      <c r="B135" s="166"/>
      <c r="C135" s="167" t="s">
        <v>325</v>
      </c>
      <c r="D135" s="167" t="s">
        <v>218</v>
      </c>
      <c r="E135" s="168" t="s">
        <v>860</v>
      </c>
      <c r="F135" s="169" t="s">
        <v>861</v>
      </c>
      <c r="G135" s="170" t="s">
        <v>221</v>
      </c>
      <c r="H135" s="171">
        <v>256.72000000000003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0.12966</v>
      </c>
      <c r="R135" s="176">
        <f>Q135*H135</f>
        <v>33.286315200000004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223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223</v>
      </c>
      <c r="BM135" s="178" t="s">
        <v>862</v>
      </c>
    </row>
    <row r="136" s="13" customFormat="1">
      <c r="A136" s="13"/>
      <c r="B136" s="180"/>
      <c r="C136" s="13"/>
      <c r="D136" s="181" t="s">
        <v>225</v>
      </c>
      <c r="E136" s="182" t="s">
        <v>3</v>
      </c>
      <c r="F136" s="183" t="s">
        <v>863</v>
      </c>
      <c r="G136" s="13"/>
      <c r="H136" s="184">
        <v>256.72000000000003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41</v>
      </c>
      <c r="AX136" s="13" t="s">
        <v>88</v>
      </c>
      <c r="AY136" s="182" t="s">
        <v>216</v>
      </c>
    </row>
    <row r="137" s="12" customFormat="1" ht="22.8" customHeight="1">
      <c r="A137" s="12"/>
      <c r="B137" s="153"/>
      <c r="C137" s="12"/>
      <c r="D137" s="154" t="s">
        <v>79</v>
      </c>
      <c r="E137" s="164" t="s">
        <v>264</v>
      </c>
      <c r="F137" s="164" t="s">
        <v>439</v>
      </c>
      <c r="G137" s="12"/>
      <c r="H137" s="12"/>
      <c r="I137" s="156"/>
      <c r="J137" s="165">
        <f>BK137</f>
        <v>0</v>
      </c>
      <c r="K137" s="12"/>
      <c r="L137" s="153"/>
      <c r="M137" s="158"/>
      <c r="N137" s="159"/>
      <c r="O137" s="159"/>
      <c r="P137" s="160">
        <f>SUM(P138:P144)</f>
        <v>0</v>
      </c>
      <c r="Q137" s="159"/>
      <c r="R137" s="160">
        <f>SUM(R138:R144)</f>
        <v>8.9958747599999995</v>
      </c>
      <c r="S137" s="159"/>
      <c r="T137" s="161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4" t="s">
        <v>88</v>
      </c>
      <c r="AT137" s="162" t="s">
        <v>79</v>
      </c>
      <c r="AU137" s="162" t="s">
        <v>88</v>
      </c>
      <c r="AY137" s="154" t="s">
        <v>216</v>
      </c>
      <c r="BK137" s="163">
        <f>SUM(BK138:BK144)</f>
        <v>0</v>
      </c>
    </row>
    <row r="138" s="2" customFormat="1" ht="24.15" customHeight="1">
      <c r="A138" s="40"/>
      <c r="B138" s="166"/>
      <c r="C138" s="167" t="s">
        <v>8</v>
      </c>
      <c r="D138" s="167" t="s">
        <v>218</v>
      </c>
      <c r="E138" s="168" t="s">
        <v>523</v>
      </c>
      <c r="F138" s="169" t="s">
        <v>524</v>
      </c>
      <c r="G138" s="170" t="s">
        <v>261</v>
      </c>
      <c r="H138" s="171">
        <v>25.32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0.14066999999999999</v>
      </c>
      <c r="R138" s="176">
        <f>Q138*H138</f>
        <v>3.5617643999999999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223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864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865</v>
      </c>
      <c r="G139" s="13"/>
      <c r="H139" s="184">
        <v>25.32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88</v>
      </c>
      <c r="AY139" s="182" t="s">
        <v>216</v>
      </c>
    </row>
    <row r="140" s="2" customFormat="1" ht="14.4" customHeight="1">
      <c r="A140" s="40"/>
      <c r="B140" s="166"/>
      <c r="C140" s="201" t="s">
        <v>336</v>
      </c>
      <c r="D140" s="201" t="s">
        <v>356</v>
      </c>
      <c r="E140" s="202" t="s">
        <v>531</v>
      </c>
      <c r="F140" s="203" t="s">
        <v>532</v>
      </c>
      <c r="G140" s="204" t="s">
        <v>261</v>
      </c>
      <c r="H140" s="205">
        <v>26.585999999999999</v>
      </c>
      <c r="I140" s="206"/>
      <c r="J140" s="207">
        <f>ROUND(I140*H140,2)</f>
        <v>0</v>
      </c>
      <c r="K140" s="203" t="s">
        <v>222</v>
      </c>
      <c r="L140" s="208"/>
      <c r="M140" s="209" t="s">
        <v>3</v>
      </c>
      <c r="N140" s="210" t="s">
        <v>51</v>
      </c>
      <c r="O140" s="74"/>
      <c r="P140" s="176">
        <f>O140*H140</f>
        <v>0</v>
      </c>
      <c r="Q140" s="176">
        <v>0.20000000000000001</v>
      </c>
      <c r="R140" s="176">
        <f>Q140*H140</f>
        <v>5.3171999999999997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258</v>
      </c>
      <c r="AT140" s="178" t="s">
        <v>356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866</v>
      </c>
    </row>
    <row r="141" s="13" customFormat="1">
      <c r="A141" s="13"/>
      <c r="B141" s="180"/>
      <c r="C141" s="13"/>
      <c r="D141" s="181" t="s">
        <v>225</v>
      </c>
      <c r="E141" s="13"/>
      <c r="F141" s="183" t="s">
        <v>867</v>
      </c>
      <c r="G141" s="13"/>
      <c r="H141" s="184">
        <v>26.585999999999999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</v>
      </c>
      <c r="AX141" s="13" t="s">
        <v>88</v>
      </c>
      <c r="AY141" s="182" t="s">
        <v>216</v>
      </c>
    </row>
    <row r="142" s="2" customFormat="1" ht="14.4" customHeight="1">
      <c r="A142" s="40"/>
      <c r="B142" s="166"/>
      <c r="C142" s="167" t="s">
        <v>341</v>
      </c>
      <c r="D142" s="167" t="s">
        <v>218</v>
      </c>
      <c r="E142" s="168" t="s">
        <v>536</v>
      </c>
      <c r="F142" s="169" t="s">
        <v>537</v>
      </c>
      <c r="G142" s="170" t="s">
        <v>221</v>
      </c>
      <c r="H142" s="171">
        <v>324.75099999999998</v>
      </c>
      <c r="I142" s="172"/>
      <c r="J142" s="173">
        <f>ROUND(I142*H142,2)</f>
        <v>0</v>
      </c>
      <c r="K142" s="169" t="s">
        <v>222</v>
      </c>
      <c r="L142" s="41"/>
      <c r="M142" s="174" t="s">
        <v>3</v>
      </c>
      <c r="N142" s="175" t="s">
        <v>51</v>
      </c>
      <c r="O142" s="74"/>
      <c r="P142" s="176">
        <f>O142*H142</f>
        <v>0</v>
      </c>
      <c r="Q142" s="176">
        <v>0.00036000000000000002</v>
      </c>
      <c r="R142" s="176">
        <f>Q142*H142</f>
        <v>0.11691036000000001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223</v>
      </c>
      <c r="AT142" s="178" t="s">
        <v>218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223</v>
      </c>
      <c r="BM142" s="178" t="s">
        <v>868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838</v>
      </c>
      <c r="G143" s="13"/>
      <c r="H143" s="184">
        <v>295.22800000000001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88</v>
      </c>
      <c r="AY143" s="182" t="s">
        <v>216</v>
      </c>
    </row>
    <row r="144" s="13" customFormat="1">
      <c r="A144" s="13"/>
      <c r="B144" s="180"/>
      <c r="C144" s="13"/>
      <c r="D144" s="181" t="s">
        <v>225</v>
      </c>
      <c r="E144" s="13"/>
      <c r="F144" s="183" t="s">
        <v>869</v>
      </c>
      <c r="G144" s="13"/>
      <c r="H144" s="184">
        <v>324.75099999999998</v>
      </c>
      <c r="I144" s="185"/>
      <c r="J144" s="13"/>
      <c r="K144" s="13"/>
      <c r="L144" s="180"/>
      <c r="M144" s="186"/>
      <c r="N144" s="187"/>
      <c r="O144" s="187"/>
      <c r="P144" s="187"/>
      <c r="Q144" s="187"/>
      <c r="R144" s="187"/>
      <c r="S144" s="187"/>
      <c r="T144" s="18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2" t="s">
        <v>225</v>
      </c>
      <c r="AU144" s="182" t="s">
        <v>22</v>
      </c>
      <c r="AV144" s="13" t="s">
        <v>22</v>
      </c>
      <c r="AW144" s="13" t="s">
        <v>4</v>
      </c>
      <c r="AX144" s="13" t="s">
        <v>88</v>
      </c>
      <c r="AY144" s="182" t="s">
        <v>216</v>
      </c>
    </row>
    <row r="145" s="12" customFormat="1" ht="22.8" customHeight="1">
      <c r="A145" s="12"/>
      <c r="B145" s="153"/>
      <c r="C145" s="12"/>
      <c r="D145" s="154" t="s">
        <v>79</v>
      </c>
      <c r="E145" s="164" t="s">
        <v>556</v>
      </c>
      <c r="F145" s="164" t="s">
        <v>557</v>
      </c>
      <c r="G145" s="12"/>
      <c r="H145" s="12"/>
      <c r="I145" s="156"/>
      <c r="J145" s="165">
        <f>BK145</f>
        <v>0</v>
      </c>
      <c r="K145" s="12"/>
      <c r="L145" s="153"/>
      <c r="M145" s="158"/>
      <c r="N145" s="159"/>
      <c r="O145" s="159"/>
      <c r="P145" s="160">
        <f>SUM(P146:P163)</f>
        <v>0</v>
      </c>
      <c r="Q145" s="159"/>
      <c r="R145" s="160">
        <f>SUM(R146:R163)</f>
        <v>0</v>
      </c>
      <c r="S145" s="159"/>
      <c r="T145" s="161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4" t="s">
        <v>88</v>
      </c>
      <c r="AT145" s="162" t="s">
        <v>79</v>
      </c>
      <c r="AU145" s="162" t="s">
        <v>88</v>
      </c>
      <c r="AY145" s="154" t="s">
        <v>216</v>
      </c>
      <c r="BK145" s="163">
        <f>SUM(BK146:BK163)</f>
        <v>0</v>
      </c>
    </row>
    <row r="146" s="2" customFormat="1" ht="24.15" customHeight="1">
      <c r="A146" s="40"/>
      <c r="B146" s="166"/>
      <c r="C146" s="167" t="s">
        <v>346</v>
      </c>
      <c r="D146" s="167" t="s">
        <v>218</v>
      </c>
      <c r="E146" s="168" t="s">
        <v>559</v>
      </c>
      <c r="F146" s="169" t="s">
        <v>560</v>
      </c>
      <c r="G146" s="170" t="s">
        <v>300</v>
      </c>
      <c r="H146" s="171">
        <v>323.36099999999999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223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870</v>
      </c>
    </row>
    <row r="147" s="2" customFormat="1" ht="24.15" customHeight="1">
      <c r="A147" s="40"/>
      <c r="B147" s="166"/>
      <c r="C147" s="167" t="s">
        <v>351</v>
      </c>
      <c r="D147" s="167" t="s">
        <v>218</v>
      </c>
      <c r="E147" s="168" t="s">
        <v>563</v>
      </c>
      <c r="F147" s="169" t="s">
        <v>564</v>
      </c>
      <c r="G147" s="170" t="s">
        <v>300</v>
      </c>
      <c r="H147" s="171">
        <v>419.77100000000002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223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871</v>
      </c>
    </row>
    <row r="148" s="2" customFormat="1">
      <c r="A148" s="40"/>
      <c r="B148" s="41"/>
      <c r="C148" s="40"/>
      <c r="D148" s="181" t="s">
        <v>230</v>
      </c>
      <c r="E148" s="40"/>
      <c r="F148" s="189" t="s">
        <v>566</v>
      </c>
      <c r="G148" s="40"/>
      <c r="H148" s="40"/>
      <c r="I148" s="190"/>
      <c r="J148" s="40"/>
      <c r="K148" s="40"/>
      <c r="L148" s="41"/>
      <c r="M148" s="191"/>
      <c r="N148" s="192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0" t="s">
        <v>230</v>
      </c>
      <c r="AU148" s="20" t="s">
        <v>22</v>
      </c>
    </row>
    <row r="149" s="13" customFormat="1">
      <c r="A149" s="13"/>
      <c r="B149" s="180"/>
      <c r="C149" s="13"/>
      <c r="D149" s="181" t="s">
        <v>225</v>
      </c>
      <c r="E149" s="182" t="s">
        <v>3</v>
      </c>
      <c r="F149" s="183" t="s">
        <v>872</v>
      </c>
      <c r="G149" s="13"/>
      <c r="H149" s="184">
        <v>38.161000000000001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41</v>
      </c>
      <c r="AX149" s="13" t="s">
        <v>88</v>
      </c>
      <c r="AY149" s="182" t="s">
        <v>216</v>
      </c>
    </row>
    <row r="150" s="13" customFormat="1">
      <c r="A150" s="13"/>
      <c r="B150" s="180"/>
      <c r="C150" s="13"/>
      <c r="D150" s="181" t="s">
        <v>225</v>
      </c>
      <c r="E150" s="13"/>
      <c r="F150" s="183" t="s">
        <v>873</v>
      </c>
      <c r="G150" s="13"/>
      <c r="H150" s="184">
        <v>419.77100000000002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</v>
      </c>
      <c r="AX150" s="13" t="s">
        <v>88</v>
      </c>
      <c r="AY150" s="182" t="s">
        <v>216</v>
      </c>
    </row>
    <row r="151" s="2" customFormat="1" ht="24.15" customHeight="1">
      <c r="A151" s="40"/>
      <c r="B151" s="166"/>
      <c r="C151" s="167" t="s">
        <v>355</v>
      </c>
      <c r="D151" s="167" t="s">
        <v>218</v>
      </c>
      <c r="E151" s="168" t="s">
        <v>563</v>
      </c>
      <c r="F151" s="169" t="s">
        <v>564</v>
      </c>
      <c r="G151" s="170" t="s">
        <v>300</v>
      </c>
      <c r="H151" s="171">
        <v>8657.7479999999996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223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874</v>
      </c>
    </row>
    <row r="152" s="2" customFormat="1">
      <c r="A152" s="40"/>
      <c r="B152" s="41"/>
      <c r="C152" s="40"/>
      <c r="D152" s="181" t="s">
        <v>230</v>
      </c>
      <c r="E152" s="40"/>
      <c r="F152" s="189" t="s">
        <v>571</v>
      </c>
      <c r="G152" s="40"/>
      <c r="H152" s="40"/>
      <c r="I152" s="190"/>
      <c r="J152" s="40"/>
      <c r="K152" s="40"/>
      <c r="L152" s="41"/>
      <c r="M152" s="191"/>
      <c r="N152" s="192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230</v>
      </c>
      <c r="AU152" s="20" t="s">
        <v>22</v>
      </c>
    </row>
    <row r="153" s="13" customFormat="1">
      <c r="A153" s="13"/>
      <c r="B153" s="180"/>
      <c r="C153" s="13"/>
      <c r="D153" s="181" t="s">
        <v>225</v>
      </c>
      <c r="E153" s="182" t="s">
        <v>3</v>
      </c>
      <c r="F153" s="183" t="s">
        <v>875</v>
      </c>
      <c r="G153" s="13"/>
      <c r="H153" s="184">
        <v>65.588999999999999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41</v>
      </c>
      <c r="AX153" s="13" t="s">
        <v>80</v>
      </c>
      <c r="AY153" s="182" t="s">
        <v>216</v>
      </c>
    </row>
    <row r="154" s="13" customFormat="1">
      <c r="A154" s="13"/>
      <c r="B154" s="180"/>
      <c r="C154" s="13"/>
      <c r="D154" s="181" t="s">
        <v>225</v>
      </c>
      <c r="E154" s="182" t="s">
        <v>3</v>
      </c>
      <c r="F154" s="183" t="s">
        <v>876</v>
      </c>
      <c r="G154" s="13"/>
      <c r="H154" s="184">
        <v>65.588999999999999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41</v>
      </c>
      <c r="AX154" s="13" t="s">
        <v>80</v>
      </c>
      <c r="AY154" s="182" t="s">
        <v>216</v>
      </c>
    </row>
    <row r="155" s="14" customFormat="1">
      <c r="A155" s="14"/>
      <c r="B155" s="193"/>
      <c r="C155" s="14"/>
      <c r="D155" s="181" t="s">
        <v>225</v>
      </c>
      <c r="E155" s="194" t="s">
        <v>3</v>
      </c>
      <c r="F155" s="195" t="s">
        <v>234</v>
      </c>
      <c r="G155" s="14"/>
      <c r="H155" s="196">
        <v>131.178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225</v>
      </c>
      <c r="AU155" s="194" t="s">
        <v>22</v>
      </c>
      <c r="AV155" s="14" t="s">
        <v>223</v>
      </c>
      <c r="AW155" s="14" t="s">
        <v>41</v>
      </c>
      <c r="AX155" s="14" t="s">
        <v>88</v>
      </c>
      <c r="AY155" s="194" t="s">
        <v>216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877</v>
      </c>
      <c r="G156" s="13"/>
      <c r="H156" s="184">
        <v>8657.7479999999996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363</v>
      </c>
      <c r="D157" s="167" t="s">
        <v>218</v>
      </c>
      <c r="E157" s="168" t="s">
        <v>563</v>
      </c>
      <c r="F157" s="169" t="s">
        <v>564</v>
      </c>
      <c r="G157" s="170" t="s">
        <v>300</v>
      </c>
      <c r="H157" s="171">
        <v>770.11000000000001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878</v>
      </c>
    </row>
    <row r="158" s="2" customFormat="1">
      <c r="A158" s="40"/>
      <c r="B158" s="41"/>
      <c r="C158" s="40"/>
      <c r="D158" s="181" t="s">
        <v>230</v>
      </c>
      <c r="E158" s="40"/>
      <c r="F158" s="189" t="s">
        <v>296</v>
      </c>
      <c r="G158" s="40"/>
      <c r="H158" s="40"/>
      <c r="I158" s="190"/>
      <c r="J158" s="40"/>
      <c r="K158" s="40"/>
      <c r="L158" s="41"/>
      <c r="M158" s="191"/>
      <c r="N158" s="192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230</v>
      </c>
      <c r="AU158" s="20" t="s">
        <v>22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879</v>
      </c>
      <c r="G159" s="13"/>
      <c r="H159" s="184">
        <v>154.02199999999999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88</v>
      </c>
      <c r="AY159" s="182" t="s">
        <v>216</v>
      </c>
    </row>
    <row r="160" s="13" customFormat="1">
      <c r="A160" s="13"/>
      <c r="B160" s="180"/>
      <c r="C160" s="13"/>
      <c r="D160" s="181" t="s">
        <v>225</v>
      </c>
      <c r="E160" s="13"/>
      <c r="F160" s="183" t="s">
        <v>880</v>
      </c>
      <c r="G160" s="13"/>
      <c r="H160" s="184">
        <v>770.11000000000001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</v>
      </c>
      <c r="AX160" s="13" t="s">
        <v>88</v>
      </c>
      <c r="AY160" s="182" t="s">
        <v>216</v>
      </c>
    </row>
    <row r="161" s="2" customFormat="1" ht="24.15" customHeight="1">
      <c r="A161" s="40"/>
      <c r="B161" s="166"/>
      <c r="C161" s="167" t="s">
        <v>369</v>
      </c>
      <c r="D161" s="167" t="s">
        <v>218</v>
      </c>
      <c r="E161" s="168" t="s">
        <v>579</v>
      </c>
      <c r="F161" s="169" t="s">
        <v>580</v>
      </c>
      <c r="G161" s="170" t="s">
        <v>300</v>
      </c>
      <c r="H161" s="171">
        <v>22.846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223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223</v>
      </c>
      <c r="BM161" s="178" t="s">
        <v>881</v>
      </c>
    </row>
    <row r="162" s="2" customFormat="1" ht="24.15" customHeight="1">
      <c r="A162" s="40"/>
      <c r="B162" s="166"/>
      <c r="C162" s="167" t="s">
        <v>374</v>
      </c>
      <c r="D162" s="167" t="s">
        <v>218</v>
      </c>
      <c r="E162" s="168" t="s">
        <v>587</v>
      </c>
      <c r="F162" s="169" t="s">
        <v>588</v>
      </c>
      <c r="G162" s="170" t="s">
        <v>300</v>
      </c>
      <c r="H162" s="171">
        <v>131.178</v>
      </c>
      <c r="I162" s="172"/>
      <c r="J162" s="173">
        <f>ROUND(I162*H162,2)</f>
        <v>0</v>
      </c>
      <c r="K162" s="169" t="s">
        <v>3</v>
      </c>
      <c r="L162" s="41"/>
      <c r="M162" s="174" t="s">
        <v>3</v>
      </c>
      <c r="N162" s="175" t="s">
        <v>51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223</v>
      </c>
      <c r="AT162" s="178" t="s">
        <v>218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223</v>
      </c>
      <c r="BM162" s="178" t="s">
        <v>882</v>
      </c>
    </row>
    <row r="163" s="2" customFormat="1" ht="24.15" customHeight="1">
      <c r="A163" s="40"/>
      <c r="B163" s="166"/>
      <c r="C163" s="167" t="s">
        <v>379</v>
      </c>
      <c r="D163" s="167" t="s">
        <v>218</v>
      </c>
      <c r="E163" s="168" t="s">
        <v>591</v>
      </c>
      <c r="F163" s="169" t="s">
        <v>299</v>
      </c>
      <c r="G163" s="170" t="s">
        <v>300</v>
      </c>
      <c r="H163" s="171">
        <v>131.17699999999999</v>
      </c>
      <c r="I163" s="172"/>
      <c r="J163" s="173">
        <f>ROUND(I163*H163,2)</f>
        <v>0</v>
      </c>
      <c r="K163" s="169" t="s">
        <v>222</v>
      </c>
      <c r="L163" s="41"/>
      <c r="M163" s="174" t="s">
        <v>3</v>
      </c>
      <c r="N163" s="175" t="s">
        <v>51</v>
      </c>
      <c r="O163" s="74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223</v>
      </c>
      <c r="AT163" s="178" t="s">
        <v>218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223</v>
      </c>
      <c r="BM163" s="178" t="s">
        <v>883</v>
      </c>
    </row>
    <row r="164" s="12" customFormat="1" ht="22.8" customHeight="1">
      <c r="A164" s="12"/>
      <c r="B164" s="153"/>
      <c r="C164" s="12"/>
      <c r="D164" s="154" t="s">
        <v>79</v>
      </c>
      <c r="E164" s="164" t="s">
        <v>593</v>
      </c>
      <c r="F164" s="164" t="s">
        <v>594</v>
      </c>
      <c r="G164" s="12"/>
      <c r="H164" s="12"/>
      <c r="I164" s="156"/>
      <c r="J164" s="165">
        <f>BK164</f>
        <v>0</v>
      </c>
      <c r="K164" s="12"/>
      <c r="L164" s="153"/>
      <c r="M164" s="158"/>
      <c r="N164" s="159"/>
      <c r="O164" s="159"/>
      <c r="P164" s="160">
        <f>P165</f>
        <v>0</v>
      </c>
      <c r="Q164" s="159"/>
      <c r="R164" s="160">
        <f>R165</f>
        <v>0</v>
      </c>
      <c r="S164" s="159"/>
      <c r="T164" s="16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4" t="s">
        <v>88</v>
      </c>
      <c r="AT164" s="162" t="s">
        <v>79</v>
      </c>
      <c r="AU164" s="162" t="s">
        <v>88</v>
      </c>
      <c r="AY164" s="154" t="s">
        <v>216</v>
      </c>
      <c r="BK164" s="163">
        <f>BK165</f>
        <v>0</v>
      </c>
    </row>
    <row r="165" s="2" customFormat="1" ht="24.15" customHeight="1">
      <c r="A165" s="40"/>
      <c r="B165" s="166"/>
      <c r="C165" s="167" t="s">
        <v>388</v>
      </c>
      <c r="D165" s="167" t="s">
        <v>218</v>
      </c>
      <c r="E165" s="168" t="s">
        <v>884</v>
      </c>
      <c r="F165" s="169" t="s">
        <v>885</v>
      </c>
      <c r="G165" s="170" t="s">
        <v>300</v>
      </c>
      <c r="H165" s="171">
        <v>580.97699999999998</v>
      </c>
      <c r="I165" s="172"/>
      <c r="J165" s="173">
        <f>ROUND(I165*H165,2)</f>
        <v>0</v>
      </c>
      <c r="K165" s="169" t="s">
        <v>222</v>
      </c>
      <c r="L165" s="41"/>
      <c r="M165" s="211" t="s">
        <v>3</v>
      </c>
      <c r="N165" s="212" t="s">
        <v>51</v>
      </c>
      <c r="O165" s="213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223</v>
      </c>
      <c r="AT165" s="178" t="s">
        <v>218</v>
      </c>
      <c r="AU165" s="178" t="s">
        <v>22</v>
      </c>
      <c r="AY165" s="20" t="s">
        <v>216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88</v>
      </c>
      <c r="BK165" s="179">
        <f>ROUND(I165*H165,2)</f>
        <v>0</v>
      </c>
      <c r="BL165" s="20" t="s">
        <v>223</v>
      </c>
      <c r="BM165" s="178" t="s">
        <v>886</v>
      </c>
    </row>
    <row r="166" s="2" customFormat="1" ht="6.96" customHeight="1">
      <c r="A166" s="40"/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41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887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ROUND((SUM(BE85:BE171)),  2)</f>
        <v>0</v>
      </c>
      <c r="G33" s="40"/>
      <c r="H33" s="40"/>
      <c r="I33" s="125">
        <v>0.20999999999999999</v>
      </c>
      <c r="J33" s="124">
        <f>ROUND(((SUM(BE85:BE171))*I33),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ROUND((SUM(BF85:BF171)),  2)</f>
        <v>0</v>
      </c>
      <c r="G34" s="40"/>
      <c r="H34" s="40"/>
      <c r="I34" s="125">
        <v>0.14999999999999999</v>
      </c>
      <c r="J34" s="124">
        <f>ROUND(((SUM(BF85:BF171))*I34),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ROUND((SUM(BG85:BG171)),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ROUND((SUM(BH85:BH171)),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ROUND((SUM(BI85:BI171)),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105 - Parkovací zálivy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197</v>
      </c>
      <c r="E62" s="141"/>
      <c r="F62" s="141"/>
      <c r="G62" s="141"/>
      <c r="H62" s="141"/>
      <c r="I62" s="141"/>
      <c r="J62" s="142">
        <f>J121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J134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J151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J170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105 - Parkovací zálivy - I.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</f>
        <v>0</v>
      </c>
      <c r="Q85" s="86"/>
      <c r="R85" s="150">
        <f>R86</f>
        <v>92.186517280000018</v>
      </c>
      <c r="S85" s="86"/>
      <c r="T85" s="151">
        <f>T86</f>
        <v>79.437559999999991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P87+P121+P134+P151+P170</f>
        <v>0</v>
      </c>
      <c r="Q86" s="159"/>
      <c r="R86" s="160">
        <f>R87+R121+R134+R151+R170</f>
        <v>92.186517280000018</v>
      </c>
      <c r="S86" s="159"/>
      <c r="T86" s="161">
        <f>T87+T121+T134+T151+T170</f>
        <v>79.437559999999991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BK87+BK121+BK134+BK151+BK170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SUM(P88:P120)</f>
        <v>0</v>
      </c>
      <c r="Q87" s="159"/>
      <c r="R87" s="160">
        <f>SUM(R88:R120)</f>
        <v>0.0031385000000000002</v>
      </c>
      <c r="S87" s="159"/>
      <c r="T87" s="161">
        <f>SUM(T88:T120)</f>
        <v>79.437559999999991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SUM(BK88:BK120)</f>
        <v>0</v>
      </c>
    </row>
    <row r="88" s="2" customFormat="1" ht="37.8" customHeight="1">
      <c r="A88" s="40"/>
      <c r="B88" s="166"/>
      <c r="C88" s="167" t="s">
        <v>88</v>
      </c>
      <c r="D88" s="167" t="s">
        <v>218</v>
      </c>
      <c r="E88" s="168" t="s">
        <v>888</v>
      </c>
      <c r="F88" s="169" t="s">
        <v>889</v>
      </c>
      <c r="G88" s="170" t="s">
        <v>221</v>
      </c>
      <c r="H88" s="171">
        <v>62.770000000000003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0.22</v>
      </c>
      <c r="T88" s="177">
        <f>S88*H88</f>
        <v>13.8094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890</v>
      </c>
    </row>
    <row r="89" s="2" customFormat="1" ht="37.8" customHeight="1">
      <c r="A89" s="40"/>
      <c r="B89" s="166"/>
      <c r="C89" s="167" t="s">
        <v>22</v>
      </c>
      <c r="D89" s="167" t="s">
        <v>218</v>
      </c>
      <c r="E89" s="168" t="s">
        <v>888</v>
      </c>
      <c r="F89" s="169" t="s">
        <v>889</v>
      </c>
      <c r="G89" s="170" t="s">
        <v>221</v>
      </c>
      <c r="H89" s="171">
        <v>62.770000000000003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0.22</v>
      </c>
      <c r="T89" s="177">
        <f>S89*H89</f>
        <v>13.8094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891</v>
      </c>
    </row>
    <row r="90" s="2" customFormat="1">
      <c r="A90" s="40"/>
      <c r="B90" s="41"/>
      <c r="C90" s="40"/>
      <c r="D90" s="181" t="s">
        <v>230</v>
      </c>
      <c r="E90" s="40"/>
      <c r="F90" s="189" t="s">
        <v>816</v>
      </c>
      <c r="G90" s="40"/>
      <c r="H90" s="40"/>
      <c r="I90" s="190"/>
      <c r="J90" s="40"/>
      <c r="K90" s="40"/>
      <c r="L90" s="41"/>
      <c r="M90" s="191"/>
      <c r="N90" s="192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230</v>
      </c>
      <c r="AU90" s="20" t="s">
        <v>22</v>
      </c>
    </row>
    <row r="91" s="2" customFormat="1" ht="37.8" customHeight="1">
      <c r="A91" s="40"/>
      <c r="B91" s="166"/>
      <c r="C91" s="167" t="s">
        <v>235</v>
      </c>
      <c r="D91" s="167" t="s">
        <v>218</v>
      </c>
      <c r="E91" s="168" t="s">
        <v>892</v>
      </c>
      <c r="F91" s="169" t="s">
        <v>893</v>
      </c>
      <c r="G91" s="170" t="s">
        <v>221</v>
      </c>
      <c r="H91" s="171">
        <v>62.770000000000003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0.57999999999999996</v>
      </c>
      <c r="T91" s="177">
        <f>S91*H91</f>
        <v>36.406599999999997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894</v>
      </c>
    </row>
    <row r="92" s="2" customFormat="1" ht="24.15" customHeight="1">
      <c r="A92" s="40"/>
      <c r="B92" s="166"/>
      <c r="C92" s="167" t="s">
        <v>223</v>
      </c>
      <c r="D92" s="167" t="s">
        <v>218</v>
      </c>
      <c r="E92" s="168" t="s">
        <v>719</v>
      </c>
      <c r="F92" s="169" t="s">
        <v>720</v>
      </c>
      <c r="G92" s="170" t="s">
        <v>221</v>
      </c>
      <c r="H92" s="171">
        <v>62.770000000000003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5.0000000000000002E-05</v>
      </c>
      <c r="R92" s="176">
        <f>Q92*H92</f>
        <v>0.0031385000000000002</v>
      </c>
      <c r="S92" s="176">
        <v>0.128</v>
      </c>
      <c r="T92" s="177">
        <f>S92*H92</f>
        <v>8.0345600000000008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895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896</v>
      </c>
      <c r="G93" s="13"/>
      <c r="H93" s="184">
        <v>62.770000000000003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2" customFormat="1" ht="24.15" customHeight="1">
      <c r="A94" s="40"/>
      <c r="B94" s="166"/>
      <c r="C94" s="167" t="s">
        <v>245</v>
      </c>
      <c r="D94" s="167" t="s">
        <v>218</v>
      </c>
      <c r="E94" s="168" t="s">
        <v>259</v>
      </c>
      <c r="F94" s="169" t="s">
        <v>260</v>
      </c>
      <c r="G94" s="170" t="s">
        <v>261</v>
      </c>
      <c r="H94" s="171">
        <v>25.440000000000001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0.28999999999999998</v>
      </c>
      <c r="T94" s="177">
        <f>S94*H94</f>
        <v>7.3776000000000002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897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898</v>
      </c>
      <c r="G95" s="13"/>
      <c r="H95" s="184">
        <v>25.440000000000001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14.4" customHeight="1">
      <c r="A96" s="40"/>
      <c r="B96" s="166"/>
      <c r="C96" s="167" t="s">
        <v>249</v>
      </c>
      <c r="D96" s="167" t="s">
        <v>218</v>
      </c>
      <c r="E96" s="168" t="s">
        <v>265</v>
      </c>
      <c r="F96" s="169" t="s">
        <v>266</v>
      </c>
      <c r="G96" s="170" t="s">
        <v>221</v>
      </c>
      <c r="H96" s="171">
        <v>32.270000000000003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899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900</v>
      </c>
      <c r="G97" s="13"/>
      <c r="H97" s="184">
        <v>32.270000000000003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88</v>
      </c>
      <c r="AY97" s="182" t="s">
        <v>216</v>
      </c>
    </row>
    <row r="98" s="2" customFormat="1" ht="14.4" customHeight="1">
      <c r="A98" s="40"/>
      <c r="B98" s="166"/>
      <c r="C98" s="167" t="s">
        <v>254</v>
      </c>
      <c r="D98" s="167" t="s">
        <v>218</v>
      </c>
      <c r="E98" s="168" t="s">
        <v>269</v>
      </c>
      <c r="F98" s="169" t="s">
        <v>270</v>
      </c>
      <c r="G98" s="170" t="s">
        <v>271</v>
      </c>
      <c r="H98" s="171">
        <v>4.1399999999999997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901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902</v>
      </c>
      <c r="G99" s="13"/>
      <c r="H99" s="184">
        <v>4.1399999999999997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88</v>
      </c>
      <c r="AY99" s="182" t="s">
        <v>216</v>
      </c>
    </row>
    <row r="100" s="2" customFormat="1" ht="24.15" customHeight="1">
      <c r="A100" s="40"/>
      <c r="B100" s="166"/>
      <c r="C100" s="167" t="s">
        <v>258</v>
      </c>
      <c r="D100" s="167" t="s">
        <v>218</v>
      </c>
      <c r="E100" s="168" t="s">
        <v>274</v>
      </c>
      <c r="F100" s="169" t="s">
        <v>275</v>
      </c>
      <c r="G100" s="170" t="s">
        <v>271</v>
      </c>
      <c r="H100" s="171">
        <v>15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903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904</v>
      </c>
      <c r="G101" s="13"/>
      <c r="H101" s="184">
        <v>2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80</v>
      </c>
      <c r="AY101" s="182" t="s">
        <v>216</v>
      </c>
    </row>
    <row r="102" s="13" customFormat="1">
      <c r="A102" s="13"/>
      <c r="B102" s="180"/>
      <c r="C102" s="13"/>
      <c r="D102" s="181" t="s">
        <v>225</v>
      </c>
      <c r="E102" s="182" t="s">
        <v>3</v>
      </c>
      <c r="F102" s="183" t="s">
        <v>905</v>
      </c>
      <c r="G102" s="13"/>
      <c r="H102" s="184">
        <v>13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41</v>
      </c>
      <c r="AX102" s="13" t="s">
        <v>80</v>
      </c>
      <c r="AY102" s="182" t="s">
        <v>216</v>
      </c>
    </row>
    <row r="103" s="14" customFormat="1">
      <c r="A103" s="14"/>
      <c r="B103" s="193"/>
      <c r="C103" s="14"/>
      <c r="D103" s="181" t="s">
        <v>225</v>
      </c>
      <c r="E103" s="194" t="s">
        <v>3</v>
      </c>
      <c r="F103" s="195" t="s">
        <v>234</v>
      </c>
      <c r="G103" s="14"/>
      <c r="H103" s="196">
        <v>15</v>
      </c>
      <c r="I103" s="197"/>
      <c r="J103" s="14"/>
      <c r="K103" s="14"/>
      <c r="L103" s="193"/>
      <c r="M103" s="198"/>
      <c r="N103" s="199"/>
      <c r="O103" s="199"/>
      <c r="P103" s="199"/>
      <c r="Q103" s="199"/>
      <c r="R103" s="199"/>
      <c r="S103" s="199"/>
      <c r="T103" s="20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4" t="s">
        <v>225</v>
      </c>
      <c r="AU103" s="194" t="s">
        <v>22</v>
      </c>
      <c r="AV103" s="14" t="s">
        <v>223</v>
      </c>
      <c r="AW103" s="14" t="s">
        <v>41</v>
      </c>
      <c r="AX103" s="14" t="s">
        <v>88</v>
      </c>
      <c r="AY103" s="194" t="s">
        <v>216</v>
      </c>
    </row>
    <row r="104" s="2" customFormat="1" ht="37.8" customHeight="1">
      <c r="A104" s="40"/>
      <c r="B104" s="166"/>
      <c r="C104" s="167" t="s">
        <v>264</v>
      </c>
      <c r="D104" s="167" t="s">
        <v>218</v>
      </c>
      <c r="E104" s="168" t="s">
        <v>906</v>
      </c>
      <c r="F104" s="169" t="s">
        <v>907</v>
      </c>
      <c r="G104" s="170" t="s">
        <v>271</v>
      </c>
      <c r="H104" s="171">
        <v>9.0999999999999996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908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909</v>
      </c>
      <c r="G105" s="13"/>
      <c r="H105" s="184">
        <v>9.0999999999999996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88</v>
      </c>
      <c r="AY105" s="182" t="s">
        <v>216</v>
      </c>
    </row>
    <row r="106" s="2" customFormat="1" ht="37.8" customHeight="1">
      <c r="A106" s="40"/>
      <c r="B106" s="166"/>
      <c r="C106" s="167" t="s">
        <v>268</v>
      </c>
      <c r="D106" s="167" t="s">
        <v>218</v>
      </c>
      <c r="E106" s="168" t="s">
        <v>293</v>
      </c>
      <c r="F106" s="169" t="s">
        <v>294</v>
      </c>
      <c r="G106" s="170" t="s">
        <v>271</v>
      </c>
      <c r="H106" s="171">
        <v>1.49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910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296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911</v>
      </c>
      <c r="G108" s="13"/>
      <c r="H108" s="184">
        <v>1.49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88</v>
      </c>
      <c r="AY108" s="182" t="s">
        <v>216</v>
      </c>
    </row>
    <row r="109" s="2" customFormat="1" ht="24.15" customHeight="1">
      <c r="A109" s="40"/>
      <c r="B109" s="166"/>
      <c r="C109" s="167" t="s">
        <v>273</v>
      </c>
      <c r="D109" s="167" t="s">
        <v>218</v>
      </c>
      <c r="E109" s="168" t="s">
        <v>298</v>
      </c>
      <c r="F109" s="169" t="s">
        <v>299</v>
      </c>
      <c r="G109" s="170" t="s">
        <v>300</v>
      </c>
      <c r="H109" s="171">
        <v>2.98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912</v>
      </c>
    </row>
    <row r="110" s="13" customFormat="1">
      <c r="A110" s="13"/>
      <c r="B110" s="180"/>
      <c r="C110" s="13"/>
      <c r="D110" s="181" t="s">
        <v>225</v>
      </c>
      <c r="E110" s="13"/>
      <c r="F110" s="183" t="s">
        <v>913</v>
      </c>
      <c r="G110" s="13"/>
      <c r="H110" s="184">
        <v>2.98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</v>
      </c>
      <c r="AX110" s="13" t="s">
        <v>88</v>
      </c>
      <c r="AY110" s="182" t="s">
        <v>216</v>
      </c>
    </row>
    <row r="111" s="2" customFormat="1" ht="24.15" customHeight="1">
      <c r="A111" s="40"/>
      <c r="B111" s="166"/>
      <c r="C111" s="167" t="s">
        <v>280</v>
      </c>
      <c r="D111" s="167" t="s">
        <v>218</v>
      </c>
      <c r="E111" s="168" t="s">
        <v>304</v>
      </c>
      <c r="F111" s="169" t="s">
        <v>305</v>
      </c>
      <c r="G111" s="170" t="s">
        <v>271</v>
      </c>
      <c r="H111" s="171">
        <v>9.0999999999999996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914</v>
      </c>
    </row>
    <row r="112" s="13" customFormat="1">
      <c r="A112" s="13"/>
      <c r="B112" s="180"/>
      <c r="C112" s="13"/>
      <c r="D112" s="181" t="s">
        <v>225</v>
      </c>
      <c r="E112" s="182" t="s">
        <v>3</v>
      </c>
      <c r="F112" s="183" t="s">
        <v>915</v>
      </c>
      <c r="G112" s="13"/>
      <c r="H112" s="184">
        <v>9.0999999999999996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41</v>
      </c>
      <c r="AX112" s="13" t="s">
        <v>88</v>
      </c>
      <c r="AY112" s="182" t="s">
        <v>216</v>
      </c>
    </row>
    <row r="113" s="2" customFormat="1" ht="24.15" customHeight="1">
      <c r="A113" s="40"/>
      <c r="B113" s="166"/>
      <c r="C113" s="167" t="s">
        <v>287</v>
      </c>
      <c r="D113" s="167" t="s">
        <v>218</v>
      </c>
      <c r="E113" s="168" t="s">
        <v>309</v>
      </c>
      <c r="F113" s="169" t="s">
        <v>310</v>
      </c>
      <c r="G113" s="170" t="s">
        <v>271</v>
      </c>
      <c r="H113" s="171">
        <v>2.9100000000000001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916</v>
      </c>
    </row>
    <row r="114" s="2" customFormat="1">
      <c r="A114" s="40"/>
      <c r="B114" s="41"/>
      <c r="C114" s="40"/>
      <c r="D114" s="181" t="s">
        <v>230</v>
      </c>
      <c r="E114" s="40"/>
      <c r="F114" s="189" t="s">
        <v>312</v>
      </c>
      <c r="G114" s="40"/>
      <c r="H114" s="40"/>
      <c r="I114" s="190"/>
      <c r="J114" s="40"/>
      <c r="K114" s="40"/>
      <c r="L114" s="41"/>
      <c r="M114" s="191"/>
      <c r="N114" s="192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230</v>
      </c>
      <c r="AU114" s="20" t="s">
        <v>22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917</v>
      </c>
      <c r="G115" s="13"/>
      <c r="H115" s="184">
        <v>2.9100000000000001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2" customFormat="1" ht="14.4" customHeight="1">
      <c r="A116" s="40"/>
      <c r="B116" s="166"/>
      <c r="C116" s="167" t="s">
        <v>292</v>
      </c>
      <c r="D116" s="167" t="s">
        <v>218</v>
      </c>
      <c r="E116" s="168" t="s">
        <v>320</v>
      </c>
      <c r="F116" s="169" t="s">
        <v>321</v>
      </c>
      <c r="G116" s="170" t="s">
        <v>221</v>
      </c>
      <c r="H116" s="171">
        <v>53.106999999999999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918</v>
      </c>
    </row>
    <row r="117" s="2" customFormat="1">
      <c r="A117" s="40"/>
      <c r="B117" s="41"/>
      <c r="C117" s="40"/>
      <c r="D117" s="181" t="s">
        <v>230</v>
      </c>
      <c r="E117" s="40"/>
      <c r="F117" s="189" t="s">
        <v>323</v>
      </c>
      <c r="G117" s="40"/>
      <c r="H117" s="40"/>
      <c r="I117" s="190"/>
      <c r="J117" s="40"/>
      <c r="K117" s="40"/>
      <c r="L117" s="41"/>
      <c r="M117" s="191"/>
      <c r="N117" s="192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230</v>
      </c>
      <c r="AU117" s="20" t="s">
        <v>22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919</v>
      </c>
      <c r="G118" s="13"/>
      <c r="H118" s="184">
        <v>53.106999999999999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2" customFormat="1" ht="24.15" customHeight="1">
      <c r="A119" s="40"/>
      <c r="B119" s="166"/>
      <c r="C119" s="167" t="s">
        <v>9</v>
      </c>
      <c r="D119" s="167" t="s">
        <v>218</v>
      </c>
      <c r="E119" s="168" t="s">
        <v>326</v>
      </c>
      <c r="F119" s="169" t="s">
        <v>327</v>
      </c>
      <c r="G119" s="170" t="s">
        <v>221</v>
      </c>
      <c r="H119" s="171">
        <v>41.259999999999998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920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921</v>
      </c>
      <c r="G120" s="13"/>
      <c r="H120" s="184">
        <v>41.259999999999998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88</v>
      </c>
      <c r="AY120" s="182" t="s">
        <v>216</v>
      </c>
    </row>
    <row r="121" s="12" customFormat="1" ht="22.8" customHeight="1">
      <c r="A121" s="12"/>
      <c r="B121" s="153"/>
      <c r="C121" s="12"/>
      <c r="D121" s="154" t="s">
        <v>79</v>
      </c>
      <c r="E121" s="164" t="s">
        <v>245</v>
      </c>
      <c r="F121" s="164" t="s">
        <v>350</v>
      </c>
      <c r="G121" s="12"/>
      <c r="H121" s="12"/>
      <c r="I121" s="156"/>
      <c r="J121" s="165">
        <f>BK121</f>
        <v>0</v>
      </c>
      <c r="K121" s="12"/>
      <c r="L121" s="153"/>
      <c r="M121" s="158"/>
      <c r="N121" s="159"/>
      <c r="O121" s="159"/>
      <c r="P121" s="160">
        <f>SUM(P122:P133)</f>
        <v>0</v>
      </c>
      <c r="Q121" s="159"/>
      <c r="R121" s="160">
        <f>SUM(R122:R133)</f>
        <v>72.463736000000011</v>
      </c>
      <c r="S121" s="159"/>
      <c r="T121" s="161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88</v>
      </c>
      <c r="AT121" s="162" t="s">
        <v>79</v>
      </c>
      <c r="AU121" s="162" t="s">
        <v>88</v>
      </c>
      <c r="AY121" s="154" t="s">
        <v>216</v>
      </c>
      <c r="BK121" s="163">
        <f>SUM(BK122:BK133)</f>
        <v>0</v>
      </c>
    </row>
    <row r="122" s="2" customFormat="1" ht="24.15" customHeight="1">
      <c r="A122" s="40"/>
      <c r="B122" s="166"/>
      <c r="C122" s="167" t="s">
        <v>303</v>
      </c>
      <c r="D122" s="167" t="s">
        <v>218</v>
      </c>
      <c r="E122" s="168" t="s">
        <v>352</v>
      </c>
      <c r="F122" s="169" t="s">
        <v>353</v>
      </c>
      <c r="G122" s="170" t="s">
        <v>221</v>
      </c>
      <c r="H122" s="171">
        <v>53.106999999999999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223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223</v>
      </c>
      <c r="BM122" s="178" t="s">
        <v>922</v>
      </c>
    </row>
    <row r="123" s="13" customFormat="1">
      <c r="A123" s="13"/>
      <c r="B123" s="180"/>
      <c r="C123" s="13"/>
      <c r="D123" s="181" t="s">
        <v>225</v>
      </c>
      <c r="E123" s="182" t="s">
        <v>3</v>
      </c>
      <c r="F123" s="183" t="s">
        <v>923</v>
      </c>
      <c r="G123" s="13"/>
      <c r="H123" s="184">
        <v>53.106999999999999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41</v>
      </c>
      <c r="AX123" s="13" t="s">
        <v>88</v>
      </c>
      <c r="AY123" s="182" t="s">
        <v>216</v>
      </c>
    </row>
    <row r="124" s="2" customFormat="1" ht="14.4" customHeight="1">
      <c r="A124" s="40"/>
      <c r="B124" s="166"/>
      <c r="C124" s="201" t="s">
        <v>308</v>
      </c>
      <c r="D124" s="201" t="s">
        <v>356</v>
      </c>
      <c r="E124" s="202" t="s">
        <v>357</v>
      </c>
      <c r="F124" s="203" t="s">
        <v>358</v>
      </c>
      <c r="G124" s="204" t="s">
        <v>300</v>
      </c>
      <c r="H124" s="205">
        <v>30.478999999999999</v>
      </c>
      <c r="I124" s="206"/>
      <c r="J124" s="207">
        <f>ROUND(I124*H124,2)</f>
        <v>0</v>
      </c>
      <c r="K124" s="203" t="s">
        <v>222</v>
      </c>
      <c r="L124" s="208"/>
      <c r="M124" s="209" t="s">
        <v>3</v>
      </c>
      <c r="N124" s="210" t="s">
        <v>51</v>
      </c>
      <c r="O124" s="74"/>
      <c r="P124" s="176">
        <f>O124*H124</f>
        <v>0</v>
      </c>
      <c r="Q124" s="176">
        <v>1</v>
      </c>
      <c r="R124" s="176">
        <f>Q124*H124</f>
        <v>30.478999999999999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258</v>
      </c>
      <c r="AT124" s="178" t="s">
        <v>356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223</v>
      </c>
      <c r="BM124" s="178" t="s">
        <v>924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925</v>
      </c>
      <c r="G125" s="13"/>
      <c r="H125" s="184">
        <v>13.853999999999999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13" customFormat="1">
      <c r="A126" s="13"/>
      <c r="B126" s="180"/>
      <c r="C126" s="13"/>
      <c r="D126" s="181" t="s">
        <v>225</v>
      </c>
      <c r="E126" s="13"/>
      <c r="F126" s="183" t="s">
        <v>926</v>
      </c>
      <c r="G126" s="13"/>
      <c r="H126" s="184">
        <v>30.478999999999999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</v>
      </c>
      <c r="AX126" s="13" t="s">
        <v>88</v>
      </c>
      <c r="AY126" s="182" t="s">
        <v>216</v>
      </c>
    </row>
    <row r="127" s="2" customFormat="1" ht="14.4" customHeight="1">
      <c r="A127" s="40"/>
      <c r="B127" s="166"/>
      <c r="C127" s="167" t="s">
        <v>314</v>
      </c>
      <c r="D127" s="167" t="s">
        <v>218</v>
      </c>
      <c r="E127" s="168" t="s">
        <v>364</v>
      </c>
      <c r="F127" s="169" t="s">
        <v>365</v>
      </c>
      <c r="G127" s="170" t="s">
        <v>221</v>
      </c>
      <c r="H127" s="171">
        <v>49.874000000000002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0.46000000000000002</v>
      </c>
      <c r="R127" s="176">
        <f>Q127*H127</f>
        <v>22.942040000000002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223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927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844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928</v>
      </c>
      <c r="G129" s="13"/>
      <c r="H129" s="184">
        <v>49.874000000000002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24.15" customHeight="1">
      <c r="A130" s="40"/>
      <c r="B130" s="166"/>
      <c r="C130" s="167" t="s">
        <v>319</v>
      </c>
      <c r="D130" s="167" t="s">
        <v>218</v>
      </c>
      <c r="E130" s="168" t="s">
        <v>929</v>
      </c>
      <c r="F130" s="169" t="s">
        <v>930</v>
      </c>
      <c r="G130" s="170" t="s">
        <v>221</v>
      </c>
      <c r="H130" s="171">
        <v>46.18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0.1837</v>
      </c>
      <c r="R130" s="176">
        <f>Q130*H130</f>
        <v>8.4832660000000004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931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932</v>
      </c>
      <c r="G131" s="13"/>
      <c r="H131" s="184">
        <v>46.18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2" customFormat="1" ht="14.4" customHeight="1">
      <c r="A132" s="40"/>
      <c r="B132" s="166"/>
      <c r="C132" s="201" t="s">
        <v>325</v>
      </c>
      <c r="D132" s="201" t="s">
        <v>356</v>
      </c>
      <c r="E132" s="202" t="s">
        <v>933</v>
      </c>
      <c r="F132" s="203" t="s">
        <v>934</v>
      </c>
      <c r="G132" s="204" t="s">
        <v>221</v>
      </c>
      <c r="H132" s="205">
        <v>47.564999999999998</v>
      </c>
      <c r="I132" s="206"/>
      <c r="J132" s="207">
        <f>ROUND(I132*H132,2)</f>
        <v>0</v>
      </c>
      <c r="K132" s="203" t="s">
        <v>222</v>
      </c>
      <c r="L132" s="208"/>
      <c r="M132" s="209" t="s">
        <v>3</v>
      </c>
      <c r="N132" s="210" t="s">
        <v>51</v>
      </c>
      <c r="O132" s="74"/>
      <c r="P132" s="176">
        <f>O132*H132</f>
        <v>0</v>
      </c>
      <c r="Q132" s="176">
        <v>0.222</v>
      </c>
      <c r="R132" s="176">
        <f>Q132*H132</f>
        <v>10.559429999999999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258</v>
      </c>
      <c r="AT132" s="178" t="s">
        <v>356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223</v>
      </c>
      <c r="BM132" s="178" t="s">
        <v>935</v>
      </c>
    </row>
    <row r="133" s="13" customFormat="1">
      <c r="A133" s="13"/>
      <c r="B133" s="180"/>
      <c r="C133" s="13"/>
      <c r="D133" s="181" t="s">
        <v>225</v>
      </c>
      <c r="E133" s="13"/>
      <c r="F133" s="183" t="s">
        <v>936</v>
      </c>
      <c r="G133" s="13"/>
      <c r="H133" s="184">
        <v>47.564999999999998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</v>
      </c>
      <c r="AX133" s="13" t="s">
        <v>88</v>
      </c>
      <c r="AY133" s="182" t="s">
        <v>216</v>
      </c>
    </row>
    <row r="134" s="12" customFormat="1" ht="22.8" customHeight="1">
      <c r="A134" s="12"/>
      <c r="B134" s="153"/>
      <c r="C134" s="12"/>
      <c r="D134" s="154" t="s">
        <v>79</v>
      </c>
      <c r="E134" s="164" t="s">
        <v>264</v>
      </c>
      <c r="F134" s="164" t="s">
        <v>439</v>
      </c>
      <c r="G134" s="12"/>
      <c r="H134" s="12"/>
      <c r="I134" s="156"/>
      <c r="J134" s="165">
        <f>BK134</f>
        <v>0</v>
      </c>
      <c r="K134" s="12"/>
      <c r="L134" s="153"/>
      <c r="M134" s="158"/>
      <c r="N134" s="159"/>
      <c r="O134" s="159"/>
      <c r="P134" s="160">
        <f>SUM(P135:P150)</f>
        <v>0</v>
      </c>
      <c r="Q134" s="159"/>
      <c r="R134" s="160">
        <f>SUM(R135:R150)</f>
        <v>19.719642780000001</v>
      </c>
      <c r="S134" s="159"/>
      <c r="T134" s="16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4" t="s">
        <v>88</v>
      </c>
      <c r="AT134" s="162" t="s">
        <v>79</v>
      </c>
      <c r="AU134" s="162" t="s">
        <v>88</v>
      </c>
      <c r="AY134" s="154" t="s">
        <v>216</v>
      </c>
      <c r="BK134" s="163">
        <f>SUM(BK135:BK150)</f>
        <v>0</v>
      </c>
    </row>
    <row r="135" s="2" customFormat="1" ht="14.4" customHeight="1">
      <c r="A135" s="40"/>
      <c r="B135" s="166"/>
      <c r="C135" s="167" t="s">
        <v>8</v>
      </c>
      <c r="D135" s="167" t="s">
        <v>218</v>
      </c>
      <c r="E135" s="168" t="s">
        <v>460</v>
      </c>
      <c r="F135" s="169" t="s">
        <v>461</v>
      </c>
      <c r="G135" s="170" t="s">
        <v>462</v>
      </c>
      <c r="H135" s="171">
        <v>1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0.00069999999999999999</v>
      </c>
      <c r="R135" s="176">
        <f>Q135*H135</f>
        <v>0.00069999999999999999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223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223</v>
      </c>
      <c r="BM135" s="178" t="s">
        <v>937</v>
      </c>
    </row>
    <row r="136" s="2" customFormat="1" ht="14.4" customHeight="1">
      <c r="A136" s="40"/>
      <c r="B136" s="166"/>
      <c r="C136" s="201" t="s">
        <v>336</v>
      </c>
      <c r="D136" s="201" t="s">
        <v>356</v>
      </c>
      <c r="E136" s="202" t="s">
        <v>938</v>
      </c>
      <c r="F136" s="203" t="s">
        <v>939</v>
      </c>
      <c r="G136" s="204" t="s">
        <v>462</v>
      </c>
      <c r="H136" s="205">
        <v>1</v>
      </c>
      <c r="I136" s="206"/>
      <c r="J136" s="207">
        <f>ROUND(I136*H136,2)</f>
        <v>0</v>
      </c>
      <c r="K136" s="203" t="s">
        <v>222</v>
      </c>
      <c r="L136" s="208"/>
      <c r="M136" s="209" t="s">
        <v>3</v>
      </c>
      <c r="N136" s="210" t="s">
        <v>51</v>
      </c>
      <c r="O136" s="74"/>
      <c r="P136" s="176">
        <f>O136*H136</f>
        <v>0</v>
      </c>
      <c r="Q136" s="176">
        <v>0.0035000000000000001</v>
      </c>
      <c r="R136" s="176">
        <f>Q136*H136</f>
        <v>0.0035000000000000001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258</v>
      </c>
      <c r="AT136" s="178" t="s">
        <v>356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940</v>
      </c>
    </row>
    <row r="137" s="2" customFormat="1">
      <c r="A137" s="40"/>
      <c r="B137" s="41"/>
      <c r="C137" s="40"/>
      <c r="D137" s="181" t="s">
        <v>230</v>
      </c>
      <c r="E137" s="40"/>
      <c r="F137" s="189" t="s">
        <v>941</v>
      </c>
      <c r="G137" s="40"/>
      <c r="H137" s="40"/>
      <c r="I137" s="190"/>
      <c r="J137" s="40"/>
      <c r="K137" s="40"/>
      <c r="L137" s="41"/>
      <c r="M137" s="191"/>
      <c r="N137" s="192"/>
      <c r="O137" s="74"/>
      <c r="P137" s="74"/>
      <c r="Q137" s="74"/>
      <c r="R137" s="74"/>
      <c r="S137" s="74"/>
      <c r="T137" s="75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20" t="s">
        <v>230</v>
      </c>
      <c r="AU137" s="20" t="s">
        <v>22</v>
      </c>
    </row>
    <row r="138" s="2" customFormat="1" ht="14.4" customHeight="1">
      <c r="A138" s="40"/>
      <c r="B138" s="166"/>
      <c r="C138" s="167" t="s">
        <v>341</v>
      </c>
      <c r="D138" s="167" t="s">
        <v>218</v>
      </c>
      <c r="E138" s="168" t="s">
        <v>465</v>
      </c>
      <c r="F138" s="169" t="s">
        <v>466</v>
      </c>
      <c r="G138" s="170" t="s">
        <v>462</v>
      </c>
      <c r="H138" s="171">
        <v>1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0.11241</v>
      </c>
      <c r="R138" s="176">
        <f>Q138*H138</f>
        <v>0.11241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223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942</v>
      </c>
    </row>
    <row r="139" s="2" customFormat="1" ht="14.4" customHeight="1">
      <c r="A139" s="40"/>
      <c r="B139" s="166"/>
      <c r="C139" s="201" t="s">
        <v>346</v>
      </c>
      <c r="D139" s="201" t="s">
        <v>356</v>
      </c>
      <c r="E139" s="202" t="s">
        <v>469</v>
      </c>
      <c r="F139" s="203" t="s">
        <v>470</v>
      </c>
      <c r="G139" s="204" t="s">
        <v>462</v>
      </c>
      <c r="H139" s="205">
        <v>1</v>
      </c>
      <c r="I139" s="206"/>
      <c r="J139" s="207">
        <f>ROUND(I139*H139,2)</f>
        <v>0</v>
      </c>
      <c r="K139" s="203" t="s">
        <v>222</v>
      </c>
      <c r="L139" s="208"/>
      <c r="M139" s="209" t="s">
        <v>3</v>
      </c>
      <c r="N139" s="210" t="s">
        <v>51</v>
      </c>
      <c r="O139" s="74"/>
      <c r="P139" s="176">
        <f>O139*H139</f>
        <v>0</v>
      </c>
      <c r="Q139" s="176">
        <v>0.0061000000000000004</v>
      </c>
      <c r="R139" s="176">
        <f>Q139*H139</f>
        <v>0.0061000000000000004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258</v>
      </c>
      <c r="AT139" s="178" t="s">
        <v>356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223</v>
      </c>
      <c r="BM139" s="178" t="s">
        <v>943</v>
      </c>
    </row>
    <row r="140" s="2" customFormat="1" ht="14.4" customHeight="1">
      <c r="A140" s="40"/>
      <c r="B140" s="166"/>
      <c r="C140" s="201" t="s">
        <v>351</v>
      </c>
      <c r="D140" s="201" t="s">
        <v>356</v>
      </c>
      <c r="E140" s="202" t="s">
        <v>473</v>
      </c>
      <c r="F140" s="203" t="s">
        <v>474</v>
      </c>
      <c r="G140" s="204" t="s">
        <v>462</v>
      </c>
      <c r="H140" s="205">
        <v>1</v>
      </c>
      <c r="I140" s="206"/>
      <c r="J140" s="207">
        <f>ROUND(I140*H140,2)</f>
        <v>0</v>
      </c>
      <c r="K140" s="203" t="s">
        <v>222</v>
      </c>
      <c r="L140" s="208"/>
      <c r="M140" s="209" t="s">
        <v>3</v>
      </c>
      <c r="N140" s="210" t="s">
        <v>51</v>
      </c>
      <c r="O140" s="74"/>
      <c r="P140" s="176">
        <f>O140*H140</f>
        <v>0</v>
      </c>
      <c r="Q140" s="176">
        <v>0.0030000000000000001</v>
      </c>
      <c r="R140" s="176">
        <f>Q140*H140</f>
        <v>0.0030000000000000001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258</v>
      </c>
      <c r="AT140" s="178" t="s">
        <v>356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944</v>
      </c>
    </row>
    <row r="141" s="2" customFormat="1" ht="14.4" customHeight="1">
      <c r="A141" s="40"/>
      <c r="B141" s="166"/>
      <c r="C141" s="167" t="s">
        <v>355</v>
      </c>
      <c r="D141" s="167" t="s">
        <v>218</v>
      </c>
      <c r="E141" s="168" t="s">
        <v>945</v>
      </c>
      <c r="F141" s="169" t="s">
        <v>946</v>
      </c>
      <c r="G141" s="170" t="s">
        <v>261</v>
      </c>
      <c r="H141" s="171">
        <v>47.740000000000002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4.0000000000000003E-05</v>
      </c>
      <c r="R141" s="176">
        <f>Q141*H141</f>
        <v>0.0019096000000000002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223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947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948</v>
      </c>
      <c r="G142" s="13"/>
      <c r="H142" s="184">
        <v>47.740000000000002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88</v>
      </c>
      <c r="AY142" s="182" t="s">
        <v>216</v>
      </c>
    </row>
    <row r="143" s="2" customFormat="1" ht="24.15" customHeight="1">
      <c r="A143" s="40"/>
      <c r="B143" s="166"/>
      <c r="C143" s="167" t="s">
        <v>363</v>
      </c>
      <c r="D143" s="167" t="s">
        <v>218</v>
      </c>
      <c r="E143" s="168" t="s">
        <v>949</v>
      </c>
      <c r="F143" s="169" t="s">
        <v>950</v>
      </c>
      <c r="G143" s="170" t="s">
        <v>261</v>
      </c>
      <c r="H143" s="171">
        <v>47.740000000000002</v>
      </c>
      <c r="I143" s="172"/>
      <c r="J143" s="173">
        <f>ROUND(I143*H143,2)</f>
        <v>0</v>
      </c>
      <c r="K143" s="169" t="s">
        <v>222</v>
      </c>
      <c r="L143" s="41"/>
      <c r="M143" s="174" t="s">
        <v>3</v>
      </c>
      <c r="N143" s="175" t="s">
        <v>51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223</v>
      </c>
      <c r="AT143" s="178" t="s">
        <v>218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223</v>
      </c>
      <c r="BM143" s="178" t="s">
        <v>951</v>
      </c>
    </row>
    <row r="144" s="2" customFormat="1" ht="24.15" customHeight="1">
      <c r="A144" s="40"/>
      <c r="B144" s="166"/>
      <c r="C144" s="167" t="s">
        <v>369</v>
      </c>
      <c r="D144" s="167" t="s">
        <v>218</v>
      </c>
      <c r="E144" s="168" t="s">
        <v>523</v>
      </c>
      <c r="F144" s="169" t="s">
        <v>524</v>
      </c>
      <c r="G144" s="170" t="s">
        <v>261</v>
      </c>
      <c r="H144" s="171">
        <v>55.810000000000002</v>
      </c>
      <c r="I144" s="172"/>
      <c r="J144" s="173">
        <f>ROUND(I144*H144,2)</f>
        <v>0</v>
      </c>
      <c r="K144" s="169" t="s">
        <v>3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0.14066999999999999</v>
      </c>
      <c r="R144" s="176">
        <f>Q144*H144</f>
        <v>7.8507926999999995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952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953</v>
      </c>
      <c r="G145" s="13"/>
      <c r="H145" s="184">
        <v>55.810000000000002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2" customFormat="1" ht="14.4" customHeight="1">
      <c r="A146" s="40"/>
      <c r="B146" s="166"/>
      <c r="C146" s="201" t="s">
        <v>374</v>
      </c>
      <c r="D146" s="201" t="s">
        <v>356</v>
      </c>
      <c r="E146" s="202" t="s">
        <v>531</v>
      </c>
      <c r="F146" s="203" t="s">
        <v>532</v>
      </c>
      <c r="G146" s="204" t="s">
        <v>261</v>
      </c>
      <c r="H146" s="205">
        <v>58.600999999999999</v>
      </c>
      <c r="I146" s="206"/>
      <c r="J146" s="207">
        <f>ROUND(I146*H146,2)</f>
        <v>0</v>
      </c>
      <c r="K146" s="203" t="s">
        <v>222</v>
      </c>
      <c r="L146" s="208"/>
      <c r="M146" s="209" t="s">
        <v>3</v>
      </c>
      <c r="N146" s="210" t="s">
        <v>51</v>
      </c>
      <c r="O146" s="74"/>
      <c r="P146" s="176">
        <f>O146*H146</f>
        <v>0</v>
      </c>
      <c r="Q146" s="176">
        <v>0.20000000000000001</v>
      </c>
      <c r="R146" s="176">
        <f>Q146*H146</f>
        <v>11.7202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258</v>
      </c>
      <c r="AT146" s="178" t="s">
        <v>356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954</v>
      </c>
    </row>
    <row r="147" s="13" customFormat="1">
      <c r="A147" s="13"/>
      <c r="B147" s="180"/>
      <c r="C147" s="13"/>
      <c r="D147" s="181" t="s">
        <v>225</v>
      </c>
      <c r="E147" s="13"/>
      <c r="F147" s="183" t="s">
        <v>955</v>
      </c>
      <c r="G147" s="13"/>
      <c r="H147" s="184">
        <v>58.600999999999999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</v>
      </c>
      <c r="AX147" s="13" t="s">
        <v>88</v>
      </c>
      <c r="AY147" s="182" t="s">
        <v>216</v>
      </c>
    </row>
    <row r="148" s="2" customFormat="1" ht="14.4" customHeight="1">
      <c r="A148" s="40"/>
      <c r="B148" s="166"/>
      <c r="C148" s="167" t="s">
        <v>379</v>
      </c>
      <c r="D148" s="167" t="s">
        <v>218</v>
      </c>
      <c r="E148" s="168" t="s">
        <v>536</v>
      </c>
      <c r="F148" s="169" t="s">
        <v>537</v>
      </c>
      <c r="G148" s="170" t="s">
        <v>221</v>
      </c>
      <c r="H148" s="171">
        <v>58.417999999999999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0.00036000000000000002</v>
      </c>
      <c r="R148" s="176">
        <f>Q148*H148</f>
        <v>0.021030480000000001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223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223</v>
      </c>
      <c r="BM148" s="178" t="s">
        <v>956</v>
      </c>
    </row>
    <row r="149" s="13" customFormat="1">
      <c r="A149" s="13"/>
      <c r="B149" s="180"/>
      <c r="C149" s="13"/>
      <c r="D149" s="181" t="s">
        <v>225</v>
      </c>
      <c r="E149" s="182" t="s">
        <v>3</v>
      </c>
      <c r="F149" s="183" t="s">
        <v>923</v>
      </c>
      <c r="G149" s="13"/>
      <c r="H149" s="184">
        <v>53.106999999999999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41</v>
      </c>
      <c r="AX149" s="13" t="s">
        <v>88</v>
      </c>
      <c r="AY149" s="182" t="s">
        <v>216</v>
      </c>
    </row>
    <row r="150" s="13" customFormat="1">
      <c r="A150" s="13"/>
      <c r="B150" s="180"/>
      <c r="C150" s="13"/>
      <c r="D150" s="181" t="s">
        <v>225</v>
      </c>
      <c r="E150" s="13"/>
      <c r="F150" s="183" t="s">
        <v>957</v>
      </c>
      <c r="G150" s="13"/>
      <c r="H150" s="184">
        <v>58.417999999999999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</v>
      </c>
      <c r="AX150" s="13" t="s">
        <v>88</v>
      </c>
      <c r="AY150" s="182" t="s">
        <v>216</v>
      </c>
    </row>
    <row r="151" s="12" customFormat="1" ht="22.8" customHeight="1">
      <c r="A151" s="12"/>
      <c r="B151" s="153"/>
      <c r="C151" s="12"/>
      <c r="D151" s="154" t="s">
        <v>79</v>
      </c>
      <c r="E151" s="164" t="s">
        <v>556</v>
      </c>
      <c r="F151" s="164" t="s">
        <v>557</v>
      </c>
      <c r="G151" s="12"/>
      <c r="H151" s="12"/>
      <c r="I151" s="156"/>
      <c r="J151" s="165">
        <f>BK151</f>
        <v>0</v>
      </c>
      <c r="K151" s="12"/>
      <c r="L151" s="153"/>
      <c r="M151" s="158"/>
      <c r="N151" s="159"/>
      <c r="O151" s="159"/>
      <c r="P151" s="160">
        <f>SUM(P152:P169)</f>
        <v>0</v>
      </c>
      <c r="Q151" s="159"/>
      <c r="R151" s="160">
        <f>SUM(R152:R169)</f>
        <v>0</v>
      </c>
      <c r="S151" s="159"/>
      <c r="T151" s="161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4" t="s">
        <v>88</v>
      </c>
      <c r="AT151" s="162" t="s">
        <v>79</v>
      </c>
      <c r="AU151" s="162" t="s">
        <v>88</v>
      </c>
      <c r="AY151" s="154" t="s">
        <v>216</v>
      </c>
      <c r="BK151" s="163">
        <f>SUM(BK152:BK169)</f>
        <v>0</v>
      </c>
    </row>
    <row r="152" s="2" customFormat="1" ht="24.15" customHeight="1">
      <c r="A152" s="40"/>
      <c r="B152" s="166"/>
      <c r="C152" s="167" t="s">
        <v>388</v>
      </c>
      <c r="D152" s="167" t="s">
        <v>218</v>
      </c>
      <c r="E152" s="168" t="s">
        <v>559</v>
      </c>
      <c r="F152" s="169" t="s">
        <v>560</v>
      </c>
      <c r="G152" s="170" t="s">
        <v>300</v>
      </c>
      <c r="H152" s="171">
        <v>79.438000000000002</v>
      </c>
      <c r="I152" s="172"/>
      <c r="J152" s="173">
        <f>ROUND(I152*H152,2)</f>
        <v>0</v>
      </c>
      <c r="K152" s="169" t="s">
        <v>222</v>
      </c>
      <c r="L152" s="41"/>
      <c r="M152" s="174" t="s">
        <v>3</v>
      </c>
      <c r="N152" s="175" t="s">
        <v>51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223</v>
      </c>
      <c r="AT152" s="178" t="s">
        <v>218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223</v>
      </c>
      <c r="BM152" s="178" t="s">
        <v>958</v>
      </c>
    </row>
    <row r="153" s="2" customFormat="1" ht="24.15" customHeight="1">
      <c r="A153" s="40"/>
      <c r="B153" s="166"/>
      <c r="C153" s="167" t="s">
        <v>397</v>
      </c>
      <c r="D153" s="167" t="s">
        <v>218</v>
      </c>
      <c r="E153" s="168" t="s">
        <v>563</v>
      </c>
      <c r="F153" s="169" t="s">
        <v>564</v>
      </c>
      <c r="G153" s="170" t="s">
        <v>300</v>
      </c>
      <c r="H153" s="171">
        <v>88.385000000000005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223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223</v>
      </c>
      <c r="BM153" s="178" t="s">
        <v>959</v>
      </c>
    </row>
    <row r="154" s="2" customFormat="1">
      <c r="A154" s="40"/>
      <c r="B154" s="41"/>
      <c r="C154" s="40"/>
      <c r="D154" s="181" t="s">
        <v>230</v>
      </c>
      <c r="E154" s="40"/>
      <c r="F154" s="189" t="s">
        <v>566</v>
      </c>
      <c r="G154" s="40"/>
      <c r="H154" s="40"/>
      <c r="I154" s="190"/>
      <c r="J154" s="40"/>
      <c r="K154" s="40"/>
      <c r="L154" s="41"/>
      <c r="M154" s="191"/>
      <c r="N154" s="192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0" t="s">
        <v>230</v>
      </c>
      <c r="AU154" s="20" t="s">
        <v>22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960</v>
      </c>
      <c r="G155" s="13"/>
      <c r="H155" s="184">
        <v>8.0350000000000001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88</v>
      </c>
      <c r="AY155" s="182" t="s">
        <v>216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961</v>
      </c>
      <c r="G156" s="13"/>
      <c r="H156" s="184">
        <v>88.385000000000005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403</v>
      </c>
      <c r="D157" s="167" t="s">
        <v>218</v>
      </c>
      <c r="E157" s="168" t="s">
        <v>563</v>
      </c>
      <c r="F157" s="169" t="s">
        <v>564</v>
      </c>
      <c r="G157" s="170" t="s">
        <v>300</v>
      </c>
      <c r="H157" s="171">
        <v>1822.788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962</v>
      </c>
    </row>
    <row r="158" s="2" customFormat="1">
      <c r="A158" s="40"/>
      <c r="B158" s="41"/>
      <c r="C158" s="40"/>
      <c r="D158" s="181" t="s">
        <v>230</v>
      </c>
      <c r="E158" s="40"/>
      <c r="F158" s="189" t="s">
        <v>571</v>
      </c>
      <c r="G158" s="40"/>
      <c r="H158" s="40"/>
      <c r="I158" s="190"/>
      <c r="J158" s="40"/>
      <c r="K158" s="40"/>
      <c r="L158" s="41"/>
      <c r="M158" s="191"/>
      <c r="N158" s="192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230</v>
      </c>
      <c r="AU158" s="20" t="s">
        <v>22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963</v>
      </c>
      <c r="G159" s="13"/>
      <c r="H159" s="184">
        <v>13.808999999999999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80</v>
      </c>
      <c r="AY159" s="182" t="s">
        <v>216</v>
      </c>
    </row>
    <row r="160" s="13" customFormat="1">
      <c r="A160" s="13"/>
      <c r="B160" s="180"/>
      <c r="C160" s="13"/>
      <c r="D160" s="181" t="s">
        <v>225</v>
      </c>
      <c r="E160" s="182" t="s">
        <v>3</v>
      </c>
      <c r="F160" s="183" t="s">
        <v>964</v>
      </c>
      <c r="G160" s="13"/>
      <c r="H160" s="184">
        <v>13.808999999999999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41</v>
      </c>
      <c r="AX160" s="13" t="s">
        <v>80</v>
      </c>
      <c r="AY160" s="182" t="s">
        <v>216</v>
      </c>
    </row>
    <row r="161" s="14" customFormat="1">
      <c r="A161" s="14"/>
      <c r="B161" s="193"/>
      <c r="C161" s="14"/>
      <c r="D161" s="181" t="s">
        <v>225</v>
      </c>
      <c r="E161" s="194" t="s">
        <v>3</v>
      </c>
      <c r="F161" s="195" t="s">
        <v>234</v>
      </c>
      <c r="G161" s="14"/>
      <c r="H161" s="196">
        <v>27.617999999999999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225</v>
      </c>
      <c r="AU161" s="194" t="s">
        <v>22</v>
      </c>
      <c r="AV161" s="14" t="s">
        <v>223</v>
      </c>
      <c r="AW161" s="14" t="s">
        <v>41</v>
      </c>
      <c r="AX161" s="14" t="s">
        <v>88</v>
      </c>
      <c r="AY161" s="194" t="s">
        <v>216</v>
      </c>
    </row>
    <row r="162" s="13" customFormat="1">
      <c r="A162" s="13"/>
      <c r="B162" s="180"/>
      <c r="C162" s="13"/>
      <c r="D162" s="181" t="s">
        <v>225</v>
      </c>
      <c r="E162" s="13"/>
      <c r="F162" s="183" t="s">
        <v>965</v>
      </c>
      <c r="G162" s="13"/>
      <c r="H162" s="184">
        <v>1822.788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</v>
      </c>
      <c r="AX162" s="13" t="s">
        <v>88</v>
      </c>
      <c r="AY162" s="182" t="s">
        <v>216</v>
      </c>
    </row>
    <row r="163" s="2" customFormat="1" ht="24.15" customHeight="1">
      <c r="A163" s="40"/>
      <c r="B163" s="166"/>
      <c r="C163" s="167" t="s">
        <v>412</v>
      </c>
      <c r="D163" s="167" t="s">
        <v>218</v>
      </c>
      <c r="E163" s="168" t="s">
        <v>563</v>
      </c>
      <c r="F163" s="169" t="s">
        <v>564</v>
      </c>
      <c r="G163" s="170" t="s">
        <v>300</v>
      </c>
      <c r="H163" s="171">
        <v>218.92500000000001</v>
      </c>
      <c r="I163" s="172"/>
      <c r="J163" s="173">
        <f>ROUND(I163*H163,2)</f>
        <v>0</v>
      </c>
      <c r="K163" s="169" t="s">
        <v>222</v>
      </c>
      <c r="L163" s="41"/>
      <c r="M163" s="174" t="s">
        <v>3</v>
      </c>
      <c r="N163" s="175" t="s">
        <v>51</v>
      </c>
      <c r="O163" s="74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223</v>
      </c>
      <c r="AT163" s="178" t="s">
        <v>218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223</v>
      </c>
      <c r="BM163" s="178" t="s">
        <v>966</v>
      </c>
    </row>
    <row r="164" s="2" customFormat="1">
      <c r="A164" s="40"/>
      <c r="B164" s="41"/>
      <c r="C164" s="40"/>
      <c r="D164" s="181" t="s">
        <v>230</v>
      </c>
      <c r="E164" s="40"/>
      <c r="F164" s="189" t="s">
        <v>296</v>
      </c>
      <c r="G164" s="40"/>
      <c r="H164" s="40"/>
      <c r="I164" s="190"/>
      <c r="J164" s="40"/>
      <c r="K164" s="40"/>
      <c r="L164" s="41"/>
      <c r="M164" s="191"/>
      <c r="N164" s="192"/>
      <c r="O164" s="74"/>
      <c r="P164" s="74"/>
      <c r="Q164" s="74"/>
      <c r="R164" s="74"/>
      <c r="S164" s="74"/>
      <c r="T164" s="75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20" t="s">
        <v>230</v>
      </c>
      <c r="AU164" s="20" t="s">
        <v>22</v>
      </c>
    </row>
    <row r="165" s="13" customFormat="1">
      <c r="A165" s="13"/>
      <c r="B165" s="180"/>
      <c r="C165" s="13"/>
      <c r="D165" s="181" t="s">
        <v>225</v>
      </c>
      <c r="E165" s="182" t="s">
        <v>3</v>
      </c>
      <c r="F165" s="183" t="s">
        <v>967</v>
      </c>
      <c r="G165" s="13"/>
      <c r="H165" s="184">
        <v>43.784999999999997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41</v>
      </c>
      <c r="AX165" s="13" t="s">
        <v>88</v>
      </c>
      <c r="AY165" s="182" t="s">
        <v>216</v>
      </c>
    </row>
    <row r="166" s="13" customFormat="1">
      <c r="A166" s="13"/>
      <c r="B166" s="180"/>
      <c r="C166" s="13"/>
      <c r="D166" s="181" t="s">
        <v>225</v>
      </c>
      <c r="E166" s="13"/>
      <c r="F166" s="183" t="s">
        <v>968</v>
      </c>
      <c r="G166" s="13"/>
      <c r="H166" s="184">
        <v>218.92500000000001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</v>
      </c>
      <c r="AX166" s="13" t="s">
        <v>88</v>
      </c>
      <c r="AY166" s="182" t="s">
        <v>216</v>
      </c>
    </row>
    <row r="167" s="2" customFormat="1" ht="24.15" customHeight="1">
      <c r="A167" s="40"/>
      <c r="B167" s="166"/>
      <c r="C167" s="167" t="s">
        <v>419</v>
      </c>
      <c r="D167" s="167" t="s">
        <v>218</v>
      </c>
      <c r="E167" s="168" t="s">
        <v>579</v>
      </c>
      <c r="F167" s="169" t="s">
        <v>580</v>
      </c>
      <c r="G167" s="170" t="s">
        <v>300</v>
      </c>
      <c r="H167" s="171">
        <v>7.3780000000000001</v>
      </c>
      <c r="I167" s="172"/>
      <c r="J167" s="173">
        <f>ROUND(I167*H167,2)</f>
        <v>0</v>
      </c>
      <c r="K167" s="169" t="s">
        <v>222</v>
      </c>
      <c r="L167" s="41"/>
      <c r="M167" s="174" t="s">
        <v>3</v>
      </c>
      <c r="N167" s="175" t="s">
        <v>51</v>
      </c>
      <c r="O167" s="74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223</v>
      </c>
      <c r="AT167" s="178" t="s">
        <v>218</v>
      </c>
      <c r="AU167" s="178" t="s">
        <v>22</v>
      </c>
      <c r="AY167" s="20" t="s">
        <v>216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88</v>
      </c>
      <c r="BK167" s="179">
        <f>ROUND(I167*H167,2)</f>
        <v>0</v>
      </c>
      <c r="BL167" s="20" t="s">
        <v>223</v>
      </c>
      <c r="BM167" s="178" t="s">
        <v>969</v>
      </c>
    </row>
    <row r="168" s="2" customFormat="1" ht="24.15" customHeight="1">
      <c r="A168" s="40"/>
      <c r="B168" s="166"/>
      <c r="C168" s="167" t="s">
        <v>427</v>
      </c>
      <c r="D168" s="167" t="s">
        <v>218</v>
      </c>
      <c r="E168" s="168" t="s">
        <v>587</v>
      </c>
      <c r="F168" s="169" t="s">
        <v>588</v>
      </c>
      <c r="G168" s="170" t="s">
        <v>300</v>
      </c>
      <c r="H168" s="171">
        <v>27.617999999999999</v>
      </c>
      <c r="I168" s="172"/>
      <c r="J168" s="173">
        <f>ROUND(I168*H168,2)</f>
        <v>0</v>
      </c>
      <c r="K168" s="169" t="s">
        <v>3</v>
      </c>
      <c r="L168" s="41"/>
      <c r="M168" s="174" t="s">
        <v>3</v>
      </c>
      <c r="N168" s="175" t="s">
        <v>51</v>
      </c>
      <c r="O168" s="74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223</v>
      </c>
      <c r="AT168" s="178" t="s">
        <v>218</v>
      </c>
      <c r="AU168" s="178" t="s">
        <v>22</v>
      </c>
      <c r="AY168" s="20" t="s">
        <v>216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88</v>
      </c>
      <c r="BK168" s="179">
        <f>ROUND(I168*H168,2)</f>
        <v>0</v>
      </c>
      <c r="BL168" s="20" t="s">
        <v>223</v>
      </c>
      <c r="BM168" s="178" t="s">
        <v>970</v>
      </c>
    </row>
    <row r="169" s="2" customFormat="1" ht="24.15" customHeight="1">
      <c r="A169" s="40"/>
      <c r="B169" s="166"/>
      <c r="C169" s="167" t="s">
        <v>434</v>
      </c>
      <c r="D169" s="167" t="s">
        <v>218</v>
      </c>
      <c r="E169" s="168" t="s">
        <v>591</v>
      </c>
      <c r="F169" s="169" t="s">
        <v>299</v>
      </c>
      <c r="G169" s="170" t="s">
        <v>300</v>
      </c>
      <c r="H169" s="171">
        <v>36.406999999999996</v>
      </c>
      <c r="I169" s="172"/>
      <c r="J169" s="173">
        <f>ROUND(I169*H169,2)</f>
        <v>0</v>
      </c>
      <c r="K169" s="169" t="s">
        <v>222</v>
      </c>
      <c r="L169" s="41"/>
      <c r="M169" s="174" t="s">
        <v>3</v>
      </c>
      <c r="N169" s="175" t="s">
        <v>51</v>
      </c>
      <c r="O169" s="74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8" t="s">
        <v>223</v>
      </c>
      <c r="AT169" s="178" t="s">
        <v>218</v>
      </c>
      <c r="AU169" s="178" t="s">
        <v>22</v>
      </c>
      <c r="AY169" s="20" t="s">
        <v>216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88</v>
      </c>
      <c r="BK169" s="179">
        <f>ROUND(I169*H169,2)</f>
        <v>0</v>
      </c>
      <c r="BL169" s="20" t="s">
        <v>223</v>
      </c>
      <c r="BM169" s="178" t="s">
        <v>971</v>
      </c>
    </row>
    <row r="170" s="12" customFormat="1" ht="22.8" customHeight="1">
      <c r="A170" s="12"/>
      <c r="B170" s="153"/>
      <c r="C170" s="12"/>
      <c r="D170" s="154" t="s">
        <v>79</v>
      </c>
      <c r="E170" s="164" t="s">
        <v>593</v>
      </c>
      <c r="F170" s="164" t="s">
        <v>594</v>
      </c>
      <c r="G170" s="12"/>
      <c r="H170" s="12"/>
      <c r="I170" s="156"/>
      <c r="J170" s="165">
        <f>BK170</f>
        <v>0</v>
      </c>
      <c r="K170" s="12"/>
      <c r="L170" s="153"/>
      <c r="M170" s="158"/>
      <c r="N170" s="159"/>
      <c r="O170" s="159"/>
      <c r="P170" s="160">
        <f>P171</f>
        <v>0</v>
      </c>
      <c r="Q170" s="159"/>
      <c r="R170" s="160">
        <f>R171</f>
        <v>0</v>
      </c>
      <c r="S170" s="159"/>
      <c r="T170" s="16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4" t="s">
        <v>88</v>
      </c>
      <c r="AT170" s="162" t="s">
        <v>79</v>
      </c>
      <c r="AU170" s="162" t="s">
        <v>88</v>
      </c>
      <c r="AY170" s="154" t="s">
        <v>216</v>
      </c>
      <c r="BK170" s="163">
        <f>BK171</f>
        <v>0</v>
      </c>
    </row>
    <row r="171" s="2" customFormat="1" ht="24.15" customHeight="1">
      <c r="A171" s="40"/>
      <c r="B171" s="166"/>
      <c r="C171" s="167" t="s">
        <v>440</v>
      </c>
      <c r="D171" s="167" t="s">
        <v>218</v>
      </c>
      <c r="E171" s="168" t="s">
        <v>596</v>
      </c>
      <c r="F171" s="169" t="s">
        <v>597</v>
      </c>
      <c r="G171" s="170" t="s">
        <v>300</v>
      </c>
      <c r="H171" s="171">
        <v>92.186999999999998</v>
      </c>
      <c r="I171" s="172"/>
      <c r="J171" s="173">
        <f>ROUND(I171*H171,2)</f>
        <v>0</v>
      </c>
      <c r="K171" s="169" t="s">
        <v>222</v>
      </c>
      <c r="L171" s="41"/>
      <c r="M171" s="211" t="s">
        <v>3</v>
      </c>
      <c r="N171" s="212" t="s">
        <v>51</v>
      </c>
      <c r="O171" s="213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78" t="s">
        <v>223</v>
      </c>
      <c r="AT171" s="178" t="s">
        <v>218</v>
      </c>
      <c r="AU171" s="178" t="s">
        <v>22</v>
      </c>
      <c r="AY171" s="20" t="s">
        <v>216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88</v>
      </c>
      <c r="BK171" s="179">
        <f>ROUND(I171*H171,2)</f>
        <v>0</v>
      </c>
      <c r="BL171" s="20" t="s">
        <v>223</v>
      </c>
      <c r="BM171" s="178" t="s">
        <v>972</v>
      </c>
    </row>
    <row r="172" s="2" customFormat="1" ht="6.96" customHeight="1">
      <c r="A172" s="40"/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41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autoFilter ref="C84:K17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973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ROUND((SUM(BE85:BE156)),  2)</f>
        <v>0</v>
      </c>
      <c r="G33" s="40"/>
      <c r="H33" s="40"/>
      <c r="I33" s="125">
        <v>0.20999999999999999</v>
      </c>
      <c r="J33" s="124">
        <f>ROUND(((SUM(BE85:BE156))*I33),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ROUND((SUM(BF85:BF156)),  2)</f>
        <v>0</v>
      </c>
      <c r="G34" s="40"/>
      <c r="H34" s="40"/>
      <c r="I34" s="125">
        <v>0.14999999999999999</v>
      </c>
      <c r="J34" s="124">
        <f>ROUND(((SUM(BF85:BF156))*I34),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ROUND((SUM(BG85:BG156)),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ROUND((SUM(BH85:BH156)),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ROUND((SUM(BI85:BI156)),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202.1 - Stabilizace svahu zdí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J146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974</v>
      </c>
      <c r="E64" s="141"/>
      <c r="F64" s="141"/>
      <c r="G64" s="141"/>
      <c r="H64" s="141"/>
      <c r="I64" s="141"/>
      <c r="J64" s="142">
        <f>J149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J154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202.1 - Stabilizace svahu zdí - I. úsek - 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</f>
        <v>0</v>
      </c>
      <c r="Q85" s="86"/>
      <c r="R85" s="150">
        <f>R86</f>
        <v>1142.1872915800002</v>
      </c>
      <c r="S85" s="86"/>
      <c r="T85" s="151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P87+P126+P146+P149+P154</f>
        <v>0</v>
      </c>
      <c r="Q86" s="159"/>
      <c r="R86" s="160">
        <f>R87+R126+R146+R149+R154</f>
        <v>1142.1872915800002</v>
      </c>
      <c r="S86" s="159"/>
      <c r="T86" s="161">
        <f>T87+T126+T146+T149+T154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BK87+BK126+BK146+BK149+BK154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SUM(P88:P125)</f>
        <v>0</v>
      </c>
      <c r="Q87" s="159"/>
      <c r="R87" s="160">
        <f>SUM(R88:R125)</f>
        <v>554.29947800000002</v>
      </c>
      <c r="S87" s="159"/>
      <c r="T87" s="161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SUM(BK88:BK125)</f>
        <v>0</v>
      </c>
    </row>
    <row r="88" s="2" customFormat="1" ht="24.15" customHeight="1">
      <c r="A88" s="40"/>
      <c r="B88" s="166"/>
      <c r="C88" s="167" t="s">
        <v>88</v>
      </c>
      <c r="D88" s="167" t="s">
        <v>218</v>
      </c>
      <c r="E88" s="168" t="s">
        <v>975</v>
      </c>
      <c r="F88" s="169" t="s">
        <v>976</v>
      </c>
      <c r="G88" s="170" t="s">
        <v>221</v>
      </c>
      <c r="H88" s="171">
        <v>60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977</v>
      </c>
    </row>
    <row r="89" s="13" customFormat="1">
      <c r="A89" s="13"/>
      <c r="B89" s="180"/>
      <c r="C89" s="13"/>
      <c r="D89" s="181" t="s">
        <v>225</v>
      </c>
      <c r="E89" s="182" t="s">
        <v>3</v>
      </c>
      <c r="F89" s="183" t="s">
        <v>978</v>
      </c>
      <c r="G89" s="13"/>
      <c r="H89" s="184">
        <v>60</v>
      </c>
      <c r="I89" s="185"/>
      <c r="J89" s="13"/>
      <c r="K89" s="13"/>
      <c r="L89" s="180"/>
      <c r="M89" s="186"/>
      <c r="N89" s="187"/>
      <c r="O89" s="187"/>
      <c r="P89" s="187"/>
      <c r="Q89" s="187"/>
      <c r="R89" s="187"/>
      <c r="S89" s="187"/>
      <c r="T89" s="18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2" t="s">
        <v>225</v>
      </c>
      <c r="AU89" s="182" t="s">
        <v>22</v>
      </c>
      <c r="AV89" s="13" t="s">
        <v>22</v>
      </c>
      <c r="AW89" s="13" t="s">
        <v>41</v>
      </c>
      <c r="AX89" s="13" t="s">
        <v>88</v>
      </c>
      <c r="AY89" s="182" t="s">
        <v>216</v>
      </c>
    </row>
    <row r="90" s="2" customFormat="1" ht="24.15" customHeight="1">
      <c r="A90" s="40"/>
      <c r="B90" s="166"/>
      <c r="C90" s="167" t="s">
        <v>22</v>
      </c>
      <c r="D90" s="167" t="s">
        <v>218</v>
      </c>
      <c r="E90" s="168" t="s">
        <v>979</v>
      </c>
      <c r="F90" s="169" t="s">
        <v>980</v>
      </c>
      <c r="G90" s="170" t="s">
        <v>462</v>
      </c>
      <c r="H90" s="171">
        <v>2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981</v>
      </c>
    </row>
    <row r="91" s="2" customFormat="1" ht="14.4" customHeight="1">
      <c r="A91" s="40"/>
      <c r="B91" s="166"/>
      <c r="C91" s="167" t="s">
        <v>235</v>
      </c>
      <c r="D91" s="167" t="s">
        <v>218</v>
      </c>
      <c r="E91" s="168" t="s">
        <v>982</v>
      </c>
      <c r="F91" s="169" t="s">
        <v>983</v>
      </c>
      <c r="G91" s="170" t="s">
        <v>462</v>
      </c>
      <c r="H91" s="171">
        <v>2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984</v>
      </c>
    </row>
    <row r="92" s="2" customFormat="1" ht="14.4" customHeight="1">
      <c r="A92" s="40"/>
      <c r="B92" s="166"/>
      <c r="C92" s="167" t="s">
        <v>223</v>
      </c>
      <c r="D92" s="167" t="s">
        <v>218</v>
      </c>
      <c r="E92" s="168" t="s">
        <v>663</v>
      </c>
      <c r="F92" s="169" t="s">
        <v>664</v>
      </c>
      <c r="G92" s="170" t="s">
        <v>221</v>
      </c>
      <c r="H92" s="171">
        <v>265.76999999999998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985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986</v>
      </c>
      <c r="G93" s="13"/>
      <c r="H93" s="184">
        <v>265.76999999999998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2" customFormat="1" ht="14.4" customHeight="1">
      <c r="A94" s="40"/>
      <c r="B94" s="166"/>
      <c r="C94" s="167" t="s">
        <v>245</v>
      </c>
      <c r="D94" s="167" t="s">
        <v>218</v>
      </c>
      <c r="E94" s="168" t="s">
        <v>269</v>
      </c>
      <c r="F94" s="169" t="s">
        <v>270</v>
      </c>
      <c r="G94" s="170" t="s">
        <v>271</v>
      </c>
      <c r="H94" s="171">
        <v>436.47000000000003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987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988</v>
      </c>
      <c r="G95" s="13"/>
      <c r="H95" s="184">
        <v>436.47000000000003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24.15" customHeight="1">
      <c r="A96" s="40"/>
      <c r="B96" s="166"/>
      <c r="C96" s="167" t="s">
        <v>249</v>
      </c>
      <c r="D96" s="167" t="s">
        <v>218</v>
      </c>
      <c r="E96" s="168" t="s">
        <v>281</v>
      </c>
      <c r="F96" s="169" t="s">
        <v>282</v>
      </c>
      <c r="G96" s="170" t="s">
        <v>271</v>
      </c>
      <c r="H96" s="171">
        <v>0.032000000000000001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989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990</v>
      </c>
      <c r="G97" s="13"/>
      <c r="H97" s="184">
        <v>0.032000000000000001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80</v>
      </c>
      <c r="AY97" s="182" t="s">
        <v>216</v>
      </c>
    </row>
    <row r="98" s="14" customFormat="1">
      <c r="A98" s="14"/>
      <c r="B98" s="193"/>
      <c r="C98" s="14"/>
      <c r="D98" s="181" t="s">
        <v>225</v>
      </c>
      <c r="E98" s="194" t="s">
        <v>3</v>
      </c>
      <c r="F98" s="195" t="s">
        <v>234</v>
      </c>
      <c r="G98" s="14"/>
      <c r="H98" s="196">
        <v>0.032000000000000001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225</v>
      </c>
      <c r="AU98" s="194" t="s">
        <v>22</v>
      </c>
      <c r="AV98" s="14" t="s">
        <v>223</v>
      </c>
      <c r="AW98" s="14" t="s">
        <v>41</v>
      </c>
      <c r="AX98" s="14" t="s">
        <v>88</v>
      </c>
      <c r="AY98" s="194" t="s">
        <v>216</v>
      </c>
    </row>
    <row r="99" s="2" customFormat="1" ht="24.15" customHeight="1">
      <c r="A99" s="40"/>
      <c r="B99" s="166"/>
      <c r="C99" s="167" t="s">
        <v>254</v>
      </c>
      <c r="D99" s="167" t="s">
        <v>218</v>
      </c>
      <c r="E99" s="168" t="s">
        <v>991</v>
      </c>
      <c r="F99" s="169" t="s">
        <v>992</v>
      </c>
      <c r="G99" s="170" t="s">
        <v>271</v>
      </c>
      <c r="H99" s="171">
        <v>1.8300000000000001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993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994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995</v>
      </c>
      <c r="G101" s="13"/>
      <c r="H101" s="184">
        <v>1.8300000000000001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258</v>
      </c>
      <c r="D102" s="167" t="s">
        <v>218</v>
      </c>
      <c r="E102" s="168" t="s">
        <v>996</v>
      </c>
      <c r="F102" s="169" t="s">
        <v>997</v>
      </c>
      <c r="G102" s="170" t="s">
        <v>221</v>
      </c>
      <c r="H102" s="171">
        <v>177.94999999999999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0.00084000000000000003</v>
      </c>
      <c r="R102" s="176">
        <f>Q102*H102</f>
        <v>0.149478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998</v>
      </c>
    </row>
    <row r="103" s="13" customFormat="1">
      <c r="A103" s="13"/>
      <c r="B103" s="180"/>
      <c r="C103" s="13"/>
      <c r="D103" s="181" t="s">
        <v>225</v>
      </c>
      <c r="E103" s="182" t="s">
        <v>3</v>
      </c>
      <c r="F103" s="183" t="s">
        <v>999</v>
      </c>
      <c r="G103" s="13"/>
      <c r="H103" s="184">
        <v>177.94999999999999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41</v>
      </c>
      <c r="AX103" s="13" t="s">
        <v>88</v>
      </c>
      <c r="AY103" s="182" t="s">
        <v>216</v>
      </c>
    </row>
    <row r="104" s="2" customFormat="1" ht="24.15" customHeight="1">
      <c r="A104" s="40"/>
      <c r="B104" s="166"/>
      <c r="C104" s="167" t="s">
        <v>264</v>
      </c>
      <c r="D104" s="167" t="s">
        <v>218</v>
      </c>
      <c r="E104" s="168" t="s">
        <v>1000</v>
      </c>
      <c r="F104" s="169" t="s">
        <v>1001</v>
      </c>
      <c r="G104" s="170" t="s">
        <v>221</v>
      </c>
      <c r="H104" s="171">
        <v>177.94999999999999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1002</v>
      </c>
    </row>
    <row r="105" s="2" customFormat="1" ht="37.8" customHeight="1">
      <c r="A105" s="40"/>
      <c r="B105" s="166"/>
      <c r="C105" s="167" t="s">
        <v>268</v>
      </c>
      <c r="D105" s="167" t="s">
        <v>218</v>
      </c>
      <c r="E105" s="168" t="s">
        <v>288</v>
      </c>
      <c r="F105" s="169" t="s">
        <v>289</v>
      </c>
      <c r="G105" s="170" t="s">
        <v>271</v>
      </c>
      <c r="H105" s="171">
        <v>53.154000000000003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1003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1004</v>
      </c>
      <c r="G106" s="13"/>
      <c r="H106" s="184">
        <v>53.154000000000003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2" customFormat="1" ht="37.8" customHeight="1">
      <c r="A107" s="40"/>
      <c r="B107" s="166"/>
      <c r="C107" s="167" t="s">
        <v>273</v>
      </c>
      <c r="D107" s="167" t="s">
        <v>218</v>
      </c>
      <c r="E107" s="168" t="s">
        <v>293</v>
      </c>
      <c r="F107" s="169" t="s">
        <v>294</v>
      </c>
      <c r="G107" s="170" t="s">
        <v>271</v>
      </c>
      <c r="H107" s="171">
        <v>438.30000000000001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1005</v>
      </c>
    </row>
    <row r="108" s="2" customFormat="1">
      <c r="A108" s="40"/>
      <c r="B108" s="41"/>
      <c r="C108" s="40"/>
      <c r="D108" s="181" t="s">
        <v>230</v>
      </c>
      <c r="E108" s="40"/>
      <c r="F108" s="189" t="s">
        <v>296</v>
      </c>
      <c r="G108" s="40"/>
      <c r="H108" s="40"/>
      <c r="I108" s="190"/>
      <c r="J108" s="40"/>
      <c r="K108" s="40"/>
      <c r="L108" s="41"/>
      <c r="M108" s="191"/>
      <c r="N108" s="192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230</v>
      </c>
      <c r="AU108" s="20" t="s">
        <v>22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1006</v>
      </c>
      <c r="G109" s="13"/>
      <c r="H109" s="184">
        <v>438.30000000000001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2" customFormat="1" ht="24.15" customHeight="1">
      <c r="A110" s="40"/>
      <c r="B110" s="166"/>
      <c r="C110" s="167" t="s">
        <v>280</v>
      </c>
      <c r="D110" s="167" t="s">
        <v>218</v>
      </c>
      <c r="E110" s="168" t="s">
        <v>298</v>
      </c>
      <c r="F110" s="169" t="s">
        <v>299</v>
      </c>
      <c r="G110" s="170" t="s">
        <v>300</v>
      </c>
      <c r="H110" s="171">
        <v>876.60000000000002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1007</v>
      </c>
    </row>
    <row r="111" s="13" customFormat="1">
      <c r="A111" s="13"/>
      <c r="B111" s="180"/>
      <c r="C111" s="13"/>
      <c r="D111" s="181" t="s">
        <v>225</v>
      </c>
      <c r="E111" s="13"/>
      <c r="F111" s="183" t="s">
        <v>1008</v>
      </c>
      <c r="G111" s="13"/>
      <c r="H111" s="184">
        <v>876.60000000000002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</v>
      </c>
      <c r="AX111" s="13" t="s">
        <v>88</v>
      </c>
      <c r="AY111" s="182" t="s">
        <v>216</v>
      </c>
    </row>
    <row r="112" s="2" customFormat="1" ht="24.15" customHeight="1">
      <c r="A112" s="40"/>
      <c r="B112" s="166"/>
      <c r="C112" s="167" t="s">
        <v>287</v>
      </c>
      <c r="D112" s="167" t="s">
        <v>218</v>
      </c>
      <c r="E112" s="168" t="s">
        <v>1009</v>
      </c>
      <c r="F112" s="169" t="s">
        <v>1010</v>
      </c>
      <c r="G112" s="170" t="s">
        <v>271</v>
      </c>
      <c r="H112" s="171">
        <v>275.27999999999997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223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223</v>
      </c>
      <c r="BM112" s="178" t="s">
        <v>1011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1012</v>
      </c>
      <c r="G113" s="13"/>
      <c r="H113" s="184">
        <v>275.27999999999997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88</v>
      </c>
      <c r="AY113" s="182" t="s">
        <v>216</v>
      </c>
    </row>
    <row r="114" s="2" customFormat="1" ht="14.4" customHeight="1">
      <c r="A114" s="40"/>
      <c r="B114" s="166"/>
      <c r="C114" s="201" t="s">
        <v>292</v>
      </c>
      <c r="D114" s="201" t="s">
        <v>356</v>
      </c>
      <c r="E114" s="202" t="s">
        <v>1013</v>
      </c>
      <c r="F114" s="203" t="s">
        <v>1014</v>
      </c>
      <c r="G114" s="204" t="s">
        <v>300</v>
      </c>
      <c r="H114" s="205">
        <v>550.55999999999995</v>
      </c>
      <c r="I114" s="206"/>
      <c r="J114" s="207">
        <f>ROUND(I114*H114,2)</f>
        <v>0</v>
      </c>
      <c r="K114" s="203" t="s">
        <v>222</v>
      </c>
      <c r="L114" s="208"/>
      <c r="M114" s="209" t="s">
        <v>3</v>
      </c>
      <c r="N114" s="210" t="s">
        <v>51</v>
      </c>
      <c r="O114" s="74"/>
      <c r="P114" s="176">
        <f>O114*H114</f>
        <v>0</v>
      </c>
      <c r="Q114" s="176">
        <v>1</v>
      </c>
      <c r="R114" s="176">
        <f>Q114*H114</f>
        <v>550.55999999999995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258</v>
      </c>
      <c r="AT114" s="178" t="s">
        <v>356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1015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1012</v>
      </c>
      <c r="G115" s="13"/>
      <c r="H115" s="184">
        <v>275.27999999999997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13" customFormat="1">
      <c r="A116" s="13"/>
      <c r="B116" s="180"/>
      <c r="C116" s="13"/>
      <c r="D116" s="181" t="s">
        <v>225</v>
      </c>
      <c r="E116" s="13"/>
      <c r="F116" s="183" t="s">
        <v>1016</v>
      </c>
      <c r="G116" s="13"/>
      <c r="H116" s="184">
        <v>550.55999999999995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</v>
      </c>
      <c r="AX116" s="13" t="s">
        <v>88</v>
      </c>
      <c r="AY116" s="182" t="s">
        <v>216</v>
      </c>
    </row>
    <row r="117" s="2" customFormat="1" ht="37.8" customHeight="1">
      <c r="A117" s="40"/>
      <c r="B117" s="166"/>
      <c r="C117" s="167" t="s">
        <v>9</v>
      </c>
      <c r="D117" s="167" t="s">
        <v>218</v>
      </c>
      <c r="E117" s="168" t="s">
        <v>1017</v>
      </c>
      <c r="F117" s="169" t="s">
        <v>1018</v>
      </c>
      <c r="G117" s="170" t="s">
        <v>271</v>
      </c>
      <c r="H117" s="171">
        <v>1.73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1019</v>
      </c>
    </row>
    <row r="118" s="2" customFormat="1">
      <c r="A118" s="40"/>
      <c r="B118" s="41"/>
      <c r="C118" s="40"/>
      <c r="D118" s="181" t="s">
        <v>230</v>
      </c>
      <c r="E118" s="40"/>
      <c r="F118" s="189" t="s">
        <v>994</v>
      </c>
      <c r="G118" s="40"/>
      <c r="H118" s="40"/>
      <c r="I118" s="190"/>
      <c r="J118" s="40"/>
      <c r="K118" s="40"/>
      <c r="L118" s="41"/>
      <c r="M118" s="191"/>
      <c r="N118" s="192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230</v>
      </c>
      <c r="AU118" s="20" t="s">
        <v>22</v>
      </c>
    </row>
    <row r="119" s="13" customFormat="1">
      <c r="A119" s="13"/>
      <c r="B119" s="180"/>
      <c r="C119" s="13"/>
      <c r="D119" s="181" t="s">
        <v>225</v>
      </c>
      <c r="E119" s="182" t="s">
        <v>3</v>
      </c>
      <c r="F119" s="183" t="s">
        <v>1020</v>
      </c>
      <c r="G119" s="13"/>
      <c r="H119" s="184">
        <v>1.73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41</v>
      </c>
      <c r="AX119" s="13" t="s">
        <v>88</v>
      </c>
      <c r="AY119" s="182" t="s">
        <v>216</v>
      </c>
    </row>
    <row r="120" s="2" customFormat="1" ht="14.4" customHeight="1">
      <c r="A120" s="40"/>
      <c r="B120" s="166"/>
      <c r="C120" s="201" t="s">
        <v>303</v>
      </c>
      <c r="D120" s="201" t="s">
        <v>356</v>
      </c>
      <c r="E120" s="202" t="s">
        <v>1021</v>
      </c>
      <c r="F120" s="203" t="s">
        <v>1022</v>
      </c>
      <c r="G120" s="204" t="s">
        <v>300</v>
      </c>
      <c r="H120" s="205">
        <v>3.5899999999999999</v>
      </c>
      <c r="I120" s="206"/>
      <c r="J120" s="207">
        <f>ROUND(I120*H120,2)</f>
        <v>0</v>
      </c>
      <c r="K120" s="203" t="s">
        <v>222</v>
      </c>
      <c r="L120" s="208"/>
      <c r="M120" s="209" t="s">
        <v>3</v>
      </c>
      <c r="N120" s="210" t="s">
        <v>51</v>
      </c>
      <c r="O120" s="74"/>
      <c r="P120" s="176">
        <f>O120*H120</f>
        <v>0</v>
      </c>
      <c r="Q120" s="176">
        <v>1</v>
      </c>
      <c r="R120" s="176">
        <f>Q120*H120</f>
        <v>3.5899999999999999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258</v>
      </c>
      <c r="AT120" s="178" t="s">
        <v>356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223</v>
      </c>
      <c r="BM120" s="178" t="s">
        <v>1023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1024</v>
      </c>
      <c r="G121" s="13"/>
      <c r="H121" s="184">
        <v>1.6319999999999999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88</v>
      </c>
      <c r="AY121" s="182" t="s">
        <v>216</v>
      </c>
    </row>
    <row r="122" s="13" customFormat="1">
      <c r="A122" s="13"/>
      <c r="B122" s="180"/>
      <c r="C122" s="13"/>
      <c r="D122" s="181" t="s">
        <v>225</v>
      </c>
      <c r="E122" s="13"/>
      <c r="F122" s="183" t="s">
        <v>1025</v>
      </c>
      <c r="G122" s="13"/>
      <c r="H122" s="184">
        <v>3.5899999999999999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</v>
      </c>
      <c r="AX122" s="13" t="s">
        <v>88</v>
      </c>
      <c r="AY122" s="182" t="s">
        <v>216</v>
      </c>
    </row>
    <row r="123" s="2" customFormat="1" ht="14.4" customHeight="1">
      <c r="A123" s="40"/>
      <c r="B123" s="166"/>
      <c r="C123" s="167" t="s">
        <v>308</v>
      </c>
      <c r="D123" s="167" t="s">
        <v>218</v>
      </c>
      <c r="E123" s="168" t="s">
        <v>320</v>
      </c>
      <c r="F123" s="169" t="s">
        <v>321</v>
      </c>
      <c r="G123" s="170" t="s">
        <v>221</v>
      </c>
      <c r="H123" s="171">
        <v>165.15000000000001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223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1026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323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1027</v>
      </c>
      <c r="G125" s="13"/>
      <c r="H125" s="184">
        <v>165.15000000000001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12" customFormat="1" ht="22.8" customHeight="1">
      <c r="A126" s="12"/>
      <c r="B126" s="153"/>
      <c r="C126" s="12"/>
      <c r="D126" s="154" t="s">
        <v>79</v>
      </c>
      <c r="E126" s="164" t="s">
        <v>22</v>
      </c>
      <c r="F126" s="164" t="s">
        <v>330</v>
      </c>
      <c r="G126" s="12"/>
      <c r="H126" s="12"/>
      <c r="I126" s="156"/>
      <c r="J126" s="165">
        <f>BK126</f>
        <v>0</v>
      </c>
      <c r="K126" s="12"/>
      <c r="L126" s="153"/>
      <c r="M126" s="158"/>
      <c r="N126" s="159"/>
      <c r="O126" s="159"/>
      <c r="P126" s="160">
        <f>SUM(P127:P145)</f>
        <v>0</v>
      </c>
      <c r="Q126" s="159"/>
      <c r="R126" s="160">
        <f>SUM(R127:R145)</f>
        <v>84.500792779999998</v>
      </c>
      <c r="S126" s="159"/>
      <c r="T126" s="161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88</v>
      </c>
      <c r="AT126" s="162" t="s">
        <v>79</v>
      </c>
      <c r="AU126" s="162" t="s">
        <v>88</v>
      </c>
      <c r="AY126" s="154" t="s">
        <v>216</v>
      </c>
      <c r="BK126" s="163">
        <f>SUM(BK127:BK145)</f>
        <v>0</v>
      </c>
    </row>
    <row r="127" s="2" customFormat="1" ht="24.15" customHeight="1">
      <c r="A127" s="40"/>
      <c r="B127" s="166"/>
      <c r="C127" s="167" t="s">
        <v>314</v>
      </c>
      <c r="D127" s="167" t="s">
        <v>218</v>
      </c>
      <c r="E127" s="168" t="s">
        <v>1028</v>
      </c>
      <c r="F127" s="169" t="s">
        <v>1029</v>
      </c>
      <c r="G127" s="170" t="s">
        <v>221</v>
      </c>
      <c r="H127" s="171">
        <v>21.550000000000001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0.00017000000000000001</v>
      </c>
      <c r="R127" s="176">
        <f>Q127*H127</f>
        <v>0.0036635000000000005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223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1030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994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1031</v>
      </c>
      <c r="G129" s="13"/>
      <c r="H129" s="184">
        <v>21.550000000000001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14.4" customHeight="1">
      <c r="A130" s="40"/>
      <c r="B130" s="166"/>
      <c r="C130" s="201" t="s">
        <v>319</v>
      </c>
      <c r="D130" s="201" t="s">
        <v>356</v>
      </c>
      <c r="E130" s="202" t="s">
        <v>1032</v>
      </c>
      <c r="F130" s="203" t="s">
        <v>1033</v>
      </c>
      <c r="G130" s="204" t="s">
        <v>221</v>
      </c>
      <c r="H130" s="205">
        <v>23.704999999999998</v>
      </c>
      <c r="I130" s="206"/>
      <c r="J130" s="207">
        <f>ROUND(I130*H130,2)</f>
        <v>0</v>
      </c>
      <c r="K130" s="203" t="s">
        <v>222</v>
      </c>
      <c r="L130" s="208"/>
      <c r="M130" s="209" t="s">
        <v>3</v>
      </c>
      <c r="N130" s="210" t="s">
        <v>51</v>
      </c>
      <c r="O130" s="74"/>
      <c r="P130" s="176">
        <f>O130*H130</f>
        <v>0</v>
      </c>
      <c r="Q130" s="176">
        <v>0.00059999999999999995</v>
      </c>
      <c r="R130" s="176">
        <f>Q130*H130</f>
        <v>0.014222999999999998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258</v>
      </c>
      <c r="AT130" s="178" t="s">
        <v>356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1034</v>
      </c>
    </row>
    <row r="131" s="13" customFormat="1">
      <c r="A131" s="13"/>
      <c r="B131" s="180"/>
      <c r="C131" s="13"/>
      <c r="D131" s="181" t="s">
        <v>225</v>
      </c>
      <c r="E131" s="13"/>
      <c r="F131" s="183" t="s">
        <v>1035</v>
      </c>
      <c r="G131" s="13"/>
      <c r="H131" s="184">
        <v>23.704999999999998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</v>
      </c>
      <c r="AX131" s="13" t="s">
        <v>88</v>
      </c>
      <c r="AY131" s="182" t="s">
        <v>216</v>
      </c>
    </row>
    <row r="132" s="2" customFormat="1" ht="24.15" customHeight="1">
      <c r="A132" s="40"/>
      <c r="B132" s="166"/>
      <c r="C132" s="167" t="s">
        <v>325</v>
      </c>
      <c r="D132" s="167" t="s">
        <v>218</v>
      </c>
      <c r="E132" s="168" t="s">
        <v>1036</v>
      </c>
      <c r="F132" s="169" t="s">
        <v>1037</v>
      </c>
      <c r="G132" s="170" t="s">
        <v>261</v>
      </c>
      <c r="H132" s="171">
        <v>92.599999999999994</v>
      </c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0.27411000000000002</v>
      </c>
      <c r="R132" s="176">
        <f>Q132*H132</f>
        <v>25.382586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223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223</v>
      </c>
      <c r="BM132" s="178" t="s">
        <v>1038</v>
      </c>
    </row>
    <row r="133" s="13" customFormat="1">
      <c r="A133" s="13"/>
      <c r="B133" s="180"/>
      <c r="C133" s="13"/>
      <c r="D133" s="181" t="s">
        <v>225</v>
      </c>
      <c r="E133" s="182" t="s">
        <v>3</v>
      </c>
      <c r="F133" s="183" t="s">
        <v>1039</v>
      </c>
      <c r="G133" s="13"/>
      <c r="H133" s="184">
        <v>92.599999999999994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41</v>
      </c>
      <c r="AX133" s="13" t="s">
        <v>88</v>
      </c>
      <c r="AY133" s="182" t="s">
        <v>216</v>
      </c>
    </row>
    <row r="134" s="2" customFormat="1" ht="24.15" customHeight="1">
      <c r="A134" s="40"/>
      <c r="B134" s="166"/>
      <c r="C134" s="167" t="s">
        <v>8</v>
      </c>
      <c r="D134" s="167" t="s">
        <v>218</v>
      </c>
      <c r="E134" s="168" t="s">
        <v>1040</v>
      </c>
      <c r="F134" s="169" t="s">
        <v>1041</v>
      </c>
      <c r="G134" s="170" t="s">
        <v>221</v>
      </c>
      <c r="H134" s="171">
        <v>218.74000000000001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0.00010000000000000001</v>
      </c>
      <c r="R134" s="176">
        <f>Q134*H134</f>
        <v>0.021874000000000001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223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1042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1043</v>
      </c>
      <c r="G135" s="13"/>
      <c r="H135" s="184">
        <v>218.74000000000001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2" customFormat="1" ht="14.4" customHeight="1">
      <c r="A136" s="40"/>
      <c r="B136" s="166"/>
      <c r="C136" s="201" t="s">
        <v>336</v>
      </c>
      <c r="D136" s="201" t="s">
        <v>356</v>
      </c>
      <c r="E136" s="202" t="s">
        <v>1044</v>
      </c>
      <c r="F136" s="203" t="s">
        <v>1045</v>
      </c>
      <c r="G136" s="204" t="s">
        <v>221</v>
      </c>
      <c r="H136" s="205">
        <v>251.55099999999999</v>
      </c>
      <c r="I136" s="206"/>
      <c r="J136" s="207">
        <f>ROUND(I136*H136,2)</f>
        <v>0</v>
      </c>
      <c r="K136" s="203" t="s">
        <v>222</v>
      </c>
      <c r="L136" s="208"/>
      <c r="M136" s="209" t="s">
        <v>3</v>
      </c>
      <c r="N136" s="210" t="s">
        <v>51</v>
      </c>
      <c r="O136" s="74"/>
      <c r="P136" s="176">
        <f>O136*H136</f>
        <v>0</v>
      </c>
      <c r="Q136" s="176">
        <v>0.00010000000000000001</v>
      </c>
      <c r="R136" s="176">
        <f>Q136*H136</f>
        <v>0.0251551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258</v>
      </c>
      <c r="AT136" s="178" t="s">
        <v>356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1046</v>
      </c>
    </row>
    <row r="137" s="13" customFormat="1">
      <c r="A137" s="13"/>
      <c r="B137" s="180"/>
      <c r="C137" s="13"/>
      <c r="D137" s="181" t="s">
        <v>225</v>
      </c>
      <c r="E137" s="13"/>
      <c r="F137" s="183" t="s">
        <v>1047</v>
      </c>
      <c r="G137" s="13"/>
      <c r="H137" s="184">
        <v>251.55099999999999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</v>
      </c>
      <c r="AX137" s="13" t="s">
        <v>88</v>
      </c>
      <c r="AY137" s="182" t="s">
        <v>216</v>
      </c>
    </row>
    <row r="138" s="2" customFormat="1" ht="14.4" customHeight="1">
      <c r="A138" s="40"/>
      <c r="B138" s="166"/>
      <c r="C138" s="167" t="s">
        <v>341</v>
      </c>
      <c r="D138" s="167" t="s">
        <v>218</v>
      </c>
      <c r="E138" s="168" t="s">
        <v>1048</v>
      </c>
      <c r="F138" s="169" t="s">
        <v>1049</v>
      </c>
      <c r="G138" s="170" t="s">
        <v>271</v>
      </c>
      <c r="H138" s="171">
        <v>26.016999999999999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2.2563399999999998</v>
      </c>
      <c r="R138" s="176">
        <f>Q138*H138</f>
        <v>58.703197779999996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223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1050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1051</v>
      </c>
      <c r="G139" s="13"/>
      <c r="H139" s="184">
        <v>26.016999999999999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88</v>
      </c>
      <c r="AY139" s="182" t="s">
        <v>216</v>
      </c>
    </row>
    <row r="140" s="2" customFormat="1" ht="14.4" customHeight="1">
      <c r="A140" s="40"/>
      <c r="B140" s="166"/>
      <c r="C140" s="167" t="s">
        <v>346</v>
      </c>
      <c r="D140" s="167" t="s">
        <v>218</v>
      </c>
      <c r="E140" s="168" t="s">
        <v>1052</v>
      </c>
      <c r="F140" s="169" t="s">
        <v>1053</v>
      </c>
      <c r="G140" s="170" t="s">
        <v>300</v>
      </c>
      <c r="H140" s="171">
        <v>0.185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1.0601700000000001</v>
      </c>
      <c r="R140" s="176">
        <f>Q140*H140</f>
        <v>0.19613145000000001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1054</v>
      </c>
    </row>
    <row r="141" s="13" customFormat="1">
      <c r="A141" s="13"/>
      <c r="B141" s="180"/>
      <c r="C141" s="13"/>
      <c r="D141" s="181" t="s">
        <v>225</v>
      </c>
      <c r="E141" s="182" t="s">
        <v>3</v>
      </c>
      <c r="F141" s="183" t="s">
        <v>1055</v>
      </c>
      <c r="G141" s="13"/>
      <c r="H141" s="184">
        <v>0.185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41</v>
      </c>
      <c r="AX141" s="13" t="s">
        <v>88</v>
      </c>
      <c r="AY141" s="182" t="s">
        <v>216</v>
      </c>
    </row>
    <row r="142" s="2" customFormat="1" ht="14.4" customHeight="1">
      <c r="A142" s="40"/>
      <c r="B142" s="166"/>
      <c r="C142" s="167" t="s">
        <v>351</v>
      </c>
      <c r="D142" s="167" t="s">
        <v>218</v>
      </c>
      <c r="E142" s="168" t="s">
        <v>1056</v>
      </c>
      <c r="F142" s="169" t="s">
        <v>1057</v>
      </c>
      <c r="G142" s="170" t="s">
        <v>300</v>
      </c>
      <c r="H142" s="171">
        <v>0.070999999999999994</v>
      </c>
      <c r="I142" s="172"/>
      <c r="J142" s="173">
        <f>ROUND(I142*H142,2)</f>
        <v>0</v>
      </c>
      <c r="K142" s="169" t="s">
        <v>222</v>
      </c>
      <c r="L142" s="41"/>
      <c r="M142" s="174" t="s">
        <v>3</v>
      </c>
      <c r="N142" s="175" t="s">
        <v>51</v>
      </c>
      <c r="O142" s="74"/>
      <c r="P142" s="176">
        <f>O142*H142</f>
        <v>0</v>
      </c>
      <c r="Q142" s="176">
        <v>1.06277</v>
      </c>
      <c r="R142" s="176">
        <f>Q142*H142</f>
        <v>0.07545666999999999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223</v>
      </c>
      <c r="AT142" s="178" t="s">
        <v>218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223</v>
      </c>
      <c r="BM142" s="178" t="s">
        <v>1058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1059</v>
      </c>
      <c r="G143" s="13"/>
      <c r="H143" s="184">
        <v>0.070999999999999994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88</v>
      </c>
      <c r="AY143" s="182" t="s">
        <v>216</v>
      </c>
    </row>
    <row r="144" s="2" customFormat="1" ht="14.4" customHeight="1">
      <c r="A144" s="40"/>
      <c r="B144" s="166"/>
      <c r="C144" s="167" t="s">
        <v>355</v>
      </c>
      <c r="D144" s="167" t="s">
        <v>218</v>
      </c>
      <c r="E144" s="168" t="s">
        <v>331</v>
      </c>
      <c r="F144" s="169" t="s">
        <v>332</v>
      </c>
      <c r="G144" s="170" t="s">
        <v>271</v>
      </c>
      <c r="H144" s="171">
        <v>0.032000000000000001</v>
      </c>
      <c r="I144" s="172"/>
      <c r="J144" s="173">
        <f>ROUND(I144*H144,2)</f>
        <v>0</v>
      </c>
      <c r="K144" s="169" t="s">
        <v>3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2.45329</v>
      </c>
      <c r="R144" s="176">
        <f>Q144*H144</f>
        <v>0.078505279999999997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1060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1061</v>
      </c>
      <c r="G145" s="13"/>
      <c r="H145" s="184">
        <v>0.032000000000000001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12" customFormat="1" ht="22.8" customHeight="1">
      <c r="A146" s="12"/>
      <c r="B146" s="153"/>
      <c r="C146" s="12"/>
      <c r="D146" s="154" t="s">
        <v>79</v>
      </c>
      <c r="E146" s="164" t="s">
        <v>235</v>
      </c>
      <c r="F146" s="164" t="s">
        <v>335</v>
      </c>
      <c r="G146" s="12"/>
      <c r="H146" s="12"/>
      <c r="I146" s="156"/>
      <c r="J146" s="165">
        <f>BK146</f>
        <v>0</v>
      </c>
      <c r="K146" s="12"/>
      <c r="L146" s="153"/>
      <c r="M146" s="158"/>
      <c r="N146" s="159"/>
      <c r="O146" s="159"/>
      <c r="P146" s="160">
        <f>SUM(P147:P148)</f>
        <v>0</v>
      </c>
      <c r="Q146" s="159"/>
      <c r="R146" s="160">
        <f>SUM(R147:R148)</f>
        <v>486.65783040000002</v>
      </c>
      <c r="S146" s="159"/>
      <c r="T146" s="16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4" t="s">
        <v>88</v>
      </c>
      <c r="AT146" s="162" t="s">
        <v>79</v>
      </c>
      <c r="AU146" s="162" t="s">
        <v>88</v>
      </c>
      <c r="AY146" s="154" t="s">
        <v>216</v>
      </c>
      <c r="BK146" s="163">
        <f>SUM(BK147:BK148)</f>
        <v>0</v>
      </c>
    </row>
    <row r="147" s="2" customFormat="1" ht="24.15" customHeight="1">
      <c r="A147" s="40"/>
      <c r="B147" s="166"/>
      <c r="C147" s="167" t="s">
        <v>363</v>
      </c>
      <c r="D147" s="167" t="s">
        <v>218</v>
      </c>
      <c r="E147" s="168" t="s">
        <v>1062</v>
      </c>
      <c r="F147" s="169" t="s">
        <v>1063</v>
      </c>
      <c r="G147" s="170" t="s">
        <v>271</v>
      </c>
      <c r="H147" s="171">
        <v>212.24000000000001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2.2929599999999999</v>
      </c>
      <c r="R147" s="176">
        <f>Q147*H147</f>
        <v>486.65783040000002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223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1064</v>
      </c>
    </row>
    <row r="148" s="13" customFormat="1">
      <c r="A148" s="13"/>
      <c r="B148" s="180"/>
      <c r="C148" s="13"/>
      <c r="D148" s="181" t="s">
        <v>225</v>
      </c>
      <c r="E148" s="182" t="s">
        <v>3</v>
      </c>
      <c r="F148" s="183" t="s">
        <v>1065</v>
      </c>
      <c r="G148" s="13"/>
      <c r="H148" s="184">
        <v>212.24000000000001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41</v>
      </c>
      <c r="AX148" s="13" t="s">
        <v>88</v>
      </c>
      <c r="AY148" s="182" t="s">
        <v>216</v>
      </c>
    </row>
    <row r="149" s="12" customFormat="1" ht="22.8" customHeight="1">
      <c r="A149" s="12"/>
      <c r="B149" s="153"/>
      <c r="C149" s="12"/>
      <c r="D149" s="154" t="s">
        <v>79</v>
      </c>
      <c r="E149" s="164" t="s">
        <v>223</v>
      </c>
      <c r="F149" s="164" t="s">
        <v>1066</v>
      </c>
      <c r="G149" s="12"/>
      <c r="H149" s="12"/>
      <c r="I149" s="156"/>
      <c r="J149" s="165">
        <f>BK149</f>
        <v>0</v>
      </c>
      <c r="K149" s="12"/>
      <c r="L149" s="153"/>
      <c r="M149" s="158"/>
      <c r="N149" s="159"/>
      <c r="O149" s="159"/>
      <c r="P149" s="160">
        <f>SUM(P150:P153)</f>
        <v>0</v>
      </c>
      <c r="Q149" s="159"/>
      <c r="R149" s="160">
        <f>SUM(R150:R153)</f>
        <v>16.7291904</v>
      </c>
      <c r="S149" s="159"/>
      <c r="T149" s="16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4" t="s">
        <v>88</v>
      </c>
      <c r="AT149" s="162" t="s">
        <v>79</v>
      </c>
      <c r="AU149" s="162" t="s">
        <v>88</v>
      </c>
      <c r="AY149" s="154" t="s">
        <v>216</v>
      </c>
      <c r="BK149" s="163">
        <f>SUM(BK150:BK153)</f>
        <v>0</v>
      </c>
    </row>
    <row r="150" s="2" customFormat="1" ht="24.15" customHeight="1">
      <c r="A150" s="40"/>
      <c r="B150" s="166"/>
      <c r="C150" s="167" t="s">
        <v>369</v>
      </c>
      <c r="D150" s="167" t="s">
        <v>218</v>
      </c>
      <c r="E150" s="168" t="s">
        <v>1067</v>
      </c>
      <c r="F150" s="169" t="s">
        <v>1068</v>
      </c>
      <c r="G150" s="170" t="s">
        <v>271</v>
      </c>
      <c r="H150" s="171">
        <v>7.3840000000000003</v>
      </c>
      <c r="I150" s="172"/>
      <c r="J150" s="173">
        <f>ROUND(I150*H150,2)</f>
        <v>0</v>
      </c>
      <c r="K150" s="169" t="s">
        <v>222</v>
      </c>
      <c r="L150" s="41"/>
      <c r="M150" s="174" t="s">
        <v>3</v>
      </c>
      <c r="N150" s="175" t="s">
        <v>51</v>
      </c>
      <c r="O150" s="74"/>
      <c r="P150" s="176">
        <f>O150*H150</f>
        <v>0</v>
      </c>
      <c r="Q150" s="176">
        <v>2.234</v>
      </c>
      <c r="R150" s="176">
        <f>Q150*H150</f>
        <v>16.495856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223</v>
      </c>
      <c r="AT150" s="178" t="s">
        <v>218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223</v>
      </c>
      <c r="BM150" s="178" t="s">
        <v>1069</v>
      </c>
    </row>
    <row r="151" s="13" customFormat="1">
      <c r="A151" s="13"/>
      <c r="B151" s="180"/>
      <c r="C151" s="13"/>
      <c r="D151" s="181" t="s">
        <v>225</v>
      </c>
      <c r="E151" s="182" t="s">
        <v>3</v>
      </c>
      <c r="F151" s="183" t="s">
        <v>1070</v>
      </c>
      <c r="G151" s="13"/>
      <c r="H151" s="184">
        <v>7.3840000000000003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41</v>
      </c>
      <c r="AX151" s="13" t="s">
        <v>88</v>
      </c>
      <c r="AY151" s="182" t="s">
        <v>216</v>
      </c>
    </row>
    <row r="152" s="2" customFormat="1" ht="24.15" customHeight="1">
      <c r="A152" s="40"/>
      <c r="B152" s="166"/>
      <c r="C152" s="167" t="s">
        <v>374</v>
      </c>
      <c r="D152" s="167" t="s">
        <v>218</v>
      </c>
      <c r="E152" s="168" t="s">
        <v>1071</v>
      </c>
      <c r="F152" s="169" t="s">
        <v>1072</v>
      </c>
      <c r="G152" s="170" t="s">
        <v>221</v>
      </c>
      <c r="H152" s="171">
        <v>36.920000000000002</v>
      </c>
      <c r="I152" s="172"/>
      <c r="J152" s="173">
        <f>ROUND(I152*H152,2)</f>
        <v>0</v>
      </c>
      <c r="K152" s="169" t="s">
        <v>222</v>
      </c>
      <c r="L152" s="41"/>
      <c r="M152" s="174" t="s">
        <v>3</v>
      </c>
      <c r="N152" s="175" t="s">
        <v>51</v>
      </c>
      <c r="O152" s="74"/>
      <c r="P152" s="176">
        <f>O152*H152</f>
        <v>0</v>
      </c>
      <c r="Q152" s="176">
        <v>0.0063200000000000001</v>
      </c>
      <c r="R152" s="176">
        <f>Q152*H152</f>
        <v>0.23333440000000003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223</v>
      </c>
      <c r="AT152" s="178" t="s">
        <v>218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223</v>
      </c>
      <c r="BM152" s="178" t="s">
        <v>1073</v>
      </c>
    </row>
    <row r="153" s="13" customFormat="1">
      <c r="A153" s="13"/>
      <c r="B153" s="180"/>
      <c r="C153" s="13"/>
      <c r="D153" s="181" t="s">
        <v>225</v>
      </c>
      <c r="E153" s="182" t="s">
        <v>3</v>
      </c>
      <c r="F153" s="183" t="s">
        <v>1074</v>
      </c>
      <c r="G153" s="13"/>
      <c r="H153" s="184">
        <v>36.920000000000002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41</v>
      </c>
      <c r="AX153" s="13" t="s">
        <v>88</v>
      </c>
      <c r="AY153" s="182" t="s">
        <v>216</v>
      </c>
    </row>
    <row r="154" s="12" customFormat="1" ht="22.8" customHeight="1">
      <c r="A154" s="12"/>
      <c r="B154" s="153"/>
      <c r="C154" s="12"/>
      <c r="D154" s="154" t="s">
        <v>79</v>
      </c>
      <c r="E154" s="164" t="s">
        <v>593</v>
      </c>
      <c r="F154" s="164" t="s">
        <v>594</v>
      </c>
      <c r="G154" s="12"/>
      <c r="H154" s="12"/>
      <c r="I154" s="156"/>
      <c r="J154" s="165">
        <f>BK154</f>
        <v>0</v>
      </c>
      <c r="K154" s="12"/>
      <c r="L154" s="153"/>
      <c r="M154" s="158"/>
      <c r="N154" s="159"/>
      <c r="O154" s="159"/>
      <c r="P154" s="160">
        <f>SUM(P155:P156)</f>
        <v>0</v>
      </c>
      <c r="Q154" s="159"/>
      <c r="R154" s="160">
        <f>SUM(R155:R156)</f>
        <v>0</v>
      </c>
      <c r="S154" s="159"/>
      <c r="T154" s="16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4" t="s">
        <v>88</v>
      </c>
      <c r="AT154" s="162" t="s">
        <v>79</v>
      </c>
      <c r="AU154" s="162" t="s">
        <v>88</v>
      </c>
      <c r="AY154" s="154" t="s">
        <v>216</v>
      </c>
      <c r="BK154" s="163">
        <f>SUM(BK155:BK156)</f>
        <v>0</v>
      </c>
    </row>
    <row r="155" s="2" customFormat="1" ht="24.15" customHeight="1">
      <c r="A155" s="40"/>
      <c r="B155" s="166"/>
      <c r="C155" s="167" t="s">
        <v>379</v>
      </c>
      <c r="D155" s="167" t="s">
        <v>218</v>
      </c>
      <c r="E155" s="168" t="s">
        <v>1075</v>
      </c>
      <c r="F155" s="169" t="s">
        <v>1076</v>
      </c>
      <c r="G155" s="170" t="s">
        <v>300</v>
      </c>
      <c r="H155" s="171">
        <v>1142.1869999999999</v>
      </c>
      <c r="I155" s="172"/>
      <c r="J155" s="173">
        <f>ROUND(I155*H155,2)</f>
        <v>0</v>
      </c>
      <c r="K155" s="169" t="s">
        <v>222</v>
      </c>
      <c r="L155" s="41"/>
      <c r="M155" s="174" t="s">
        <v>3</v>
      </c>
      <c r="N155" s="175" t="s">
        <v>51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223</v>
      </c>
      <c r="AT155" s="178" t="s">
        <v>218</v>
      </c>
      <c r="AU155" s="178" t="s">
        <v>22</v>
      </c>
      <c r="AY155" s="20" t="s">
        <v>216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88</v>
      </c>
      <c r="BK155" s="179">
        <f>ROUND(I155*H155,2)</f>
        <v>0</v>
      </c>
      <c r="BL155" s="20" t="s">
        <v>223</v>
      </c>
      <c r="BM155" s="178" t="s">
        <v>1077</v>
      </c>
    </row>
    <row r="156" s="2" customFormat="1" ht="24.15" customHeight="1">
      <c r="A156" s="40"/>
      <c r="B156" s="166"/>
      <c r="C156" s="167" t="s">
        <v>388</v>
      </c>
      <c r="D156" s="167" t="s">
        <v>218</v>
      </c>
      <c r="E156" s="168" t="s">
        <v>1078</v>
      </c>
      <c r="F156" s="169" t="s">
        <v>1079</v>
      </c>
      <c r="G156" s="170" t="s">
        <v>300</v>
      </c>
      <c r="H156" s="171">
        <v>1142.1869999999999</v>
      </c>
      <c r="I156" s="172"/>
      <c r="J156" s="173">
        <f>ROUND(I156*H156,2)</f>
        <v>0</v>
      </c>
      <c r="K156" s="169" t="s">
        <v>222</v>
      </c>
      <c r="L156" s="41"/>
      <c r="M156" s="211" t="s">
        <v>3</v>
      </c>
      <c r="N156" s="212" t="s">
        <v>51</v>
      </c>
      <c r="O156" s="21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223</v>
      </c>
      <c r="AT156" s="178" t="s">
        <v>218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223</v>
      </c>
      <c r="BM156" s="178" t="s">
        <v>1080</v>
      </c>
    </row>
    <row r="157" s="2" customFormat="1" ht="6.96" customHeight="1">
      <c r="A157" s="40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41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1081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ROUND((SUM(BE85:BE100)),  2)</f>
        <v>0</v>
      </c>
      <c r="G33" s="40"/>
      <c r="H33" s="40"/>
      <c r="I33" s="125">
        <v>0.20999999999999999</v>
      </c>
      <c r="J33" s="124">
        <f>ROUND(((SUM(BE85:BE100))*I33),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ROUND((SUM(BF85:BF100)),  2)</f>
        <v>0</v>
      </c>
      <c r="G34" s="40"/>
      <c r="H34" s="40"/>
      <c r="I34" s="125">
        <v>0.14999999999999999</v>
      </c>
      <c r="J34" s="124">
        <f>ROUND(((SUM(BF85:BF100))*I34),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ROUND((SUM(BG85:BG100)),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ROUND((SUM(BH85:BH100)),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ROUND((SUM(BI85:BI100)),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202.1.1 - Stabilizace svahu zdí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198</v>
      </c>
      <c r="E62" s="141"/>
      <c r="F62" s="141"/>
      <c r="G62" s="141"/>
      <c r="H62" s="141"/>
      <c r="I62" s="141"/>
      <c r="J62" s="142">
        <f>J90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604</v>
      </c>
      <c r="E63" s="137"/>
      <c r="F63" s="137"/>
      <c r="G63" s="137"/>
      <c r="H63" s="137"/>
      <c r="I63" s="137"/>
      <c r="J63" s="138">
        <f>J94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1082</v>
      </c>
      <c r="E64" s="141"/>
      <c r="F64" s="141"/>
      <c r="G64" s="141"/>
      <c r="H64" s="141"/>
      <c r="I64" s="141"/>
      <c r="J64" s="142">
        <f>J95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1083</v>
      </c>
      <c r="E65" s="137"/>
      <c r="F65" s="137"/>
      <c r="G65" s="137"/>
      <c r="H65" s="137"/>
      <c r="I65" s="137"/>
      <c r="J65" s="138">
        <f>J98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202.1.1 - Stabilizace svahu zdí - I.úsek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P86+P94+P98</f>
        <v>0</v>
      </c>
      <c r="Q85" s="86"/>
      <c r="R85" s="150">
        <f>R86+R94+R98</f>
        <v>0</v>
      </c>
      <c r="S85" s="86"/>
      <c r="T85" s="151">
        <f>T86+T94+T98</f>
        <v>2.8443000000000001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BK86+BK94+BK98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P87+P90</f>
        <v>0</v>
      </c>
      <c r="Q86" s="159"/>
      <c r="R86" s="160">
        <f>R87+R90</f>
        <v>0</v>
      </c>
      <c r="S86" s="159"/>
      <c r="T86" s="161">
        <f>T87+T90</f>
        <v>2.8443000000000001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BK87+BK90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SUM(P88:P89)</f>
        <v>0</v>
      </c>
      <c r="Q87" s="159"/>
      <c r="R87" s="160">
        <f>SUM(R88:R89)</f>
        <v>0</v>
      </c>
      <c r="S87" s="159"/>
      <c r="T87" s="16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SUM(BK88:BK89)</f>
        <v>0</v>
      </c>
    </row>
    <row r="88" s="2" customFormat="1" ht="24.15" customHeight="1">
      <c r="A88" s="40"/>
      <c r="B88" s="166"/>
      <c r="C88" s="167" t="s">
        <v>88</v>
      </c>
      <c r="D88" s="167" t="s">
        <v>218</v>
      </c>
      <c r="E88" s="168" t="s">
        <v>1084</v>
      </c>
      <c r="F88" s="169" t="s">
        <v>1085</v>
      </c>
      <c r="G88" s="170" t="s">
        <v>221</v>
      </c>
      <c r="H88" s="171">
        <v>186.19999999999999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1086</v>
      </c>
    </row>
    <row r="89" s="13" customFormat="1">
      <c r="A89" s="13"/>
      <c r="B89" s="180"/>
      <c r="C89" s="13"/>
      <c r="D89" s="181" t="s">
        <v>225</v>
      </c>
      <c r="E89" s="182" t="s">
        <v>3</v>
      </c>
      <c r="F89" s="183" t="s">
        <v>1087</v>
      </c>
      <c r="G89" s="13"/>
      <c r="H89" s="184">
        <v>186.19999999999999</v>
      </c>
      <c r="I89" s="185"/>
      <c r="J89" s="13"/>
      <c r="K89" s="13"/>
      <c r="L89" s="180"/>
      <c r="M89" s="186"/>
      <c r="N89" s="187"/>
      <c r="O89" s="187"/>
      <c r="P89" s="187"/>
      <c r="Q89" s="187"/>
      <c r="R89" s="187"/>
      <c r="S89" s="187"/>
      <c r="T89" s="18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2" t="s">
        <v>225</v>
      </c>
      <c r="AU89" s="182" t="s">
        <v>22</v>
      </c>
      <c r="AV89" s="13" t="s">
        <v>22</v>
      </c>
      <c r="AW89" s="13" t="s">
        <v>41</v>
      </c>
      <c r="AX89" s="13" t="s">
        <v>88</v>
      </c>
      <c r="AY89" s="182" t="s">
        <v>216</v>
      </c>
    </row>
    <row r="90" s="12" customFormat="1" ht="22.8" customHeight="1">
      <c r="A90" s="12"/>
      <c r="B90" s="153"/>
      <c r="C90" s="12"/>
      <c r="D90" s="154" t="s">
        <v>79</v>
      </c>
      <c r="E90" s="164" t="s">
        <v>264</v>
      </c>
      <c r="F90" s="164" t="s">
        <v>439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SUM(P91:P93)</f>
        <v>0</v>
      </c>
      <c r="Q90" s="159"/>
      <c r="R90" s="160">
        <f>SUM(R91:R93)</f>
        <v>0</v>
      </c>
      <c r="S90" s="159"/>
      <c r="T90" s="161">
        <f>SUM(T91:T93)</f>
        <v>2.8443000000000001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SUM(BK91:BK93)</f>
        <v>0</v>
      </c>
    </row>
    <row r="91" s="2" customFormat="1" ht="14.4" customHeight="1">
      <c r="A91" s="40"/>
      <c r="B91" s="166"/>
      <c r="C91" s="167" t="s">
        <v>22</v>
      </c>
      <c r="D91" s="167" t="s">
        <v>218</v>
      </c>
      <c r="E91" s="168" t="s">
        <v>1088</v>
      </c>
      <c r="F91" s="169" t="s">
        <v>1089</v>
      </c>
      <c r="G91" s="170" t="s">
        <v>1090</v>
      </c>
      <c r="H91" s="171">
        <v>4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1091</v>
      </c>
    </row>
    <row r="92" s="2" customFormat="1" ht="14.4" customHeight="1">
      <c r="A92" s="40"/>
      <c r="B92" s="166"/>
      <c r="C92" s="167" t="s">
        <v>235</v>
      </c>
      <c r="D92" s="167" t="s">
        <v>218</v>
      </c>
      <c r="E92" s="168" t="s">
        <v>1092</v>
      </c>
      <c r="F92" s="169" t="s">
        <v>1093</v>
      </c>
      <c r="G92" s="170" t="s">
        <v>261</v>
      </c>
      <c r="H92" s="171">
        <v>6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0.47405000000000003</v>
      </c>
      <c r="T92" s="177">
        <f>S92*H92</f>
        <v>2.8443000000000001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1094</v>
      </c>
    </row>
    <row r="93" s="2" customFormat="1">
      <c r="A93" s="40"/>
      <c r="B93" s="41"/>
      <c r="C93" s="40"/>
      <c r="D93" s="181" t="s">
        <v>230</v>
      </c>
      <c r="E93" s="40"/>
      <c r="F93" s="189" t="s">
        <v>1095</v>
      </c>
      <c r="G93" s="40"/>
      <c r="H93" s="40"/>
      <c r="I93" s="190"/>
      <c r="J93" s="40"/>
      <c r="K93" s="40"/>
      <c r="L93" s="41"/>
      <c r="M93" s="191"/>
      <c r="N93" s="192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230</v>
      </c>
      <c r="AU93" s="20" t="s">
        <v>22</v>
      </c>
    </row>
    <row r="94" s="12" customFormat="1" ht="25.92" customHeight="1">
      <c r="A94" s="12"/>
      <c r="B94" s="153"/>
      <c r="C94" s="12"/>
      <c r="D94" s="154" t="s">
        <v>79</v>
      </c>
      <c r="E94" s="155" t="s">
        <v>644</v>
      </c>
      <c r="F94" s="155" t="s">
        <v>645</v>
      </c>
      <c r="G94" s="12"/>
      <c r="H94" s="12"/>
      <c r="I94" s="156"/>
      <c r="J94" s="157">
        <f>BK94</f>
        <v>0</v>
      </c>
      <c r="K94" s="12"/>
      <c r="L94" s="153"/>
      <c r="M94" s="158"/>
      <c r="N94" s="159"/>
      <c r="O94" s="159"/>
      <c r="P94" s="160">
        <f>P95</f>
        <v>0</v>
      </c>
      <c r="Q94" s="159"/>
      <c r="R94" s="160">
        <f>R95</f>
        <v>0</v>
      </c>
      <c r="S94" s="159"/>
      <c r="T94" s="16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4" t="s">
        <v>22</v>
      </c>
      <c r="AT94" s="162" t="s">
        <v>79</v>
      </c>
      <c r="AU94" s="162" t="s">
        <v>80</v>
      </c>
      <c r="AY94" s="154" t="s">
        <v>216</v>
      </c>
      <c r="BK94" s="163">
        <f>BK95</f>
        <v>0</v>
      </c>
    </row>
    <row r="95" s="12" customFormat="1" ht="22.8" customHeight="1">
      <c r="A95" s="12"/>
      <c r="B95" s="153"/>
      <c r="C95" s="12"/>
      <c r="D95" s="154" t="s">
        <v>79</v>
      </c>
      <c r="E95" s="164" t="s">
        <v>1096</v>
      </c>
      <c r="F95" s="164" t="s">
        <v>1097</v>
      </c>
      <c r="G95" s="12"/>
      <c r="H95" s="12"/>
      <c r="I95" s="156"/>
      <c r="J95" s="165">
        <f>BK95</f>
        <v>0</v>
      </c>
      <c r="K95" s="12"/>
      <c r="L95" s="153"/>
      <c r="M95" s="158"/>
      <c r="N95" s="159"/>
      <c r="O95" s="159"/>
      <c r="P95" s="160">
        <f>SUM(P96:P97)</f>
        <v>0</v>
      </c>
      <c r="Q95" s="159"/>
      <c r="R95" s="160">
        <f>SUM(R96:R97)</f>
        <v>0</v>
      </c>
      <c r="S95" s="159"/>
      <c r="T95" s="161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4" t="s">
        <v>22</v>
      </c>
      <c r="AT95" s="162" t="s">
        <v>79</v>
      </c>
      <c r="AU95" s="162" t="s">
        <v>88</v>
      </c>
      <c r="AY95" s="154" t="s">
        <v>216</v>
      </c>
      <c r="BK95" s="163">
        <f>SUM(BK96:BK97)</f>
        <v>0</v>
      </c>
    </row>
    <row r="96" s="2" customFormat="1" ht="24.15" customHeight="1">
      <c r="A96" s="40"/>
      <c r="B96" s="166"/>
      <c r="C96" s="167" t="s">
        <v>223</v>
      </c>
      <c r="D96" s="167" t="s">
        <v>218</v>
      </c>
      <c r="E96" s="168" t="s">
        <v>1098</v>
      </c>
      <c r="F96" s="169" t="s">
        <v>1099</v>
      </c>
      <c r="G96" s="170" t="s">
        <v>462</v>
      </c>
      <c r="H96" s="171">
        <v>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303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303</v>
      </c>
      <c r="BM96" s="178" t="s">
        <v>1100</v>
      </c>
    </row>
    <row r="97" s="2" customFormat="1">
      <c r="A97" s="40"/>
      <c r="B97" s="41"/>
      <c r="C97" s="40"/>
      <c r="D97" s="181" t="s">
        <v>230</v>
      </c>
      <c r="E97" s="40"/>
      <c r="F97" s="189" t="s">
        <v>1095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2" customFormat="1" ht="25.92" customHeight="1">
      <c r="A98" s="12"/>
      <c r="B98" s="153"/>
      <c r="C98" s="12"/>
      <c r="D98" s="154" t="s">
        <v>79</v>
      </c>
      <c r="E98" s="155" t="s">
        <v>1101</v>
      </c>
      <c r="F98" s="155" t="s">
        <v>1102</v>
      </c>
      <c r="G98" s="12"/>
      <c r="H98" s="12"/>
      <c r="I98" s="156"/>
      <c r="J98" s="157">
        <f>BK98</f>
        <v>0</v>
      </c>
      <c r="K98" s="12"/>
      <c r="L98" s="153"/>
      <c r="M98" s="158"/>
      <c r="N98" s="159"/>
      <c r="O98" s="159"/>
      <c r="P98" s="160">
        <f>SUM(P99:P100)</f>
        <v>0</v>
      </c>
      <c r="Q98" s="159"/>
      <c r="R98" s="160">
        <f>SUM(R99:R100)</f>
        <v>0</v>
      </c>
      <c r="S98" s="159"/>
      <c r="T98" s="161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223</v>
      </c>
      <c r="AT98" s="162" t="s">
        <v>79</v>
      </c>
      <c r="AU98" s="162" t="s">
        <v>80</v>
      </c>
      <c r="AY98" s="154" t="s">
        <v>216</v>
      </c>
      <c r="BK98" s="163">
        <f>SUM(BK99:BK100)</f>
        <v>0</v>
      </c>
    </row>
    <row r="99" s="2" customFormat="1" ht="24.15" customHeight="1">
      <c r="A99" s="40"/>
      <c r="B99" s="166"/>
      <c r="C99" s="167" t="s">
        <v>245</v>
      </c>
      <c r="D99" s="167" t="s">
        <v>218</v>
      </c>
      <c r="E99" s="168" t="s">
        <v>1103</v>
      </c>
      <c r="F99" s="169" t="s">
        <v>1104</v>
      </c>
      <c r="G99" s="170" t="s">
        <v>1090</v>
      </c>
      <c r="H99" s="171">
        <v>4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1105</v>
      </c>
      <c r="AT99" s="178" t="s">
        <v>218</v>
      </c>
      <c r="AU99" s="178" t="s">
        <v>88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1105</v>
      </c>
      <c r="BM99" s="178" t="s">
        <v>1106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1107</v>
      </c>
      <c r="G100" s="40"/>
      <c r="H100" s="40"/>
      <c r="I100" s="190"/>
      <c r="J100" s="40"/>
      <c r="K100" s="40"/>
      <c r="L100" s="41"/>
      <c r="M100" s="223"/>
      <c r="N100" s="224"/>
      <c r="O100" s="213"/>
      <c r="P100" s="213"/>
      <c r="Q100" s="213"/>
      <c r="R100" s="213"/>
      <c r="S100" s="213"/>
      <c r="T100" s="22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88</v>
      </c>
    </row>
    <row r="101" s="2" customFormat="1" ht="6.96" customHeight="1">
      <c r="A101" s="40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41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autoFilter ref="C84:K10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1108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ROUND((SUM(BE85:BE134)),  2)</f>
        <v>0</v>
      </c>
      <c r="G33" s="40"/>
      <c r="H33" s="40"/>
      <c r="I33" s="125">
        <v>0.20999999999999999</v>
      </c>
      <c r="J33" s="124">
        <f>ROUND(((SUM(BE85:BE134))*I33),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ROUND((SUM(BF85:BF134)),  2)</f>
        <v>0</v>
      </c>
      <c r="G34" s="40"/>
      <c r="H34" s="40"/>
      <c r="I34" s="125">
        <v>0.14999999999999999</v>
      </c>
      <c r="J34" s="124">
        <f>ROUND(((SUM(BF85:BF134))*I34),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ROUND((SUM(BG85:BG134)),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ROUND((SUM(BH85:BH134)),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ROUND((SUM(BI85:BI134)),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202.4 - Stabilizace svahu zdí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J124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974</v>
      </c>
      <c r="E64" s="141"/>
      <c r="F64" s="141"/>
      <c r="G64" s="141"/>
      <c r="H64" s="141"/>
      <c r="I64" s="141"/>
      <c r="J64" s="142">
        <f>J127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J132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202.4 - Stabilizace svahu zdí - IV.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6" t="s">
        <v>191</v>
      </c>
      <c r="K84" s="147" t="s">
        <v>206</v>
      </c>
      <c r="L84" s="148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49">
        <f>BK85</f>
        <v>0</v>
      </c>
      <c r="K85" s="40"/>
      <c r="L85" s="41"/>
      <c r="M85" s="85"/>
      <c r="N85" s="70"/>
      <c r="O85" s="86"/>
      <c r="P85" s="150">
        <f>P86</f>
        <v>0</v>
      </c>
      <c r="Q85" s="86"/>
      <c r="R85" s="150">
        <f>R86</f>
        <v>70.172731329999991</v>
      </c>
      <c r="S85" s="86"/>
      <c r="T85" s="151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2">
        <f>BK86</f>
        <v>0</v>
      </c>
    </row>
    <row r="86" s="12" customFormat="1" ht="25.92" customHeight="1">
      <c r="A86" s="12"/>
      <c r="B86" s="153"/>
      <c r="C86" s="12"/>
      <c r="D86" s="154" t="s">
        <v>79</v>
      </c>
      <c r="E86" s="155" t="s">
        <v>214</v>
      </c>
      <c r="F86" s="155" t="s">
        <v>215</v>
      </c>
      <c r="G86" s="12"/>
      <c r="H86" s="12"/>
      <c r="I86" s="156"/>
      <c r="J86" s="157">
        <f>BK86</f>
        <v>0</v>
      </c>
      <c r="K86" s="12"/>
      <c r="L86" s="153"/>
      <c r="M86" s="158"/>
      <c r="N86" s="159"/>
      <c r="O86" s="159"/>
      <c r="P86" s="160">
        <f>P87+P111+P124+P127+P132</f>
        <v>0</v>
      </c>
      <c r="Q86" s="159"/>
      <c r="R86" s="160">
        <f>R87+R111+R124+R127+R132</f>
        <v>70.172731329999991</v>
      </c>
      <c r="S86" s="159"/>
      <c r="T86" s="161">
        <f>T87+T111+T124+T127+T132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80</v>
      </c>
      <c r="AY86" s="154" t="s">
        <v>216</v>
      </c>
      <c r="BK86" s="163">
        <f>BK87+BK111+BK124+BK127+BK132</f>
        <v>0</v>
      </c>
    </row>
    <row r="87" s="12" customFormat="1" ht="22.8" customHeight="1">
      <c r="A87" s="12"/>
      <c r="B87" s="153"/>
      <c r="C87" s="12"/>
      <c r="D87" s="154" t="s">
        <v>79</v>
      </c>
      <c r="E87" s="164" t="s">
        <v>88</v>
      </c>
      <c r="F87" s="164" t="s">
        <v>217</v>
      </c>
      <c r="G87" s="12"/>
      <c r="H87" s="12"/>
      <c r="I87" s="156"/>
      <c r="J87" s="165">
        <f>BK87</f>
        <v>0</v>
      </c>
      <c r="K87" s="12"/>
      <c r="L87" s="153"/>
      <c r="M87" s="158"/>
      <c r="N87" s="159"/>
      <c r="O87" s="159"/>
      <c r="P87" s="160">
        <f>SUM(P88:P110)</f>
        <v>0</v>
      </c>
      <c r="Q87" s="159"/>
      <c r="R87" s="160">
        <f>SUM(R88:R110)</f>
        <v>17.6526</v>
      </c>
      <c r="S87" s="159"/>
      <c r="T87" s="161">
        <f>SUM(T88:T110)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88</v>
      </c>
      <c r="AY87" s="154" t="s">
        <v>216</v>
      </c>
      <c r="BK87" s="163">
        <f>SUM(BK88:BK110)</f>
        <v>0</v>
      </c>
    </row>
    <row r="88" s="2" customFormat="1" ht="14.4" customHeight="1">
      <c r="A88" s="40"/>
      <c r="B88" s="166"/>
      <c r="C88" s="167" t="s">
        <v>88</v>
      </c>
      <c r="D88" s="167" t="s">
        <v>218</v>
      </c>
      <c r="E88" s="168" t="s">
        <v>663</v>
      </c>
      <c r="F88" s="169" t="s">
        <v>664</v>
      </c>
      <c r="G88" s="170" t="s">
        <v>221</v>
      </c>
      <c r="H88" s="171">
        <v>33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985</v>
      </c>
    </row>
    <row r="89" s="13" customFormat="1">
      <c r="A89" s="13"/>
      <c r="B89" s="180"/>
      <c r="C89" s="13"/>
      <c r="D89" s="181" t="s">
        <v>225</v>
      </c>
      <c r="E89" s="182" t="s">
        <v>3</v>
      </c>
      <c r="F89" s="183" t="s">
        <v>1109</v>
      </c>
      <c r="G89" s="13"/>
      <c r="H89" s="184">
        <v>33</v>
      </c>
      <c r="I89" s="185"/>
      <c r="J89" s="13"/>
      <c r="K89" s="13"/>
      <c r="L89" s="180"/>
      <c r="M89" s="186"/>
      <c r="N89" s="187"/>
      <c r="O89" s="187"/>
      <c r="P89" s="187"/>
      <c r="Q89" s="187"/>
      <c r="R89" s="187"/>
      <c r="S89" s="187"/>
      <c r="T89" s="18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2" t="s">
        <v>225</v>
      </c>
      <c r="AU89" s="182" t="s">
        <v>22</v>
      </c>
      <c r="AV89" s="13" t="s">
        <v>22</v>
      </c>
      <c r="AW89" s="13" t="s">
        <v>41</v>
      </c>
      <c r="AX89" s="13" t="s">
        <v>88</v>
      </c>
      <c r="AY89" s="182" t="s">
        <v>216</v>
      </c>
    </row>
    <row r="90" s="2" customFormat="1" ht="14.4" customHeight="1">
      <c r="A90" s="40"/>
      <c r="B90" s="166"/>
      <c r="C90" s="167" t="s">
        <v>22</v>
      </c>
      <c r="D90" s="167" t="s">
        <v>218</v>
      </c>
      <c r="E90" s="168" t="s">
        <v>269</v>
      </c>
      <c r="F90" s="169" t="s">
        <v>270</v>
      </c>
      <c r="G90" s="170" t="s">
        <v>271</v>
      </c>
      <c r="H90" s="171">
        <v>20.699999999999999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987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1110</v>
      </c>
      <c r="G91" s="13"/>
      <c r="H91" s="184">
        <v>20.699999999999999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88</v>
      </c>
      <c r="AY91" s="182" t="s">
        <v>216</v>
      </c>
    </row>
    <row r="92" s="2" customFormat="1" ht="14.4" customHeight="1">
      <c r="A92" s="40"/>
      <c r="B92" s="166"/>
      <c r="C92" s="167" t="s">
        <v>235</v>
      </c>
      <c r="D92" s="167" t="s">
        <v>218</v>
      </c>
      <c r="E92" s="168" t="s">
        <v>996</v>
      </c>
      <c r="F92" s="169" t="s">
        <v>997</v>
      </c>
      <c r="G92" s="170" t="s">
        <v>221</v>
      </c>
      <c r="H92" s="171">
        <v>15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0.00084000000000000003</v>
      </c>
      <c r="R92" s="176">
        <f>Q92*H92</f>
        <v>0.0126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1111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1112</v>
      </c>
      <c r="G93" s="13"/>
      <c r="H93" s="184">
        <v>15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2" customFormat="1" ht="24.15" customHeight="1">
      <c r="A94" s="40"/>
      <c r="B94" s="166"/>
      <c r="C94" s="167" t="s">
        <v>223</v>
      </c>
      <c r="D94" s="167" t="s">
        <v>218</v>
      </c>
      <c r="E94" s="168" t="s">
        <v>1000</v>
      </c>
      <c r="F94" s="169" t="s">
        <v>1001</v>
      </c>
      <c r="G94" s="170" t="s">
        <v>221</v>
      </c>
      <c r="H94" s="171">
        <v>15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1113</v>
      </c>
    </row>
    <row r="95" s="2" customFormat="1" ht="37.8" customHeight="1">
      <c r="A95" s="40"/>
      <c r="B95" s="166"/>
      <c r="C95" s="167" t="s">
        <v>245</v>
      </c>
      <c r="D95" s="167" t="s">
        <v>218</v>
      </c>
      <c r="E95" s="168" t="s">
        <v>288</v>
      </c>
      <c r="F95" s="169" t="s">
        <v>289</v>
      </c>
      <c r="G95" s="170" t="s">
        <v>271</v>
      </c>
      <c r="H95" s="171">
        <v>6.5999999999999996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1003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1114</v>
      </c>
      <c r="G96" s="13"/>
      <c r="H96" s="184">
        <v>6.5999999999999996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88</v>
      </c>
      <c r="AY96" s="182" t="s">
        <v>216</v>
      </c>
    </row>
    <row r="97" s="2" customFormat="1" ht="37.8" customHeight="1">
      <c r="A97" s="40"/>
      <c r="B97" s="166"/>
      <c r="C97" s="167" t="s">
        <v>249</v>
      </c>
      <c r="D97" s="167" t="s">
        <v>218</v>
      </c>
      <c r="E97" s="168" t="s">
        <v>293</v>
      </c>
      <c r="F97" s="169" t="s">
        <v>294</v>
      </c>
      <c r="G97" s="170" t="s">
        <v>271</v>
      </c>
      <c r="H97" s="171">
        <v>20.699999999999999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1005</v>
      </c>
    </row>
    <row r="98" s="2" customFormat="1">
      <c r="A98" s="40"/>
      <c r="B98" s="41"/>
      <c r="C98" s="40"/>
      <c r="D98" s="181" t="s">
        <v>230</v>
      </c>
      <c r="E98" s="40"/>
      <c r="F98" s="189" t="s">
        <v>296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1115</v>
      </c>
      <c r="G99" s="13"/>
      <c r="H99" s="184">
        <v>20.699999999999999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88</v>
      </c>
      <c r="AY99" s="182" t="s">
        <v>216</v>
      </c>
    </row>
    <row r="100" s="2" customFormat="1" ht="24.15" customHeight="1">
      <c r="A100" s="40"/>
      <c r="B100" s="166"/>
      <c r="C100" s="167" t="s">
        <v>254</v>
      </c>
      <c r="D100" s="167" t="s">
        <v>218</v>
      </c>
      <c r="E100" s="168" t="s">
        <v>298</v>
      </c>
      <c r="F100" s="169" t="s">
        <v>299</v>
      </c>
      <c r="G100" s="170" t="s">
        <v>300</v>
      </c>
      <c r="H100" s="171">
        <v>41.399999999999999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1116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1117</v>
      </c>
      <c r="G101" s="13"/>
      <c r="H101" s="184">
        <v>41.399999999999999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24.15" customHeight="1">
      <c r="A102" s="40"/>
      <c r="B102" s="166"/>
      <c r="C102" s="167" t="s">
        <v>258</v>
      </c>
      <c r="D102" s="167" t="s">
        <v>218</v>
      </c>
      <c r="E102" s="168" t="s">
        <v>1009</v>
      </c>
      <c r="F102" s="169" t="s">
        <v>1010</v>
      </c>
      <c r="G102" s="170" t="s">
        <v>271</v>
      </c>
      <c r="H102" s="171">
        <v>8.8200000000000003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1011</v>
      </c>
    </row>
    <row r="103" s="13" customFormat="1">
      <c r="A103" s="13"/>
      <c r="B103" s="180"/>
      <c r="C103" s="13"/>
      <c r="D103" s="181" t="s">
        <v>225</v>
      </c>
      <c r="E103" s="182" t="s">
        <v>3</v>
      </c>
      <c r="F103" s="183" t="s">
        <v>1118</v>
      </c>
      <c r="G103" s="13"/>
      <c r="H103" s="184">
        <v>8.8200000000000003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41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201" t="s">
        <v>264</v>
      </c>
      <c r="D104" s="201" t="s">
        <v>356</v>
      </c>
      <c r="E104" s="202" t="s">
        <v>1013</v>
      </c>
      <c r="F104" s="203" t="s">
        <v>1014</v>
      </c>
      <c r="G104" s="204" t="s">
        <v>300</v>
      </c>
      <c r="H104" s="205">
        <v>17.640000000000001</v>
      </c>
      <c r="I104" s="206"/>
      <c r="J104" s="207">
        <f>ROUND(I104*H104,2)</f>
        <v>0</v>
      </c>
      <c r="K104" s="203" t="s">
        <v>222</v>
      </c>
      <c r="L104" s="208"/>
      <c r="M104" s="209" t="s">
        <v>3</v>
      </c>
      <c r="N104" s="210" t="s">
        <v>51</v>
      </c>
      <c r="O104" s="74"/>
      <c r="P104" s="176">
        <f>O104*H104</f>
        <v>0</v>
      </c>
      <c r="Q104" s="176">
        <v>1</v>
      </c>
      <c r="R104" s="176">
        <f>Q104*H104</f>
        <v>17.640000000000001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258</v>
      </c>
      <c r="AT104" s="178" t="s">
        <v>356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1015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1119</v>
      </c>
      <c r="G105" s="13"/>
      <c r="H105" s="184">
        <v>17.640000000000001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268</v>
      </c>
      <c r="D106" s="167" t="s">
        <v>218</v>
      </c>
      <c r="E106" s="168" t="s">
        <v>320</v>
      </c>
      <c r="F106" s="169" t="s">
        <v>321</v>
      </c>
      <c r="G106" s="170" t="s">
        <v>221</v>
      </c>
      <c r="H106" s="171">
        <v>14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1026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323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1120</v>
      </c>
      <c r="G108" s="13"/>
      <c r="H108" s="184">
        <v>14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88</v>
      </c>
      <c r="AY108" s="182" t="s">
        <v>216</v>
      </c>
    </row>
    <row r="109" s="2" customFormat="1" ht="24.15" customHeight="1">
      <c r="A109" s="40"/>
      <c r="B109" s="166"/>
      <c r="C109" s="167" t="s">
        <v>273</v>
      </c>
      <c r="D109" s="167" t="s">
        <v>218</v>
      </c>
      <c r="E109" s="168" t="s">
        <v>326</v>
      </c>
      <c r="F109" s="169" t="s">
        <v>327</v>
      </c>
      <c r="G109" s="170" t="s">
        <v>221</v>
      </c>
      <c r="H109" s="171">
        <v>9.9000000000000004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1121</v>
      </c>
    </row>
    <row r="110" s="13" customFormat="1">
      <c r="A110" s="13"/>
      <c r="B110" s="180"/>
      <c r="C110" s="13"/>
      <c r="D110" s="181" t="s">
        <v>225</v>
      </c>
      <c r="E110" s="182" t="s">
        <v>3</v>
      </c>
      <c r="F110" s="183" t="s">
        <v>1122</v>
      </c>
      <c r="G110" s="13"/>
      <c r="H110" s="184">
        <v>9.9000000000000004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41</v>
      </c>
      <c r="AX110" s="13" t="s">
        <v>88</v>
      </c>
      <c r="AY110" s="182" t="s">
        <v>216</v>
      </c>
    </row>
    <row r="111" s="12" customFormat="1" ht="22.8" customHeight="1">
      <c r="A111" s="12"/>
      <c r="B111" s="153"/>
      <c r="C111" s="12"/>
      <c r="D111" s="154" t="s">
        <v>79</v>
      </c>
      <c r="E111" s="164" t="s">
        <v>22</v>
      </c>
      <c r="F111" s="164" t="s">
        <v>330</v>
      </c>
      <c r="G111" s="12"/>
      <c r="H111" s="12"/>
      <c r="I111" s="156"/>
      <c r="J111" s="165">
        <f>BK111</f>
        <v>0</v>
      </c>
      <c r="K111" s="12"/>
      <c r="L111" s="153"/>
      <c r="M111" s="158"/>
      <c r="N111" s="159"/>
      <c r="O111" s="159"/>
      <c r="P111" s="160">
        <f>SUM(P112:P123)</f>
        <v>0</v>
      </c>
      <c r="Q111" s="159"/>
      <c r="R111" s="160">
        <f>SUM(R112:R123)</f>
        <v>10.49022733</v>
      </c>
      <c r="S111" s="159"/>
      <c r="T111" s="161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4" t="s">
        <v>88</v>
      </c>
      <c r="AT111" s="162" t="s">
        <v>79</v>
      </c>
      <c r="AU111" s="162" t="s">
        <v>88</v>
      </c>
      <c r="AY111" s="154" t="s">
        <v>216</v>
      </c>
      <c r="BK111" s="163">
        <f>SUM(BK112:BK123)</f>
        <v>0</v>
      </c>
    </row>
    <row r="112" s="2" customFormat="1" ht="24.15" customHeight="1">
      <c r="A112" s="40"/>
      <c r="B112" s="166"/>
      <c r="C112" s="167" t="s">
        <v>280</v>
      </c>
      <c r="D112" s="167" t="s">
        <v>218</v>
      </c>
      <c r="E112" s="168" t="s">
        <v>1036</v>
      </c>
      <c r="F112" s="169" t="s">
        <v>1037</v>
      </c>
      <c r="G112" s="170" t="s">
        <v>261</v>
      </c>
      <c r="H112" s="171">
        <v>10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0.27411000000000002</v>
      </c>
      <c r="R112" s="176">
        <f>Q112*H112</f>
        <v>2.7411000000000003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223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223</v>
      </c>
      <c r="BM112" s="178" t="s">
        <v>1038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1123</v>
      </c>
      <c r="G113" s="13"/>
      <c r="H113" s="184">
        <v>10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88</v>
      </c>
      <c r="AY113" s="182" t="s">
        <v>216</v>
      </c>
    </row>
    <row r="114" s="2" customFormat="1" ht="24.15" customHeight="1">
      <c r="A114" s="40"/>
      <c r="B114" s="166"/>
      <c r="C114" s="167" t="s">
        <v>287</v>
      </c>
      <c r="D114" s="167" t="s">
        <v>218</v>
      </c>
      <c r="E114" s="168" t="s">
        <v>1040</v>
      </c>
      <c r="F114" s="169" t="s">
        <v>1041</v>
      </c>
      <c r="G114" s="170" t="s">
        <v>221</v>
      </c>
      <c r="H114" s="171">
        <v>20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0.00010000000000000001</v>
      </c>
      <c r="R114" s="176">
        <f>Q114*H114</f>
        <v>0.002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1042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1124</v>
      </c>
      <c r="G115" s="13"/>
      <c r="H115" s="184">
        <v>20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2" customFormat="1" ht="14.4" customHeight="1">
      <c r="A116" s="40"/>
      <c r="B116" s="166"/>
      <c r="C116" s="201" t="s">
        <v>292</v>
      </c>
      <c r="D116" s="201" t="s">
        <v>356</v>
      </c>
      <c r="E116" s="202" t="s">
        <v>1044</v>
      </c>
      <c r="F116" s="203" t="s">
        <v>1045</v>
      </c>
      <c r="G116" s="204" t="s">
        <v>221</v>
      </c>
      <c r="H116" s="205">
        <v>23</v>
      </c>
      <c r="I116" s="206"/>
      <c r="J116" s="207">
        <f>ROUND(I116*H116,2)</f>
        <v>0</v>
      </c>
      <c r="K116" s="203" t="s">
        <v>222</v>
      </c>
      <c r="L116" s="208"/>
      <c r="M116" s="209" t="s">
        <v>3</v>
      </c>
      <c r="N116" s="210" t="s">
        <v>51</v>
      </c>
      <c r="O116" s="74"/>
      <c r="P116" s="176">
        <f>O116*H116</f>
        <v>0</v>
      </c>
      <c r="Q116" s="176">
        <v>0.00010000000000000001</v>
      </c>
      <c r="R116" s="176">
        <f>Q116*H116</f>
        <v>0.0023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258</v>
      </c>
      <c r="AT116" s="178" t="s">
        <v>356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1046</v>
      </c>
    </row>
    <row r="117" s="13" customFormat="1">
      <c r="A117" s="13"/>
      <c r="B117" s="180"/>
      <c r="C117" s="13"/>
      <c r="D117" s="181" t="s">
        <v>225</v>
      </c>
      <c r="E117" s="13"/>
      <c r="F117" s="183" t="s">
        <v>1125</v>
      </c>
      <c r="G117" s="13"/>
      <c r="H117" s="184">
        <v>23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</v>
      </c>
      <c r="AX117" s="13" t="s">
        <v>88</v>
      </c>
      <c r="AY117" s="182" t="s">
        <v>216</v>
      </c>
    </row>
    <row r="118" s="2" customFormat="1" ht="14.4" customHeight="1">
      <c r="A118" s="40"/>
      <c r="B118" s="166"/>
      <c r="C118" s="167" t="s">
        <v>9</v>
      </c>
      <c r="D118" s="167" t="s">
        <v>218</v>
      </c>
      <c r="E118" s="168" t="s">
        <v>1048</v>
      </c>
      <c r="F118" s="169" t="s">
        <v>1049</v>
      </c>
      <c r="G118" s="170" t="s">
        <v>271</v>
      </c>
      <c r="H118" s="171">
        <v>3.3999999999999999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2.2563399999999998</v>
      </c>
      <c r="R118" s="176">
        <f>Q118*H118</f>
        <v>7.6715559999999989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223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223</v>
      </c>
      <c r="BM118" s="178" t="s">
        <v>1050</v>
      </c>
    </row>
    <row r="119" s="13" customFormat="1">
      <c r="A119" s="13"/>
      <c r="B119" s="180"/>
      <c r="C119" s="13"/>
      <c r="D119" s="181" t="s">
        <v>225</v>
      </c>
      <c r="E119" s="182" t="s">
        <v>3</v>
      </c>
      <c r="F119" s="183" t="s">
        <v>1126</v>
      </c>
      <c r="G119" s="13"/>
      <c r="H119" s="184">
        <v>3.3999999999999999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41</v>
      </c>
      <c r="AX119" s="13" t="s">
        <v>88</v>
      </c>
      <c r="AY119" s="182" t="s">
        <v>216</v>
      </c>
    </row>
    <row r="120" s="2" customFormat="1" ht="14.4" customHeight="1">
      <c r="A120" s="40"/>
      <c r="B120" s="166"/>
      <c r="C120" s="167" t="s">
        <v>303</v>
      </c>
      <c r="D120" s="167" t="s">
        <v>218</v>
      </c>
      <c r="E120" s="168" t="s">
        <v>1052</v>
      </c>
      <c r="F120" s="169" t="s">
        <v>1053</v>
      </c>
      <c r="G120" s="170" t="s">
        <v>300</v>
      </c>
      <c r="H120" s="171">
        <v>0.023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1.0601700000000001</v>
      </c>
      <c r="R120" s="176">
        <f>Q120*H120</f>
        <v>0.024383910000000002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223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223</v>
      </c>
      <c r="BM120" s="178" t="s">
        <v>1054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1127</v>
      </c>
      <c r="G121" s="13"/>
      <c r="H121" s="184">
        <v>0.023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88</v>
      </c>
      <c r="AY121" s="182" t="s">
        <v>216</v>
      </c>
    </row>
    <row r="122" s="2" customFormat="1" ht="14.4" customHeight="1">
      <c r="A122" s="40"/>
      <c r="B122" s="166"/>
      <c r="C122" s="167" t="s">
        <v>308</v>
      </c>
      <c r="D122" s="167" t="s">
        <v>218</v>
      </c>
      <c r="E122" s="168" t="s">
        <v>1056</v>
      </c>
      <c r="F122" s="169" t="s">
        <v>1057</v>
      </c>
      <c r="G122" s="170" t="s">
        <v>300</v>
      </c>
      <c r="H122" s="171">
        <v>0.045999999999999999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1.06277</v>
      </c>
      <c r="R122" s="176">
        <f>Q122*H122</f>
        <v>0.048887420000000001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223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223</v>
      </c>
      <c r="BM122" s="178" t="s">
        <v>1128</v>
      </c>
    </row>
    <row r="123" s="13" customFormat="1">
      <c r="A123" s="13"/>
      <c r="B123" s="180"/>
      <c r="C123" s="13"/>
      <c r="D123" s="181" t="s">
        <v>225</v>
      </c>
      <c r="E123" s="182" t="s">
        <v>3</v>
      </c>
      <c r="F123" s="183" t="s">
        <v>1129</v>
      </c>
      <c r="G123" s="13"/>
      <c r="H123" s="184">
        <v>0.045999999999999999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41</v>
      </c>
      <c r="AX123" s="13" t="s">
        <v>88</v>
      </c>
      <c r="AY123" s="182" t="s">
        <v>216</v>
      </c>
    </row>
    <row r="124" s="12" customFormat="1" ht="22.8" customHeight="1">
      <c r="A124" s="12"/>
      <c r="B124" s="153"/>
      <c r="C124" s="12"/>
      <c r="D124" s="154" t="s">
        <v>79</v>
      </c>
      <c r="E124" s="164" t="s">
        <v>235</v>
      </c>
      <c r="F124" s="164" t="s">
        <v>335</v>
      </c>
      <c r="G124" s="12"/>
      <c r="H124" s="12"/>
      <c r="I124" s="156"/>
      <c r="J124" s="165">
        <f>BK124</f>
        <v>0</v>
      </c>
      <c r="K124" s="12"/>
      <c r="L124" s="153"/>
      <c r="M124" s="158"/>
      <c r="N124" s="159"/>
      <c r="O124" s="159"/>
      <c r="P124" s="160">
        <f>SUM(P125:P126)</f>
        <v>0</v>
      </c>
      <c r="Q124" s="159"/>
      <c r="R124" s="160">
        <f>SUM(R125:R126)</f>
        <v>40.126799999999996</v>
      </c>
      <c r="S124" s="159"/>
      <c r="T124" s="16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4" t="s">
        <v>88</v>
      </c>
      <c r="AT124" s="162" t="s">
        <v>79</v>
      </c>
      <c r="AU124" s="162" t="s">
        <v>88</v>
      </c>
      <c r="AY124" s="154" t="s">
        <v>216</v>
      </c>
      <c r="BK124" s="163">
        <f>SUM(BK125:BK126)</f>
        <v>0</v>
      </c>
    </row>
    <row r="125" s="2" customFormat="1" ht="24.15" customHeight="1">
      <c r="A125" s="40"/>
      <c r="B125" s="166"/>
      <c r="C125" s="167" t="s">
        <v>314</v>
      </c>
      <c r="D125" s="167" t="s">
        <v>218</v>
      </c>
      <c r="E125" s="168" t="s">
        <v>1062</v>
      </c>
      <c r="F125" s="169" t="s">
        <v>1063</v>
      </c>
      <c r="G125" s="170" t="s">
        <v>271</v>
      </c>
      <c r="H125" s="171">
        <v>17.5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2.2929599999999999</v>
      </c>
      <c r="R125" s="176">
        <f>Q125*H125</f>
        <v>40.126799999999996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223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223</v>
      </c>
      <c r="BM125" s="178" t="s">
        <v>1064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1130</v>
      </c>
      <c r="G126" s="13"/>
      <c r="H126" s="184">
        <v>17.5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88</v>
      </c>
      <c r="AY126" s="182" t="s">
        <v>216</v>
      </c>
    </row>
    <row r="127" s="12" customFormat="1" ht="22.8" customHeight="1">
      <c r="A127" s="12"/>
      <c r="B127" s="153"/>
      <c r="C127" s="12"/>
      <c r="D127" s="154" t="s">
        <v>79</v>
      </c>
      <c r="E127" s="164" t="s">
        <v>223</v>
      </c>
      <c r="F127" s="164" t="s">
        <v>1066</v>
      </c>
      <c r="G127" s="12"/>
      <c r="H127" s="12"/>
      <c r="I127" s="156"/>
      <c r="J127" s="165">
        <f>BK127</f>
        <v>0</v>
      </c>
      <c r="K127" s="12"/>
      <c r="L127" s="153"/>
      <c r="M127" s="158"/>
      <c r="N127" s="159"/>
      <c r="O127" s="159"/>
      <c r="P127" s="160">
        <f>SUM(P128:P131)</f>
        <v>0</v>
      </c>
      <c r="Q127" s="159"/>
      <c r="R127" s="160">
        <f>SUM(R128:R131)</f>
        <v>1.9031039999999999</v>
      </c>
      <c r="S127" s="159"/>
      <c r="T127" s="16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4" t="s">
        <v>88</v>
      </c>
      <c r="AT127" s="162" t="s">
        <v>79</v>
      </c>
      <c r="AU127" s="162" t="s">
        <v>88</v>
      </c>
      <c r="AY127" s="154" t="s">
        <v>216</v>
      </c>
      <c r="BK127" s="163">
        <f>SUM(BK128:BK131)</f>
        <v>0</v>
      </c>
    </row>
    <row r="128" s="2" customFormat="1" ht="24.15" customHeight="1">
      <c r="A128" s="40"/>
      <c r="B128" s="166"/>
      <c r="C128" s="167" t="s">
        <v>319</v>
      </c>
      <c r="D128" s="167" t="s">
        <v>218</v>
      </c>
      <c r="E128" s="168" t="s">
        <v>1067</v>
      </c>
      <c r="F128" s="169" t="s">
        <v>1068</v>
      </c>
      <c r="G128" s="170" t="s">
        <v>271</v>
      </c>
      <c r="H128" s="171">
        <v>0.83999999999999997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2.234</v>
      </c>
      <c r="R128" s="176">
        <f>Q128*H128</f>
        <v>1.87656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223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1069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1131</v>
      </c>
      <c r="G129" s="13"/>
      <c r="H129" s="184">
        <v>0.83999999999999997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24.15" customHeight="1">
      <c r="A130" s="40"/>
      <c r="B130" s="166"/>
      <c r="C130" s="167" t="s">
        <v>325</v>
      </c>
      <c r="D130" s="167" t="s">
        <v>218</v>
      </c>
      <c r="E130" s="168" t="s">
        <v>1071</v>
      </c>
      <c r="F130" s="169" t="s">
        <v>1072</v>
      </c>
      <c r="G130" s="170" t="s">
        <v>221</v>
      </c>
      <c r="H130" s="171">
        <v>4.2000000000000002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0.0063200000000000001</v>
      </c>
      <c r="R130" s="176">
        <f>Q130*H130</f>
        <v>0.026544000000000002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1073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1132</v>
      </c>
      <c r="G131" s="13"/>
      <c r="H131" s="184">
        <v>4.2000000000000002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2" customFormat="1" ht="22.8" customHeight="1">
      <c r="A132" s="12"/>
      <c r="B132" s="153"/>
      <c r="C132" s="12"/>
      <c r="D132" s="154" t="s">
        <v>79</v>
      </c>
      <c r="E132" s="164" t="s">
        <v>593</v>
      </c>
      <c r="F132" s="164" t="s">
        <v>594</v>
      </c>
      <c r="G132" s="12"/>
      <c r="H132" s="12"/>
      <c r="I132" s="156"/>
      <c r="J132" s="165">
        <f>BK132</f>
        <v>0</v>
      </c>
      <c r="K132" s="12"/>
      <c r="L132" s="153"/>
      <c r="M132" s="158"/>
      <c r="N132" s="159"/>
      <c r="O132" s="159"/>
      <c r="P132" s="160">
        <f>SUM(P133:P134)</f>
        <v>0</v>
      </c>
      <c r="Q132" s="159"/>
      <c r="R132" s="160">
        <f>SUM(R133:R134)</f>
        <v>0</v>
      </c>
      <c r="S132" s="159"/>
      <c r="T132" s="16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4" t="s">
        <v>88</v>
      </c>
      <c r="AT132" s="162" t="s">
        <v>79</v>
      </c>
      <c r="AU132" s="162" t="s">
        <v>88</v>
      </c>
      <c r="AY132" s="154" t="s">
        <v>216</v>
      </c>
      <c r="BK132" s="163">
        <f>SUM(BK133:BK134)</f>
        <v>0</v>
      </c>
    </row>
    <row r="133" s="2" customFormat="1" ht="24.15" customHeight="1">
      <c r="A133" s="40"/>
      <c r="B133" s="166"/>
      <c r="C133" s="167" t="s">
        <v>8</v>
      </c>
      <c r="D133" s="167" t="s">
        <v>218</v>
      </c>
      <c r="E133" s="168" t="s">
        <v>1075</v>
      </c>
      <c r="F133" s="169" t="s">
        <v>1076</v>
      </c>
      <c r="G133" s="170" t="s">
        <v>300</v>
      </c>
      <c r="H133" s="171">
        <v>70.173000000000002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1077</v>
      </c>
    </row>
    <row r="134" s="2" customFormat="1" ht="24.15" customHeight="1">
      <c r="A134" s="40"/>
      <c r="B134" s="166"/>
      <c r="C134" s="167" t="s">
        <v>336</v>
      </c>
      <c r="D134" s="167" t="s">
        <v>218</v>
      </c>
      <c r="E134" s="168" t="s">
        <v>1078</v>
      </c>
      <c r="F134" s="169" t="s">
        <v>1079</v>
      </c>
      <c r="G134" s="170" t="s">
        <v>300</v>
      </c>
      <c r="H134" s="171">
        <v>70.173000000000002</v>
      </c>
      <c r="I134" s="172"/>
      <c r="J134" s="173">
        <f>ROUND(I134*H134,2)</f>
        <v>0</v>
      </c>
      <c r="K134" s="169" t="s">
        <v>222</v>
      </c>
      <c r="L134" s="41"/>
      <c r="M134" s="211" t="s">
        <v>3</v>
      </c>
      <c r="N134" s="212" t="s">
        <v>51</v>
      </c>
      <c r="O134" s="21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223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1080</v>
      </c>
    </row>
    <row r="135" s="2" customFormat="1" ht="6.96" customHeight="1">
      <c r="A135" s="40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41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1133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ROUND(J90,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ROUND((SUM(BE90:BE163)),  2)</f>
        <v>0</v>
      </c>
      <c r="G33" s="40"/>
      <c r="H33" s="40"/>
      <c r="I33" s="125">
        <v>0.20999999999999999</v>
      </c>
      <c r="J33" s="124">
        <f>ROUND(((SUM(BE90:BE163))*I33),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ROUND((SUM(BF90:BF163)),  2)</f>
        <v>0</v>
      </c>
      <c r="G34" s="40"/>
      <c r="H34" s="40"/>
      <c r="I34" s="125">
        <v>0.14999999999999999</v>
      </c>
      <c r="J34" s="124">
        <f>ROUND(((SUM(BF90:BF163))*I34),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ROUND((SUM(BG90:BG163)),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ROUND((SUM(BH90:BH163)),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ROUND((SUM(BI90:BI163)),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203 - Lávka přes Kalný potok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J90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J91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J92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J99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J108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974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J119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J142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J150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604</v>
      </c>
      <c r="E68" s="137"/>
      <c r="F68" s="137"/>
      <c r="G68" s="137"/>
      <c r="H68" s="137"/>
      <c r="I68" s="137"/>
      <c r="J68" s="138">
        <f>J152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9"/>
      <c r="C69" s="10"/>
      <c r="D69" s="140" t="s">
        <v>1134</v>
      </c>
      <c r="E69" s="141"/>
      <c r="F69" s="141"/>
      <c r="G69" s="141"/>
      <c r="H69" s="141"/>
      <c r="I69" s="141"/>
      <c r="J69" s="142">
        <f>J153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1135</v>
      </c>
      <c r="E70" s="141"/>
      <c r="F70" s="141"/>
      <c r="G70" s="141"/>
      <c r="H70" s="141"/>
      <c r="I70" s="141"/>
      <c r="J70" s="142">
        <f>J159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201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117" t="str">
        <f>E7</f>
        <v>II/187 Kolínec průtah</v>
      </c>
      <c r="F80" s="33"/>
      <c r="G80" s="33"/>
      <c r="H80" s="33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187</v>
      </c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0"/>
      <c r="D82" s="40"/>
      <c r="E82" s="64" t="str">
        <f>E9</f>
        <v>SO 203 - Lávka přes Kalný potok - I. úsek - uznatelné náklady</v>
      </c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0"/>
      <c r="E84" s="40"/>
      <c r="F84" s="28" t="str">
        <f>F12</f>
        <v>Kolínec</v>
      </c>
      <c r="G84" s="40"/>
      <c r="H84" s="40"/>
      <c r="I84" s="33" t="s">
        <v>25</v>
      </c>
      <c r="J84" s="66" t="str">
        <f>IF(J12="","",J12)</f>
        <v>21. 1. 2021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31</v>
      </c>
      <c r="D86" s="40"/>
      <c r="E86" s="40"/>
      <c r="F86" s="28" t="str">
        <f>E15</f>
        <v>Městys Kolínec, Kolínec 28, 341 12 Kolínec</v>
      </c>
      <c r="G86" s="40"/>
      <c r="H86" s="40"/>
      <c r="I86" s="33" t="s">
        <v>38</v>
      </c>
      <c r="J86" s="38" t="str">
        <f>E21</f>
        <v>Ing. arch. Martin Jirovský Ph.D., MBA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3" t="s">
        <v>36</v>
      </c>
      <c r="D87" s="40"/>
      <c r="E87" s="40"/>
      <c r="F87" s="28" t="str">
        <f>IF(E18="","",E18)</f>
        <v>Vyplň údaj</v>
      </c>
      <c r="G87" s="40"/>
      <c r="H87" s="40"/>
      <c r="I87" s="33" t="s">
        <v>42</v>
      </c>
      <c r="J87" s="38" t="str">
        <f>E24</f>
        <v>Centrum služen Staré město; Petra Stejskalová</v>
      </c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43"/>
      <c r="B89" s="144"/>
      <c r="C89" s="145" t="s">
        <v>202</v>
      </c>
      <c r="D89" s="146" t="s">
        <v>65</v>
      </c>
      <c r="E89" s="146" t="s">
        <v>61</v>
      </c>
      <c r="F89" s="146" t="s">
        <v>62</v>
      </c>
      <c r="G89" s="146" t="s">
        <v>203</v>
      </c>
      <c r="H89" s="146" t="s">
        <v>204</v>
      </c>
      <c r="I89" s="146" t="s">
        <v>205</v>
      </c>
      <c r="J89" s="146" t="s">
        <v>191</v>
      </c>
      <c r="K89" s="147" t="s">
        <v>206</v>
      </c>
      <c r="L89" s="148"/>
      <c r="M89" s="82" t="s">
        <v>3</v>
      </c>
      <c r="N89" s="83" t="s">
        <v>50</v>
      </c>
      <c r="O89" s="83" t="s">
        <v>207</v>
      </c>
      <c r="P89" s="83" t="s">
        <v>208</v>
      </c>
      <c r="Q89" s="83" t="s">
        <v>209</v>
      </c>
      <c r="R89" s="83" t="s">
        <v>210</v>
      </c>
      <c r="S89" s="83" t="s">
        <v>211</v>
      </c>
      <c r="T89" s="84" t="s">
        <v>212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="2" customFormat="1" ht="22.8" customHeight="1">
      <c r="A90" s="40"/>
      <c r="B90" s="41"/>
      <c r="C90" s="89" t="s">
        <v>213</v>
      </c>
      <c r="D90" s="40"/>
      <c r="E90" s="40"/>
      <c r="F90" s="40"/>
      <c r="G90" s="40"/>
      <c r="H90" s="40"/>
      <c r="I90" s="40"/>
      <c r="J90" s="149">
        <f>BK90</f>
        <v>0</v>
      </c>
      <c r="K90" s="40"/>
      <c r="L90" s="41"/>
      <c r="M90" s="85"/>
      <c r="N90" s="70"/>
      <c r="O90" s="86"/>
      <c r="P90" s="150">
        <f>P91+P152</f>
        <v>0</v>
      </c>
      <c r="Q90" s="86"/>
      <c r="R90" s="150">
        <f>R91+R152</f>
        <v>30.4851791</v>
      </c>
      <c r="S90" s="86"/>
      <c r="T90" s="151">
        <f>T91+T152</f>
        <v>13.694720000000002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79</v>
      </c>
      <c r="AU90" s="20" t="s">
        <v>192</v>
      </c>
      <c r="BK90" s="152">
        <f>BK91+BK152</f>
        <v>0</v>
      </c>
    </row>
    <row r="91" s="12" customFormat="1" ht="25.92" customHeight="1">
      <c r="A91" s="12"/>
      <c r="B91" s="153"/>
      <c r="C91" s="12"/>
      <c r="D91" s="154" t="s">
        <v>79</v>
      </c>
      <c r="E91" s="155" t="s">
        <v>214</v>
      </c>
      <c r="F91" s="155" t="s">
        <v>215</v>
      </c>
      <c r="G91" s="12"/>
      <c r="H91" s="12"/>
      <c r="I91" s="156"/>
      <c r="J91" s="157">
        <f>BK91</f>
        <v>0</v>
      </c>
      <c r="K91" s="12"/>
      <c r="L91" s="153"/>
      <c r="M91" s="158"/>
      <c r="N91" s="159"/>
      <c r="O91" s="159"/>
      <c r="P91" s="160">
        <f>P92+P99+P108+P112+P119+P142+P150</f>
        <v>0</v>
      </c>
      <c r="Q91" s="159"/>
      <c r="R91" s="160">
        <f>R92+R99+R108+R112+R119+R142+R150</f>
        <v>30.381177900000001</v>
      </c>
      <c r="S91" s="159"/>
      <c r="T91" s="161">
        <f>T92+T99+T108+T112+T119+T142+T150</f>
        <v>13.694720000000002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88</v>
      </c>
      <c r="AT91" s="162" t="s">
        <v>79</v>
      </c>
      <c r="AU91" s="162" t="s">
        <v>80</v>
      </c>
      <c r="AY91" s="154" t="s">
        <v>216</v>
      </c>
      <c r="BK91" s="163">
        <f>BK92+BK99+BK108+BK112+BK119+BK142+BK150</f>
        <v>0</v>
      </c>
    </row>
    <row r="92" s="12" customFormat="1" ht="22.8" customHeight="1">
      <c r="A92" s="12"/>
      <c r="B92" s="153"/>
      <c r="C92" s="12"/>
      <c r="D92" s="154" t="s">
        <v>79</v>
      </c>
      <c r="E92" s="164" t="s">
        <v>88</v>
      </c>
      <c r="F92" s="164" t="s">
        <v>217</v>
      </c>
      <c r="G92" s="12"/>
      <c r="H92" s="12"/>
      <c r="I92" s="156"/>
      <c r="J92" s="165">
        <f>BK92</f>
        <v>0</v>
      </c>
      <c r="K92" s="12"/>
      <c r="L92" s="153"/>
      <c r="M92" s="158"/>
      <c r="N92" s="159"/>
      <c r="O92" s="159"/>
      <c r="P92" s="160">
        <f>SUM(P93:P98)</f>
        <v>0</v>
      </c>
      <c r="Q92" s="159"/>
      <c r="R92" s="160">
        <f>SUM(R93:R98)</f>
        <v>0</v>
      </c>
      <c r="S92" s="159"/>
      <c r="T92" s="161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4" t="s">
        <v>88</v>
      </c>
      <c r="AT92" s="162" t="s">
        <v>79</v>
      </c>
      <c r="AU92" s="162" t="s">
        <v>88</v>
      </c>
      <c r="AY92" s="154" t="s">
        <v>216</v>
      </c>
      <c r="BK92" s="163">
        <f>SUM(BK93:BK98)</f>
        <v>0</v>
      </c>
    </row>
    <row r="93" s="2" customFormat="1" ht="24.15" customHeight="1">
      <c r="A93" s="40"/>
      <c r="B93" s="166"/>
      <c r="C93" s="167" t="s">
        <v>88</v>
      </c>
      <c r="D93" s="167" t="s">
        <v>218</v>
      </c>
      <c r="E93" s="168" t="s">
        <v>1136</v>
      </c>
      <c r="F93" s="169" t="s">
        <v>1137</v>
      </c>
      <c r="G93" s="170" t="s">
        <v>271</v>
      </c>
      <c r="H93" s="171">
        <v>4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1138</v>
      </c>
    </row>
    <row r="94" s="2" customFormat="1" ht="37.8" customHeight="1">
      <c r="A94" s="40"/>
      <c r="B94" s="166"/>
      <c r="C94" s="167" t="s">
        <v>22</v>
      </c>
      <c r="D94" s="167" t="s">
        <v>218</v>
      </c>
      <c r="E94" s="168" t="s">
        <v>293</v>
      </c>
      <c r="F94" s="169" t="s">
        <v>294</v>
      </c>
      <c r="G94" s="170" t="s">
        <v>271</v>
      </c>
      <c r="H94" s="171">
        <v>4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1139</v>
      </c>
    </row>
    <row r="95" s="2" customFormat="1">
      <c r="A95" s="40"/>
      <c r="B95" s="41"/>
      <c r="C95" s="40"/>
      <c r="D95" s="181" t="s">
        <v>230</v>
      </c>
      <c r="E95" s="40"/>
      <c r="F95" s="189" t="s">
        <v>296</v>
      </c>
      <c r="G95" s="40"/>
      <c r="H95" s="40"/>
      <c r="I95" s="190"/>
      <c r="J95" s="40"/>
      <c r="K95" s="40"/>
      <c r="L95" s="41"/>
      <c r="M95" s="191"/>
      <c r="N95" s="192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230</v>
      </c>
      <c r="AU95" s="20" t="s">
        <v>22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1140</v>
      </c>
      <c r="G96" s="13"/>
      <c r="H96" s="184">
        <v>4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88</v>
      </c>
      <c r="AY96" s="182" t="s">
        <v>216</v>
      </c>
    </row>
    <row r="97" s="2" customFormat="1" ht="24.15" customHeight="1">
      <c r="A97" s="40"/>
      <c r="B97" s="166"/>
      <c r="C97" s="167" t="s">
        <v>235</v>
      </c>
      <c r="D97" s="167" t="s">
        <v>218</v>
      </c>
      <c r="E97" s="168" t="s">
        <v>298</v>
      </c>
      <c r="F97" s="169" t="s">
        <v>299</v>
      </c>
      <c r="G97" s="170" t="s">
        <v>300</v>
      </c>
      <c r="H97" s="171">
        <v>8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1141</v>
      </c>
    </row>
    <row r="98" s="13" customFormat="1">
      <c r="A98" s="13"/>
      <c r="B98" s="180"/>
      <c r="C98" s="13"/>
      <c r="D98" s="181" t="s">
        <v>225</v>
      </c>
      <c r="E98" s="13"/>
      <c r="F98" s="183" t="s">
        <v>1142</v>
      </c>
      <c r="G98" s="13"/>
      <c r="H98" s="184">
        <v>8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</v>
      </c>
      <c r="AX98" s="13" t="s">
        <v>88</v>
      </c>
      <c r="AY98" s="182" t="s">
        <v>216</v>
      </c>
    </row>
    <row r="99" s="12" customFormat="1" ht="22.8" customHeight="1">
      <c r="A99" s="12"/>
      <c r="B99" s="153"/>
      <c r="C99" s="12"/>
      <c r="D99" s="154" t="s">
        <v>79</v>
      </c>
      <c r="E99" s="164" t="s">
        <v>22</v>
      </c>
      <c r="F99" s="164" t="s">
        <v>330</v>
      </c>
      <c r="G99" s="12"/>
      <c r="H99" s="12"/>
      <c r="I99" s="156"/>
      <c r="J99" s="165">
        <f>BK99</f>
        <v>0</v>
      </c>
      <c r="K99" s="12"/>
      <c r="L99" s="153"/>
      <c r="M99" s="158"/>
      <c r="N99" s="159"/>
      <c r="O99" s="159"/>
      <c r="P99" s="160">
        <f>SUM(P100:P107)</f>
        <v>0</v>
      </c>
      <c r="Q99" s="159"/>
      <c r="R99" s="160">
        <f>SUM(R100:R107)</f>
        <v>13.0748122</v>
      </c>
      <c r="S99" s="159"/>
      <c r="T99" s="161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4" t="s">
        <v>88</v>
      </c>
      <c r="AT99" s="162" t="s">
        <v>79</v>
      </c>
      <c r="AU99" s="162" t="s">
        <v>88</v>
      </c>
      <c r="AY99" s="154" t="s">
        <v>216</v>
      </c>
      <c r="BK99" s="163">
        <f>SUM(BK100:BK107)</f>
        <v>0</v>
      </c>
    </row>
    <row r="100" s="2" customFormat="1" ht="14.4" customHeight="1">
      <c r="A100" s="40"/>
      <c r="B100" s="166"/>
      <c r="C100" s="167" t="s">
        <v>223</v>
      </c>
      <c r="D100" s="167" t="s">
        <v>218</v>
      </c>
      <c r="E100" s="168" t="s">
        <v>1143</v>
      </c>
      <c r="F100" s="169" t="s">
        <v>1144</v>
      </c>
      <c r="G100" s="170" t="s">
        <v>261</v>
      </c>
      <c r="H100" s="171">
        <v>6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0.00023000000000000001</v>
      </c>
      <c r="R100" s="176">
        <f>Q100*H100</f>
        <v>0.0013800000000000002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1145</v>
      </c>
    </row>
    <row r="101" s="2" customFormat="1" ht="14.4" customHeight="1">
      <c r="A101" s="40"/>
      <c r="B101" s="166"/>
      <c r="C101" s="167" t="s">
        <v>245</v>
      </c>
      <c r="D101" s="167" t="s">
        <v>218</v>
      </c>
      <c r="E101" s="168" t="s">
        <v>1146</v>
      </c>
      <c r="F101" s="169" t="s">
        <v>1147</v>
      </c>
      <c r="G101" s="170" t="s">
        <v>462</v>
      </c>
      <c r="H101" s="171">
        <v>2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0.089359999999999995</v>
      </c>
      <c r="R101" s="176">
        <f>Q101*H101</f>
        <v>0.17871999999999999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223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223</v>
      </c>
      <c r="BM101" s="178" t="s">
        <v>1148</v>
      </c>
    </row>
    <row r="102" s="2" customFormat="1" ht="14.4" customHeight="1">
      <c r="A102" s="40"/>
      <c r="B102" s="166"/>
      <c r="C102" s="167" t="s">
        <v>249</v>
      </c>
      <c r="D102" s="167" t="s">
        <v>218</v>
      </c>
      <c r="E102" s="168" t="s">
        <v>1149</v>
      </c>
      <c r="F102" s="169" t="s">
        <v>1150</v>
      </c>
      <c r="G102" s="170" t="s">
        <v>271</v>
      </c>
      <c r="H102" s="171">
        <v>5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2.5262500000000001</v>
      </c>
      <c r="R102" s="176">
        <f>Q102*H102</f>
        <v>12.631250000000001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1151</v>
      </c>
    </row>
    <row r="103" s="2" customFormat="1" ht="14.4" customHeight="1">
      <c r="A103" s="40"/>
      <c r="B103" s="166"/>
      <c r="C103" s="167" t="s">
        <v>254</v>
      </c>
      <c r="D103" s="167" t="s">
        <v>218</v>
      </c>
      <c r="E103" s="168" t="s">
        <v>1152</v>
      </c>
      <c r="F103" s="169" t="s">
        <v>1153</v>
      </c>
      <c r="G103" s="170" t="s">
        <v>300</v>
      </c>
      <c r="H103" s="171">
        <v>0.25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1.0382199999999999</v>
      </c>
      <c r="R103" s="176">
        <f>Q103*H103</f>
        <v>0.25955499999999998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1154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1155</v>
      </c>
      <c r="G104" s="13"/>
      <c r="H104" s="184">
        <v>0.25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2" customFormat="1" ht="14.4" customHeight="1">
      <c r="A105" s="40"/>
      <c r="B105" s="166"/>
      <c r="C105" s="167" t="s">
        <v>258</v>
      </c>
      <c r="D105" s="167" t="s">
        <v>218</v>
      </c>
      <c r="E105" s="168" t="s">
        <v>1156</v>
      </c>
      <c r="F105" s="169" t="s">
        <v>1157</v>
      </c>
      <c r="G105" s="170" t="s">
        <v>221</v>
      </c>
      <c r="H105" s="171">
        <v>2.6400000000000001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0.0014400000000000001</v>
      </c>
      <c r="R105" s="176">
        <f>Q105*H105</f>
        <v>0.0038016000000000005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223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1158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1159</v>
      </c>
      <c r="G106" s="13"/>
      <c r="H106" s="184">
        <v>2.6400000000000001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2" customFormat="1" ht="14.4" customHeight="1">
      <c r="A107" s="40"/>
      <c r="B107" s="166"/>
      <c r="C107" s="167" t="s">
        <v>264</v>
      </c>
      <c r="D107" s="167" t="s">
        <v>218</v>
      </c>
      <c r="E107" s="168" t="s">
        <v>1160</v>
      </c>
      <c r="F107" s="169" t="s">
        <v>1161</v>
      </c>
      <c r="G107" s="170" t="s">
        <v>221</v>
      </c>
      <c r="H107" s="171">
        <v>2.6400000000000001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4.0000000000000003E-05</v>
      </c>
      <c r="R107" s="176">
        <f>Q107*H107</f>
        <v>0.00010560000000000002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1162</v>
      </c>
    </row>
    <row r="108" s="12" customFormat="1" ht="22.8" customHeight="1">
      <c r="A108" s="12"/>
      <c r="B108" s="153"/>
      <c r="C108" s="12"/>
      <c r="D108" s="154" t="s">
        <v>79</v>
      </c>
      <c r="E108" s="164" t="s">
        <v>235</v>
      </c>
      <c r="F108" s="164" t="s">
        <v>335</v>
      </c>
      <c r="G108" s="12"/>
      <c r="H108" s="12"/>
      <c r="I108" s="156"/>
      <c r="J108" s="165">
        <f>BK108</f>
        <v>0</v>
      </c>
      <c r="K108" s="12"/>
      <c r="L108" s="153"/>
      <c r="M108" s="158"/>
      <c r="N108" s="159"/>
      <c r="O108" s="159"/>
      <c r="P108" s="160">
        <f>SUM(P109:P111)</f>
        <v>0</v>
      </c>
      <c r="Q108" s="159"/>
      <c r="R108" s="160">
        <f>SUM(R109:R111)</f>
        <v>1.2946394999999999</v>
      </c>
      <c r="S108" s="159"/>
      <c r="T108" s="161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88</v>
      </c>
      <c r="AT108" s="162" t="s">
        <v>79</v>
      </c>
      <c r="AU108" s="162" t="s">
        <v>88</v>
      </c>
      <c r="AY108" s="154" t="s">
        <v>216</v>
      </c>
      <c r="BK108" s="163">
        <f>SUM(BK109:BK111)</f>
        <v>0</v>
      </c>
    </row>
    <row r="109" s="2" customFormat="1" ht="14.4" customHeight="1">
      <c r="A109" s="40"/>
      <c r="B109" s="166"/>
      <c r="C109" s="167" t="s">
        <v>268</v>
      </c>
      <c r="D109" s="167" t="s">
        <v>218</v>
      </c>
      <c r="E109" s="168" t="s">
        <v>1163</v>
      </c>
      <c r="F109" s="169" t="s">
        <v>1164</v>
      </c>
      <c r="G109" s="170" t="s">
        <v>261</v>
      </c>
      <c r="H109" s="171">
        <v>18.149999999999999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0.00033</v>
      </c>
      <c r="R109" s="176">
        <f>Q109*H109</f>
        <v>0.0059894999999999992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1165</v>
      </c>
    </row>
    <row r="110" s="2" customFormat="1" ht="14.4" customHeight="1">
      <c r="A110" s="40"/>
      <c r="B110" s="166"/>
      <c r="C110" s="201" t="s">
        <v>273</v>
      </c>
      <c r="D110" s="201" t="s">
        <v>356</v>
      </c>
      <c r="E110" s="202" t="s">
        <v>446</v>
      </c>
      <c r="F110" s="203" t="s">
        <v>1166</v>
      </c>
      <c r="G110" s="204" t="s">
        <v>261</v>
      </c>
      <c r="H110" s="205">
        <v>18.149999999999999</v>
      </c>
      <c r="I110" s="206"/>
      <c r="J110" s="207">
        <f>ROUND(I110*H110,2)</f>
        <v>0</v>
      </c>
      <c r="K110" s="203" t="s">
        <v>3</v>
      </c>
      <c r="L110" s="208"/>
      <c r="M110" s="209" t="s">
        <v>3</v>
      </c>
      <c r="N110" s="210" t="s">
        <v>51</v>
      </c>
      <c r="O110" s="74"/>
      <c r="P110" s="176">
        <f>O110*H110</f>
        <v>0</v>
      </c>
      <c r="Q110" s="176">
        <v>0.070999999999999994</v>
      </c>
      <c r="R110" s="176">
        <f>Q110*H110</f>
        <v>1.2886499999999999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258</v>
      </c>
      <c r="AT110" s="178" t="s">
        <v>356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1167</v>
      </c>
    </row>
    <row r="111" s="2" customFormat="1">
      <c r="A111" s="40"/>
      <c r="B111" s="41"/>
      <c r="C111" s="40"/>
      <c r="D111" s="181" t="s">
        <v>230</v>
      </c>
      <c r="E111" s="40"/>
      <c r="F111" s="189" t="s">
        <v>1168</v>
      </c>
      <c r="G111" s="40"/>
      <c r="H111" s="40"/>
      <c r="I111" s="190"/>
      <c r="J111" s="40"/>
      <c r="K111" s="40"/>
      <c r="L111" s="41"/>
      <c r="M111" s="191"/>
      <c r="N111" s="192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230</v>
      </c>
      <c r="AU111" s="20" t="s">
        <v>22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223</v>
      </c>
      <c r="F112" s="164" t="s">
        <v>1066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SUM(P113:P118)</f>
        <v>0</v>
      </c>
      <c r="Q112" s="159"/>
      <c r="R112" s="160">
        <f>SUM(R113:R118)</f>
        <v>3.9804050000000002</v>
      </c>
      <c r="S112" s="159"/>
      <c r="T112" s="161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SUM(BK113:BK118)</f>
        <v>0</v>
      </c>
    </row>
    <row r="113" s="2" customFormat="1" ht="24.15" customHeight="1">
      <c r="A113" s="40"/>
      <c r="B113" s="166"/>
      <c r="C113" s="167" t="s">
        <v>280</v>
      </c>
      <c r="D113" s="167" t="s">
        <v>218</v>
      </c>
      <c r="E113" s="168" t="s">
        <v>1169</v>
      </c>
      <c r="F113" s="169" t="s">
        <v>1170</v>
      </c>
      <c r="G113" s="170" t="s">
        <v>300</v>
      </c>
      <c r="H113" s="171">
        <v>3.8090000000000002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0.044999999999999998</v>
      </c>
      <c r="R113" s="176">
        <f>Q113*H113</f>
        <v>0.171405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1171</v>
      </c>
    </row>
    <row r="114" s="13" customFormat="1">
      <c r="A114" s="13"/>
      <c r="B114" s="180"/>
      <c r="C114" s="13"/>
      <c r="D114" s="181" t="s">
        <v>225</v>
      </c>
      <c r="E114" s="182" t="s">
        <v>3</v>
      </c>
      <c r="F114" s="183" t="s">
        <v>1172</v>
      </c>
      <c r="G114" s="13"/>
      <c r="H114" s="184">
        <v>3.8090000000000002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41</v>
      </c>
      <c r="AX114" s="13" t="s">
        <v>88</v>
      </c>
      <c r="AY114" s="182" t="s">
        <v>216</v>
      </c>
    </row>
    <row r="115" s="2" customFormat="1" ht="14.4" customHeight="1">
      <c r="A115" s="40"/>
      <c r="B115" s="166"/>
      <c r="C115" s="201" t="s">
        <v>287</v>
      </c>
      <c r="D115" s="201" t="s">
        <v>356</v>
      </c>
      <c r="E115" s="202" t="s">
        <v>1173</v>
      </c>
      <c r="F115" s="203" t="s">
        <v>1174</v>
      </c>
      <c r="G115" s="204" t="s">
        <v>300</v>
      </c>
      <c r="H115" s="205">
        <v>2.9399999999999999</v>
      </c>
      <c r="I115" s="206"/>
      <c r="J115" s="207">
        <f>ROUND(I115*H115,2)</f>
        <v>0</v>
      </c>
      <c r="K115" s="203" t="s">
        <v>222</v>
      </c>
      <c r="L115" s="208"/>
      <c r="M115" s="209" t="s">
        <v>3</v>
      </c>
      <c r="N115" s="210" t="s">
        <v>51</v>
      </c>
      <c r="O115" s="74"/>
      <c r="P115" s="176">
        <f>O115*H115</f>
        <v>0</v>
      </c>
      <c r="Q115" s="176">
        <v>1</v>
      </c>
      <c r="R115" s="176">
        <f>Q115*H115</f>
        <v>2.9399999999999999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258</v>
      </c>
      <c r="AT115" s="178" t="s">
        <v>356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1175</v>
      </c>
    </row>
    <row r="116" s="13" customFormat="1">
      <c r="A116" s="13"/>
      <c r="B116" s="180"/>
      <c r="C116" s="13"/>
      <c r="D116" s="181" t="s">
        <v>225</v>
      </c>
      <c r="E116" s="182" t="s">
        <v>3</v>
      </c>
      <c r="F116" s="183" t="s">
        <v>1176</v>
      </c>
      <c r="G116" s="13"/>
      <c r="H116" s="184">
        <v>2.9399999999999999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41</v>
      </c>
      <c r="AX116" s="13" t="s">
        <v>88</v>
      </c>
      <c r="AY116" s="182" t="s">
        <v>216</v>
      </c>
    </row>
    <row r="117" s="2" customFormat="1" ht="14.4" customHeight="1">
      <c r="A117" s="40"/>
      <c r="B117" s="166"/>
      <c r="C117" s="201" t="s">
        <v>292</v>
      </c>
      <c r="D117" s="201" t="s">
        <v>356</v>
      </c>
      <c r="E117" s="202" t="s">
        <v>1177</v>
      </c>
      <c r="F117" s="203" t="s">
        <v>1178</v>
      </c>
      <c r="G117" s="204" t="s">
        <v>300</v>
      </c>
      <c r="H117" s="205">
        <v>0.86899999999999999</v>
      </c>
      <c r="I117" s="206"/>
      <c r="J117" s="207">
        <f>ROUND(I117*H117,2)</f>
        <v>0</v>
      </c>
      <c r="K117" s="203" t="s">
        <v>3</v>
      </c>
      <c r="L117" s="208"/>
      <c r="M117" s="209" t="s">
        <v>3</v>
      </c>
      <c r="N117" s="210" t="s">
        <v>51</v>
      </c>
      <c r="O117" s="74"/>
      <c r="P117" s="176">
        <f>O117*H117</f>
        <v>0</v>
      </c>
      <c r="Q117" s="176">
        <v>1</v>
      </c>
      <c r="R117" s="176">
        <f>Q117*H117</f>
        <v>0.86899999999999999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258</v>
      </c>
      <c r="AT117" s="178" t="s">
        <v>356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1179</v>
      </c>
    </row>
    <row r="118" s="2" customFormat="1">
      <c r="A118" s="40"/>
      <c r="B118" s="41"/>
      <c r="C118" s="40"/>
      <c r="D118" s="181" t="s">
        <v>230</v>
      </c>
      <c r="E118" s="40"/>
      <c r="F118" s="189" t="s">
        <v>1180</v>
      </c>
      <c r="G118" s="40"/>
      <c r="H118" s="40"/>
      <c r="I118" s="190"/>
      <c r="J118" s="40"/>
      <c r="K118" s="40"/>
      <c r="L118" s="41"/>
      <c r="M118" s="191"/>
      <c r="N118" s="192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230</v>
      </c>
      <c r="AU118" s="20" t="s">
        <v>22</v>
      </c>
    </row>
    <row r="119" s="12" customFormat="1" ht="22.8" customHeight="1">
      <c r="A119" s="12"/>
      <c r="B119" s="153"/>
      <c r="C119" s="12"/>
      <c r="D119" s="154" t="s">
        <v>79</v>
      </c>
      <c r="E119" s="164" t="s">
        <v>264</v>
      </c>
      <c r="F119" s="164" t="s">
        <v>439</v>
      </c>
      <c r="G119" s="12"/>
      <c r="H119" s="12"/>
      <c r="I119" s="156"/>
      <c r="J119" s="165">
        <f>BK119</f>
        <v>0</v>
      </c>
      <c r="K119" s="12"/>
      <c r="L119" s="153"/>
      <c r="M119" s="158"/>
      <c r="N119" s="159"/>
      <c r="O119" s="159"/>
      <c r="P119" s="160">
        <f>SUM(P120:P141)</f>
        <v>0</v>
      </c>
      <c r="Q119" s="159"/>
      <c r="R119" s="160">
        <f>SUM(R120:R141)</f>
        <v>12.031321200000001</v>
      </c>
      <c r="S119" s="159"/>
      <c r="T119" s="161">
        <f>SUM(T120:T141)</f>
        <v>13.694720000000002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88</v>
      </c>
      <c r="AT119" s="162" t="s">
        <v>79</v>
      </c>
      <c r="AU119" s="162" t="s">
        <v>88</v>
      </c>
      <c r="AY119" s="154" t="s">
        <v>216</v>
      </c>
      <c r="BK119" s="163">
        <f>SUM(BK120:BK141)</f>
        <v>0</v>
      </c>
    </row>
    <row r="120" s="2" customFormat="1" ht="14.4" customHeight="1">
      <c r="A120" s="40"/>
      <c r="B120" s="166"/>
      <c r="C120" s="167" t="s">
        <v>9</v>
      </c>
      <c r="D120" s="167" t="s">
        <v>218</v>
      </c>
      <c r="E120" s="168" t="s">
        <v>1181</v>
      </c>
      <c r="F120" s="169" t="s">
        <v>1182</v>
      </c>
      <c r="G120" s="170" t="s">
        <v>462</v>
      </c>
      <c r="H120" s="171">
        <v>7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0.0072899999999999996</v>
      </c>
      <c r="R120" s="176">
        <f>Q120*H120</f>
        <v>0.051029999999999999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223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223</v>
      </c>
      <c r="BM120" s="178" t="s">
        <v>1183</v>
      </c>
    </row>
    <row r="121" s="2" customFormat="1" ht="14.4" customHeight="1">
      <c r="A121" s="40"/>
      <c r="B121" s="166"/>
      <c r="C121" s="201" t="s">
        <v>303</v>
      </c>
      <c r="D121" s="201" t="s">
        <v>356</v>
      </c>
      <c r="E121" s="202" t="s">
        <v>1184</v>
      </c>
      <c r="F121" s="203" t="s">
        <v>1185</v>
      </c>
      <c r="G121" s="204" t="s">
        <v>462</v>
      </c>
      <c r="H121" s="205">
        <v>3</v>
      </c>
      <c r="I121" s="206"/>
      <c r="J121" s="207">
        <f>ROUND(I121*H121,2)</f>
        <v>0</v>
      </c>
      <c r="K121" s="203" t="s">
        <v>3</v>
      </c>
      <c r="L121" s="208"/>
      <c r="M121" s="209" t="s">
        <v>3</v>
      </c>
      <c r="N121" s="210" t="s">
        <v>51</v>
      </c>
      <c r="O121" s="74"/>
      <c r="P121" s="176">
        <f>O121*H121</f>
        <v>0</v>
      </c>
      <c r="Q121" s="176">
        <v>1.6699999999999999</v>
      </c>
      <c r="R121" s="176">
        <f>Q121*H121</f>
        <v>5.0099999999999998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258</v>
      </c>
      <c r="AT121" s="178" t="s">
        <v>356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1186</v>
      </c>
    </row>
    <row r="122" s="2" customFormat="1">
      <c r="A122" s="40"/>
      <c r="B122" s="41"/>
      <c r="C122" s="40"/>
      <c r="D122" s="181" t="s">
        <v>230</v>
      </c>
      <c r="E122" s="40"/>
      <c r="F122" s="189" t="s">
        <v>1187</v>
      </c>
      <c r="G122" s="40"/>
      <c r="H122" s="40"/>
      <c r="I122" s="190"/>
      <c r="J122" s="40"/>
      <c r="K122" s="40"/>
      <c r="L122" s="41"/>
      <c r="M122" s="191"/>
      <c r="N122" s="192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230</v>
      </c>
      <c r="AU122" s="20" t="s">
        <v>22</v>
      </c>
    </row>
    <row r="123" s="2" customFormat="1" ht="14.4" customHeight="1">
      <c r="A123" s="40"/>
      <c r="B123" s="166"/>
      <c r="C123" s="201" t="s">
        <v>308</v>
      </c>
      <c r="D123" s="201" t="s">
        <v>356</v>
      </c>
      <c r="E123" s="202" t="s">
        <v>1188</v>
      </c>
      <c r="F123" s="203" t="s">
        <v>1189</v>
      </c>
      <c r="G123" s="204" t="s">
        <v>462</v>
      </c>
      <c r="H123" s="205">
        <v>1</v>
      </c>
      <c r="I123" s="206"/>
      <c r="J123" s="207">
        <f>ROUND(I123*H123,2)</f>
        <v>0</v>
      </c>
      <c r="K123" s="203" t="s">
        <v>3</v>
      </c>
      <c r="L123" s="208"/>
      <c r="M123" s="209" t="s">
        <v>3</v>
      </c>
      <c r="N123" s="210" t="s">
        <v>51</v>
      </c>
      <c r="O123" s="74"/>
      <c r="P123" s="176">
        <f>O123*H123</f>
        <v>0</v>
      </c>
      <c r="Q123" s="176">
        <v>1.6699999999999999</v>
      </c>
      <c r="R123" s="176">
        <f>Q123*H123</f>
        <v>1.6699999999999999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258</v>
      </c>
      <c r="AT123" s="178" t="s">
        <v>356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1190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1187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2" customFormat="1" ht="14.4" customHeight="1">
      <c r="A125" s="40"/>
      <c r="B125" s="166"/>
      <c r="C125" s="201" t="s">
        <v>314</v>
      </c>
      <c r="D125" s="201" t="s">
        <v>356</v>
      </c>
      <c r="E125" s="202" t="s">
        <v>1191</v>
      </c>
      <c r="F125" s="203" t="s">
        <v>1192</v>
      </c>
      <c r="G125" s="204" t="s">
        <v>462</v>
      </c>
      <c r="H125" s="205">
        <v>1</v>
      </c>
      <c r="I125" s="206"/>
      <c r="J125" s="207">
        <f>ROUND(I125*H125,2)</f>
        <v>0</v>
      </c>
      <c r="K125" s="203" t="s">
        <v>3</v>
      </c>
      <c r="L125" s="208"/>
      <c r="M125" s="209" t="s">
        <v>3</v>
      </c>
      <c r="N125" s="210" t="s">
        <v>51</v>
      </c>
      <c r="O125" s="74"/>
      <c r="P125" s="176">
        <f>O125*H125</f>
        <v>0</v>
      </c>
      <c r="Q125" s="176">
        <v>1.6699999999999999</v>
      </c>
      <c r="R125" s="176">
        <f>Q125*H125</f>
        <v>1.6699999999999999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258</v>
      </c>
      <c r="AT125" s="178" t="s">
        <v>356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223</v>
      </c>
      <c r="BM125" s="178" t="s">
        <v>1193</v>
      </c>
    </row>
    <row r="126" s="2" customFormat="1">
      <c r="A126" s="40"/>
      <c r="B126" s="41"/>
      <c r="C126" s="40"/>
      <c r="D126" s="181" t="s">
        <v>230</v>
      </c>
      <c r="E126" s="40"/>
      <c r="F126" s="189" t="s">
        <v>1187</v>
      </c>
      <c r="G126" s="40"/>
      <c r="H126" s="40"/>
      <c r="I126" s="190"/>
      <c r="J126" s="40"/>
      <c r="K126" s="40"/>
      <c r="L126" s="41"/>
      <c r="M126" s="191"/>
      <c r="N126" s="192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230</v>
      </c>
      <c r="AU126" s="20" t="s">
        <v>22</v>
      </c>
    </row>
    <row r="127" s="2" customFormat="1" ht="14.4" customHeight="1">
      <c r="A127" s="40"/>
      <c r="B127" s="166"/>
      <c r="C127" s="201" t="s">
        <v>319</v>
      </c>
      <c r="D127" s="201" t="s">
        <v>356</v>
      </c>
      <c r="E127" s="202" t="s">
        <v>1194</v>
      </c>
      <c r="F127" s="203" t="s">
        <v>1195</v>
      </c>
      <c r="G127" s="204" t="s">
        <v>462</v>
      </c>
      <c r="H127" s="205">
        <v>1</v>
      </c>
      <c r="I127" s="206"/>
      <c r="J127" s="207">
        <f>ROUND(I127*H127,2)</f>
        <v>0</v>
      </c>
      <c r="K127" s="203" t="s">
        <v>3</v>
      </c>
      <c r="L127" s="208"/>
      <c r="M127" s="209" t="s">
        <v>3</v>
      </c>
      <c r="N127" s="210" t="s">
        <v>51</v>
      </c>
      <c r="O127" s="74"/>
      <c r="P127" s="176">
        <f>O127*H127</f>
        <v>0</v>
      </c>
      <c r="Q127" s="176">
        <v>1.6699999999999999</v>
      </c>
      <c r="R127" s="176">
        <f>Q127*H127</f>
        <v>1.6699999999999999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258</v>
      </c>
      <c r="AT127" s="178" t="s">
        <v>356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1196</v>
      </c>
    </row>
    <row r="128" s="2" customFormat="1" ht="14.4" customHeight="1">
      <c r="A128" s="40"/>
      <c r="B128" s="166"/>
      <c r="C128" s="201" t="s">
        <v>325</v>
      </c>
      <c r="D128" s="201" t="s">
        <v>356</v>
      </c>
      <c r="E128" s="202" t="s">
        <v>1197</v>
      </c>
      <c r="F128" s="203" t="s">
        <v>1198</v>
      </c>
      <c r="G128" s="204" t="s">
        <v>462</v>
      </c>
      <c r="H128" s="205">
        <v>1</v>
      </c>
      <c r="I128" s="206"/>
      <c r="J128" s="207">
        <f>ROUND(I128*H128,2)</f>
        <v>0</v>
      </c>
      <c r="K128" s="203" t="s">
        <v>3</v>
      </c>
      <c r="L128" s="208"/>
      <c r="M128" s="209" t="s">
        <v>3</v>
      </c>
      <c r="N128" s="210" t="s">
        <v>51</v>
      </c>
      <c r="O128" s="74"/>
      <c r="P128" s="176">
        <f>O128*H128</f>
        <v>0</v>
      </c>
      <c r="Q128" s="176">
        <v>1.6699999999999999</v>
      </c>
      <c r="R128" s="176">
        <f>Q128*H128</f>
        <v>1.6699999999999999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258</v>
      </c>
      <c r="AT128" s="178" t="s">
        <v>356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1199</v>
      </c>
    </row>
    <row r="129" s="2" customFormat="1" ht="14.4" customHeight="1">
      <c r="A129" s="40"/>
      <c r="B129" s="166"/>
      <c r="C129" s="167" t="s">
        <v>8</v>
      </c>
      <c r="D129" s="167" t="s">
        <v>218</v>
      </c>
      <c r="E129" s="168" t="s">
        <v>1200</v>
      </c>
      <c r="F129" s="169" t="s">
        <v>1201</v>
      </c>
      <c r="G129" s="170" t="s">
        <v>462</v>
      </c>
      <c r="H129" s="171">
        <v>22</v>
      </c>
      <c r="I129" s="172"/>
      <c r="J129" s="173">
        <f>ROUND(I129*H129,2)</f>
        <v>0</v>
      </c>
      <c r="K129" s="169" t="s">
        <v>222</v>
      </c>
      <c r="L129" s="41"/>
      <c r="M129" s="174" t="s">
        <v>3</v>
      </c>
      <c r="N129" s="175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223</v>
      </c>
      <c r="AT129" s="178" t="s">
        <v>218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223</v>
      </c>
      <c r="BM129" s="178" t="s">
        <v>1202</v>
      </c>
    </row>
    <row r="130" s="2" customFormat="1" ht="24.15" customHeight="1">
      <c r="A130" s="40"/>
      <c r="B130" s="166"/>
      <c r="C130" s="167" t="s">
        <v>336</v>
      </c>
      <c r="D130" s="167" t="s">
        <v>218</v>
      </c>
      <c r="E130" s="168" t="s">
        <v>1203</v>
      </c>
      <c r="F130" s="169" t="s">
        <v>1204</v>
      </c>
      <c r="G130" s="170" t="s">
        <v>221</v>
      </c>
      <c r="H130" s="171">
        <v>60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1205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1206</v>
      </c>
      <c r="G131" s="13"/>
      <c r="H131" s="184">
        <v>60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2" customFormat="1" ht="24.15" customHeight="1">
      <c r="A132" s="40"/>
      <c r="B132" s="166"/>
      <c r="C132" s="167" t="s">
        <v>341</v>
      </c>
      <c r="D132" s="167" t="s">
        <v>218</v>
      </c>
      <c r="E132" s="168" t="s">
        <v>1207</v>
      </c>
      <c r="F132" s="169" t="s">
        <v>1208</v>
      </c>
      <c r="G132" s="170" t="s">
        <v>221</v>
      </c>
      <c r="H132" s="171">
        <v>1800</v>
      </c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223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223</v>
      </c>
      <c r="BM132" s="178" t="s">
        <v>1209</v>
      </c>
    </row>
    <row r="133" s="13" customFormat="1">
      <c r="A133" s="13"/>
      <c r="B133" s="180"/>
      <c r="C133" s="13"/>
      <c r="D133" s="181" t="s">
        <v>225</v>
      </c>
      <c r="E133" s="182" t="s">
        <v>3</v>
      </c>
      <c r="F133" s="183" t="s">
        <v>1210</v>
      </c>
      <c r="G133" s="13"/>
      <c r="H133" s="184">
        <v>1800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41</v>
      </c>
      <c r="AX133" s="13" t="s">
        <v>88</v>
      </c>
      <c r="AY133" s="182" t="s">
        <v>216</v>
      </c>
    </row>
    <row r="134" s="2" customFormat="1" ht="24.15" customHeight="1">
      <c r="A134" s="40"/>
      <c r="B134" s="166"/>
      <c r="C134" s="167" t="s">
        <v>346</v>
      </c>
      <c r="D134" s="167" t="s">
        <v>218</v>
      </c>
      <c r="E134" s="168" t="s">
        <v>1211</v>
      </c>
      <c r="F134" s="169" t="s">
        <v>1212</v>
      </c>
      <c r="G134" s="170" t="s">
        <v>221</v>
      </c>
      <c r="H134" s="171">
        <v>60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223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1213</v>
      </c>
    </row>
    <row r="135" s="2" customFormat="1" ht="14.4" customHeight="1">
      <c r="A135" s="40"/>
      <c r="B135" s="166"/>
      <c r="C135" s="167" t="s">
        <v>351</v>
      </c>
      <c r="D135" s="167" t="s">
        <v>218</v>
      </c>
      <c r="E135" s="168" t="s">
        <v>1088</v>
      </c>
      <c r="F135" s="169" t="s">
        <v>1089</v>
      </c>
      <c r="G135" s="170" t="s">
        <v>1090</v>
      </c>
      <c r="H135" s="171">
        <v>24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223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223</v>
      </c>
      <c r="BM135" s="178" t="s">
        <v>1214</v>
      </c>
    </row>
    <row r="136" s="2" customFormat="1" ht="14.4" customHeight="1">
      <c r="A136" s="40"/>
      <c r="B136" s="166"/>
      <c r="C136" s="167" t="s">
        <v>355</v>
      </c>
      <c r="D136" s="167" t="s">
        <v>218</v>
      </c>
      <c r="E136" s="168" t="s">
        <v>1215</v>
      </c>
      <c r="F136" s="169" t="s">
        <v>1216</v>
      </c>
      <c r="G136" s="170" t="s">
        <v>261</v>
      </c>
      <c r="H136" s="171">
        <v>28.640000000000001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8.0000000000000007E-05</v>
      </c>
      <c r="R136" s="176">
        <f>Q136*H136</f>
        <v>0.0022912000000000002</v>
      </c>
      <c r="S136" s="176">
        <v>0.017999999999999999</v>
      </c>
      <c r="T136" s="177">
        <f>S136*H136</f>
        <v>0.51551999999999998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223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1217</v>
      </c>
    </row>
    <row r="137" s="2" customFormat="1" ht="14.4" customHeight="1">
      <c r="A137" s="40"/>
      <c r="B137" s="166"/>
      <c r="C137" s="167" t="s">
        <v>363</v>
      </c>
      <c r="D137" s="167" t="s">
        <v>218</v>
      </c>
      <c r="E137" s="168" t="s">
        <v>1218</v>
      </c>
      <c r="F137" s="169" t="s">
        <v>1219</v>
      </c>
      <c r="G137" s="170" t="s">
        <v>221</v>
      </c>
      <c r="H137" s="171">
        <v>23.800000000000001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0.26400000000000001</v>
      </c>
      <c r="T137" s="177">
        <f>S137*H137</f>
        <v>6.2832000000000008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223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223</v>
      </c>
      <c r="BM137" s="178" t="s">
        <v>1220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1221</v>
      </c>
      <c r="G138" s="13"/>
      <c r="H138" s="184">
        <v>23.800000000000001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88</v>
      </c>
      <c r="AY138" s="182" t="s">
        <v>216</v>
      </c>
    </row>
    <row r="139" s="2" customFormat="1" ht="37.8" customHeight="1">
      <c r="A139" s="40"/>
      <c r="B139" s="166"/>
      <c r="C139" s="167" t="s">
        <v>369</v>
      </c>
      <c r="D139" s="167" t="s">
        <v>218</v>
      </c>
      <c r="E139" s="168" t="s">
        <v>1222</v>
      </c>
      <c r="F139" s="169" t="s">
        <v>1223</v>
      </c>
      <c r="G139" s="170" t="s">
        <v>617</v>
      </c>
      <c r="H139" s="171">
        <v>1500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0.001</v>
      </c>
      <c r="T139" s="177">
        <f>S139*H139</f>
        <v>1.5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223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223</v>
      </c>
      <c r="BM139" s="178" t="s">
        <v>1224</v>
      </c>
    </row>
    <row r="140" s="2" customFormat="1" ht="14.4" customHeight="1">
      <c r="A140" s="40"/>
      <c r="B140" s="166"/>
      <c r="C140" s="167" t="s">
        <v>374</v>
      </c>
      <c r="D140" s="167" t="s">
        <v>218</v>
      </c>
      <c r="E140" s="168" t="s">
        <v>1225</v>
      </c>
      <c r="F140" s="169" t="s">
        <v>1226</v>
      </c>
      <c r="G140" s="170" t="s">
        <v>271</v>
      </c>
      <c r="H140" s="171">
        <v>0.40000000000000002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0.12</v>
      </c>
      <c r="R140" s="176">
        <f>Q140*H140</f>
        <v>0.048000000000000001</v>
      </c>
      <c r="S140" s="176">
        <v>2.4900000000000002</v>
      </c>
      <c r="T140" s="177">
        <f>S140*H140</f>
        <v>0.99600000000000011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1227</v>
      </c>
    </row>
    <row r="141" s="2" customFormat="1" ht="14.4" customHeight="1">
      <c r="A141" s="40"/>
      <c r="B141" s="166"/>
      <c r="C141" s="167" t="s">
        <v>379</v>
      </c>
      <c r="D141" s="167" t="s">
        <v>218</v>
      </c>
      <c r="E141" s="168" t="s">
        <v>1228</v>
      </c>
      <c r="F141" s="169" t="s">
        <v>1229</v>
      </c>
      <c r="G141" s="170" t="s">
        <v>271</v>
      </c>
      <c r="H141" s="171">
        <v>2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0.12</v>
      </c>
      <c r="R141" s="176">
        <f>Q141*H141</f>
        <v>0.23999999999999999</v>
      </c>
      <c r="S141" s="176">
        <v>2.2000000000000002</v>
      </c>
      <c r="T141" s="177">
        <f>S141*H141</f>
        <v>4.4000000000000004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223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1230</v>
      </c>
    </row>
    <row r="142" s="12" customFormat="1" ht="22.8" customHeight="1">
      <c r="A142" s="12"/>
      <c r="B142" s="153"/>
      <c r="C142" s="12"/>
      <c r="D142" s="154" t="s">
        <v>79</v>
      </c>
      <c r="E142" s="164" t="s">
        <v>556</v>
      </c>
      <c r="F142" s="164" t="s">
        <v>557</v>
      </c>
      <c r="G142" s="12"/>
      <c r="H142" s="12"/>
      <c r="I142" s="156"/>
      <c r="J142" s="165">
        <f>BK142</f>
        <v>0</v>
      </c>
      <c r="K142" s="12"/>
      <c r="L142" s="153"/>
      <c r="M142" s="158"/>
      <c r="N142" s="159"/>
      <c r="O142" s="159"/>
      <c r="P142" s="160">
        <f>SUM(P143:P149)</f>
        <v>0</v>
      </c>
      <c r="Q142" s="159"/>
      <c r="R142" s="160">
        <f>SUM(R143:R149)</f>
        <v>0</v>
      </c>
      <c r="S142" s="159"/>
      <c r="T142" s="161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4" t="s">
        <v>88</v>
      </c>
      <c r="AT142" s="162" t="s">
        <v>79</v>
      </c>
      <c r="AU142" s="162" t="s">
        <v>88</v>
      </c>
      <c r="AY142" s="154" t="s">
        <v>216</v>
      </c>
      <c r="BK142" s="163">
        <f>SUM(BK143:BK149)</f>
        <v>0</v>
      </c>
    </row>
    <row r="143" s="2" customFormat="1" ht="24.15" customHeight="1">
      <c r="A143" s="40"/>
      <c r="B143" s="166"/>
      <c r="C143" s="167" t="s">
        <v>388</v>
      </c>
      <c r="D143" s="167" t="s">
        <v>218</v>
      </c>
      <c r="E143" s="168" t="s">
        <v>1231</v>
      </c>
      <c r="F143" s="169" t="s">
        <v>1232</v>
      </c>
      <c r="G143" s="170" t="s">
        <v>300</v>
      </c>
      <c r="H143" s="171">
        <v>13.695</v>
      </c>
      <c r="I143" s="172"/>
      <c r="J143" s="173">
        <f>ROUND(I143*H143,2)</f>
        <v>0</v>
      </c>
      <c r="K143" s="169" t="s">
        <v>222</v>
      </c>
      <c r="L143" s="41"/>
      <c r="M143" s="174" t="s">
        <v>3</v>
      </c>
      <c r="N143" s="175" t="s">
        <v>51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223</v>
      </c>
      <c r="AT143" s="178" t="s">
        <v>218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223</v>
      </c>
      <c r="BM143" s="178" t="s">
        <v>1233</v>
      </c>
    </row>
    <row r="144" s="2" customFormat="1" ht="24.15" customHeight="1">
      <c r="A144" s="40"/>
      <c r="B144" s="166"/>
      <c r="C144" s="167" t="s">
        <v>397</v>
      </c>
      <c r="D144" s="167" t="s">
        <v>218</v>
      </c>
      <c r="E144" s="168" t="s">
        <v>1234</v>
      </c>
      <c r="F144" s="169" t="s">
        <v>1235</v>
      </c>
      <c r="G144" s="170" t="s">
        <v>300</v>
      </c>
      <c r="H144" s="171">
        <v>13.695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1236</v>
      </c>
    </row>
    <row r="145" s="2" customFormat="1" ht="14.4" customHeight="1">
      <c r="A145" s="40"/>
      <c r="B145" s="166"/>
      <c r="C145" s="167" t="s">
        <v>403</v>
      </c>
      <c r="D145" s="167" t="s">
        <v>218</v>
      </c>
      <c r="E145" s="168" t="s">
        <v>1237</v>
      </c>
      <c r="F145" s="169" t="s">
        <v>1238</v>
      </c>
      <c r="G145" s="170" t="s">
        <v>300</v>
      </c>
      <c r="H145" s="171">
        <v>13.695</v>
      </c>
      <c r="I145" s="172"/>
      <c r="J145" s="173">
        <f>ROUND(I145*H145,2)</f>
        <v>0</v>
      </c>
      <c r="K145" s="169" t="s">
        <v>222</v>
      </c>
      <c r="L145" s="41"/>
      <c r="M145" s="174" t="s">
        <v>3</v>
      </c>
      <c r="N145" s="175" t="s">
        <v>51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223</v>
      </c>
      <c r="AT145" s="178" t="s">
        <v>218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223</v>
      </c>
      <c r="BM145" s="178" t="s">
        <v>1239</v>
      </c>
    </row>
    <row r="146" s="2" customFormat="1" ht="37.8" customHeight="1">
      <c r="A146" s="40"/>
      <c r="B146" s="166"/>
      <c r="C146" s="167" t="s">
        <v>412</v>
      </c>
      <c r="D146" s="167" t="s">
        <v>218</v>
      </c>
      <c r="E146" s="168" t="s">
        <v>1240</v>
      </c>
      <c r="F146" s="169" t="s">
        <v>1241</v>
      </c>
      <c r="G146" s="170" t="s">
        <v>300</v>
      </c>
      <c r="H146" s="171">
        <v>314.98500000000001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223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1242</v>
      </c>
    </row>
    <row r="147" s="2" customFormat="1">
      <c r="A147" s="40"/>
      <c r="B147" s="41"/>
      <c r="C147" s="40"/>
      <c r="D147" s="181" t="s">
        <v>230</v>
      </c>
      <c r="E147" s="40"/>
      <c r="F147" s="189" t="s">
        <v>1243</v>
      </c>
      <c r="G147" s="40"/>
      <c r="H147" s="40"/>
      <c r="I147" s="190"/>
      <c r="J147" s="40"/>
      <c r="K147" s="40"/>
      <c r="L147" s="41"/>
      <c r="M147" s="191"/>
      <c r="N147" s="192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230</v>
      </c>
      <c r="AU147" s="20" t="s">
        <v>22</v>
      </c>
    </row>
    <row r="148" s="13" customFormat="1">
      <c r="A148" s="13"/>
      <c r="B148" s="180"/>
      <c r="C148" s="13"/>
      <c r="D148" s="181" t="s">
        <v>225</v>
      </c>
      <c r="E148" s="13"/>
      <c r="F148" s="183" t="s">
        <v>1244</v>
      </c>
      <c r="G148" s="13"/>
      <c r="H148" s="184">
        <v>314.98500000000001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</v>
      </c>
      <c r="AX148" s="13" t="s">
        <v>88</v>
      </c>
      <c r="AY148" s="182" t="s">
        <v>216</v>
      </c>
    </row>
    <row r="149" s="2" customFormat="1" ht="24.15" customHeight="1">
      <c r="A149" s="40"/>
      <c r="B149" s="166"/>
      <c r="C149" s="167" t="s">
        <v>419</v>
      </c>
      <c r="D149" s="167" t="s">
        <v>218</v>
      </c>
      <c r="E149" s="168" t="s">
        <v>1245</v>
      </c>
      <c r="F149" s="169" t="s">
        <v>1246</v>
      </c>
      <c r="G149" s="170" t="s">
        <v>300</v>
      </c>
      <c r="H149" s="171">
        <v>13.695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223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223</v>
      </c>
      <c r="BM149" s="178" t="s">
        <v>1247</v>
      </c>
    </row>
    <row r="150" s="12" customFormat="1" ht="22.8" customHeight="1">
      <c r="A150" s="12"/>
      <c r="B150" s="153"/>
      <c r="C150" s="12"/>
      <c r="D150" s="154" t="s">
        <v>79</v>
      </c>
      <c r="E150" s="164" t="s">
        <v>593</v>
      </c>
      <c r="F150" s="164" t="s">
        <v>594</v>
      </c>
      <c r="G150" s="12"/>
      <c r="H150" s="12"/>
      <c r="I150" s="156"/>
      <c r="J150" s="165">
        <f>BK150</f>
        <v>0</v>
      </c>
      <c r="K150" s="12"/>
      <c r="L150" s="153"/>
      <c r="M150" s="158"/>
      <c r="N150" s="159"/>
      <c r="O150" s="159"/>
      <c r="P150" s="160">
        <f>P151</f>
        <v>0</v>
      </c>
      <c r="Q150" s="159"/>
      <c r="R150" s="160">
        <f>R151</f>
        <v>0</v>
      </c>
      <c r="S150" s="159"/>
      <c r="T150" s="16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4" t="s">
        <v>88</v>
      </c>
      <c r="AT150" s="162" t="s">
        <v>79</v>
      </c>
      <c r="AU150" s="162" t="s">
        <v>88</v>
      </c>
      <c r="AY150" s="154" t="s">
        <v>216</v>
      </c>
      <c r="BK150" s="163">
        <f>BK151</f>
        <v>0</v>
      </c>
    </row>
    <row r="151" s="2" customFormat="1" ht="24.15" customHeight="1">
      <c r="A151" s="40"/>
      <c r="B151" s="166"/>
      <c r="C151" s="167" t="s">
        <v>427</v>
      </c>
      <c r="D151" s="167" t="s">
        <v>218</v>
      </c>
      <c r="E151" s="168" t="s">
        <v>1248</v>
      </c>
      <c r="F151" s="169" t="s">
        <v>1249</v>
      </c>
      <c r="G151" s="170" t="s">
        <v>300</v>
      </c>
      <c r="H151" s="171">
        <v>30.381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223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1250</v>
      </c>
    </row>
    <row r="152" s="12" customFormat="1" ht="25.92" customHeight="1">
      <c r="A152" s="12"/>
      <c r="B152" s="153"/>
      <c r="C152" s="12"/>
      <c r="D152" s="154" t="s">
        <v>79</v>
      </c>
      <c r="E152" s="155" t="s">
        <v>644</v>
      </c>
      <c r="F152" s="155" t="s">
        <v>645</v>
      </c>
      <c r="G152" s="12"/>
      <c r="H152" s="12"/>
      <c r="I152" s="156"/>
      <c r="J152" s="157">
        <f>BK152</f>
        <v>0</v>
      </c>
      <c r="K152" s="12"/>
      <c r="L152" s="153"/>
      <c r="M152" s="158"/>
      <c r="N152" s="159"/>
      <c r="O152" s="159"/>
      <c r="P152" s="160">
        <f>P153+P159</f>
        <v>0</v>
      </c>
      <c r="Q152" s="159"/>
      <c r="R152" s="160">
        <f>R153+R159</f>
        <v>0.10400119999999999</v>
      </c>
      <c r="S152" s="159"/>
      <c r="T152" s="161">
        <f>T153+T159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4" t="s">
        <v>22</v>
      </c>
      <c r="AT152" s="162" t="s">
        <v>79</v>
      </c>
      <c r="AU152" s="162" t="s">
        <v>80</v>
      </c>
      <c r="AY152" s="154" t="s">
        <v>216</v>
      </c>
      <c r="BK152" s="163">
        <f>BK153+BK159</f>
        <v>0</v>
      </c>
    </row>
    <row r="153" s="12" customFormat="1" ht="22.8" customHeight="1">
      <c r="A153" s="12"/>
      <c r="B153" s="153"/>
      <c r="C153" s="12"/>
      <c r="D153" s="154" t="s">
        <v>79</v>
      </c>
      <c r="E153" s="164" t="s">
        <v>1251</v>
      </c>
      <c r="F153" s="164" t="s">
        <v>1252</v>
      </c>
      <c r="G153" s="12"/>
      <c r="H153" s="12"/>
      <c r="I153" s="156"/>
      <c r="J153" s="165">
        <f>BK153</f>
        <v>0</v>
      </c>
      <c r="K153" s="12"/>
      <c r="L153" s="153"/>
      <c r="M153" s="158"/>
      <c r="N153" s="159"/>
      <c r="O153" s="159"/>
      <c r="P153" s="160">
        <f>SUM(P154:P158)</f>
        <v>0</v>
      </c>
      <c r="Q153" s="159"/>
      <c r="R153" s="160">
        <f>SUM(R154:R158)</f>
        <v>0.086431999999999981</v>
      </c>
      <c r="S153" s="159"/>
      <c r="T153" s="161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4" t="s">
        <v>22</v>
      </c>
      <c r="AT153" s="162" t="s">
        <v>79</v>
      </c>
      <c r="AU153" s="162" t="s">
        <v>88</v>
      </c>
      <c r="AY153" s="154" t="s">
        <v>216</v>
      </c>
      <c r="BK153" s="163">
        <f>SUM(BK154:BK158)</f>
        <v>0</v>
      </c>
    </row>
    <row r="154" s="2" customFormat="1" ht="14.4" customHeight="1">
      <c r="A154" s="40"/>
      <c r="B154" s="166"/>
      <c r="C154" s="167" t="s">
        <v>434</v>
      </c>
      <c r="D154" s="167" t="s">
        <v>218</v>
      </c>
      <c r="E154" s="168" t="s">
        <v>1253</v>
      </c>
      <c r="F154" s="169" t="s">
        <v>1254</v>
      </c>
      <c r="G154" s="170" t="s">
        <v>221</v>
      </c>
      <c r="H154" s="171">
        <v>14.6</v>
      </c>
      <c r="I154" s="172"/>
      <c r="J154" s="173">
        <f>ROUND(I154*H154,2)</f>
        <v>0</v>
      </c>
      <c r="K154" s="169" t="s">
        <v>222</v>
      </c>
      <c r="L154" s="41"/>
      <c r="M154" s="174" t="s">
        <v>3</v>
      </c>
      <c r="N154" s="175" t="s">
        <v>51</v>
      </c>
      <c r="O154" s="74"/>
      <c r="P154" s="176">
        <f>O154*H154</f>
        <v>0</v>
      </c>
      <c r="Q154" s="176">
        <v>0.00040000000000000002</v>
      </c>
      <c r="R154" s="176">
        <f>Q154*H154</f>
        <v>0.0058399999999999997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303</v>
      </c>
      <c r="AT154" s="178" t="s">
        <v>218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303</v>
      </c>
      <c r="BM154" s="178" t="s">
        <v>1255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1256</v>
      </c>
      <c r="G155" s="13"/>
      <c r="H155" s="184">
        <v>14.6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88</v>
      </c>
      <c r="AY155" s="182" t="s">
        <v>216</v>
      </c>
    </row>
    <row r="156" s="2" customFormat="1" ht="24.15" customHeight="1">
      <c r="A156" s="40"/>
      <c r="B156" s="166"/>
      <c r="C156" s="201" t="s">
        <v>440</v>
      </c>
      <c r="D156" s="201" t="s">
        <v>356</v>
      </c>
      <c r="E156" s="202" t="s">
        <v>1257</v>
      </c>
      <c r="F156" s="203" t="s">
        <v>1258</v>
      </c>
      <c r="G156" s="204" t="s">
        <v>221</v>
      </c>
      <c r="H156" s="205">
        <v>16.789999999999999</v>
      </c>
      <c r="I156" s="206"/>
      <c r="J156" s="207">
        <f>ROUND(I156*H156,2)</f>
        <v>0</v>
      </c>
      <c r="K156" s="203" t="s">
        <v>222</v>
      </c>
      <c r="L156" s="208"/>
      <c r="M156" s="209" t="s">
        <v>3</v>
      </c>
      <c r="N156" s="210" t="s">
        <v>51</v>
      </c>
      <c r="O156" s="74"/>
      <c r="P156" s="176">
        <f>O156*H156</f>
        <v>0</v>
      </c>
      <c r="Q156" s="176">
        <v>0.0047999999999999996</v>
      </c>
      <c r="R156" s="176">
        <f>Q156*H156</f>
        <v>0.080591999999999983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397</v>
      </c>
      <c r="AT156" s="178" t="s">
        <v>356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303</v>
      </c>
      <c r="BM156" s="178" t="s">
        <v>1259</v>
      </c>
    </row>
    <row r="157" s="13" customFormat="1">
      <c r="A157" s="13"/>
      <c r="B157" s="180"/>
      <c r="C157" s="13"/>
      <c r="D157" s="181" t="s">
        <v>225</v>
      </c>
      <c r="E157" s="13"/>
      <c r="F157" s="183" t="s">
        <v>1260</v>
      </c>
      <c r="G157" s="13"/>
      <c r="H157" s="184">
        <v>16.789999999999999</v>
      </c>
      <c r="I157" s="185"/>
      <c r="J157" s="13"/>
      <c r="K157" s="13"/>
      <c r="L157" s="180"/>
      <c r="M157" s="186"/>
      <c r="N157" s="187"/>
      <c r="O157" s="187"/>
      <c r="P157" s="187"/>
      <c r="Q157" s="187"/>
      <c r="R157" s="187"/>
      <c r="S157" s="187"/>
      <c r="T157" s="18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2" t="s">
        <v>225</v>
      </c>
      <c r="AU157" s="182" t="s">
        <v>22</v>
      </c>
      <c r="AV157" s="13" t="s">
        <v>22</v>
      </c>
      <c r="AW157" s="13" t="s">
        <v>4</v>
      </c>
      <c r="AX157" s="13" t="s">
        <v>88</v>
      </c>
      <c r="AY157" s="182" t="s">
        <v>216</v>
      </c>
    </row>
    <row r="158" s="2" customFormat="1" ht="24.15" customHeight="1">
      <c r="A158" s="40"/>
      <c r="B158" s="166"/>
      <c r="C158" s="167" t="s">
        <v>445</v>
      </c>
      <c r="D158" s="167" t="s">
        <v>218</v>
      </c>
      <c r="E158" s="168" t="s">
        <v>1261</v>
      </c>
      <c r="F158" s="169" t="s">
        <v>1262</v>
      </c>
      <c r="G158" s="170" t="s">
        <v>300</v>
      </c>
      <c r="H158" s="171">
        <v>0.085999999999999993</v>
      </c>
      <c r="I158" s="172"/>
      <c r="J158" s="173">
        <f>ROUND(I158*H158,2)</f>
        <v>0</v>
      </c>
      <c r="K158" s="169" t="s">
        <v>222</v>
      </c>
      <c r="L158" s="41"/>
      <c r="M158" s="174" t="s">
        <v>3</v>
      </c>
      <c r="N158" s="175" t="s">
        <v>51</v>
      </c>
      <c r="O158" s="74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303</v>
      </c>
      <c r="AT158" s="178" t="s">
        <v>218</v>
      </c>
      <c r="AU158" s="178" t="s">
        <v>22</v>
      </c>
      <c r="AY158" s="20" t="s">
        <v>216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88</v>
      </c>
      <c r="BK158" s="179">
        <f>ROUND(I158*H158,2)</f>
        <v>0</v>
      </c>
      <c r="BL158" s="20" t="s">
        <v>303</v>
      </c>
      <c r="BM158" s="178" t="s">
        <v>1263</v>
      </c>
    </row>
    <row r="159" s="12" customFormat="1" ht="22.8" customHeight="1">
      <c r="A159" s="12"/>
      <c r="B159" s="153"/>
      <c r="C159" s="12"/>
      <c r="D159" s="154" t="s">
        <v>79</v>
      </c>
      <c r="E159" s="164" t="s">
        <v>1264</v>
      </c>
      <c r="F159" s="164" t="s">
        <v>1265</v>
      </c>
      <c r="G159" s="12"/>
      <c r="H159" s="12"/>
      <c r="I159" s="156"/>
      <c r="J159" s="165">
        <f>BK159</f>
        <v>0</v>
      </c>
      <c r="K159" s="12"/>
      <c r="L159" s="153"/>
      <c r="M159" s="158"/>
      <c r="N159" s="159"/>
      <c r="O159" s="159"/>
      <c r="P159" s="160">
        <f>SUM(P160:P163)</f>
        <v>0</v>
      </c>
      <c r="Q159" s="159"/>
      <c r="R159" s="160">
        <f>SUM(R160:R163)</f>
        <v>0.0175692</v>
      </c>
      <c r="S159" s="159"/>
      <c r="T159" s="16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4" t="s">
        <v>22</v>
      </c>
      <c r="AT159" s="162" t="s">
        <v>79</v>
      </c>
      <c r="AU159" s="162" t="s">
        <v>88</v>
      </c>
      <c r="AY159" s="154" t="s">
        <v>216</v>
      </c>
      <c r="BK159" s="163">
        <f>SUM(BK160:BK163)</f>
        <v>0</v>
      </c>
    </row>
    <row r="160" s="2" customFormat="1" ht="14.4" customHeight="1">
      <c r="A160" s="40"/>
      <c r="B160" s="166"/>
      <c r="C160" s="167" t="s">
        <v>450</v>
      </c>
      <c r="D160" s="167" t="s">
        <v>218</v>
      </c>
      <c r="E160" s="168" t="s">
        <v>1266</v>
      </c>
      <c r="F160" s="169" t="s">
        <v>1267</v>
      </c>
      <c r="G160" s="170" t="s">
        <v>221</v>
      </c>
      <c r="H160" s="171">
        <v>39.93</v>
      </c>
      <c r="I160" s="172"/>
      <c r="J160" s="173">
        <f>ROUND(I160*H160,2)</f>
        <v>0</v>
      </c>
      <c r="K160" s="169" t="s">
        <v>222</v>
      </c>
      <c r="L160" s="41"/>
      <c r="M160" s="174" t="s">
        <v>3</v>
      </c>
      <c r="N160" s="175" t="s">
        <v>51</v>
      </c>
      <c r="O160" s="74"/>
      <c r="P160" s="176">
        <f>O160*H160</f>
        <v>0</v>
      </c>
      <c r="Q160" s="176">
        <v>6.9999999999999994E-05</v>
      </c>
      <c r="R160" s="176">
        <f>Q160*H160</f>
        <v>0.0027950999999999996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303</v>
      </c>
      <c r="AT160" s="178" t="s">
        <v>218</v>
      </c>
      <c r="AU160" s="178" t="s">
        <v>22</v>
      </c>
      <c r="AY160" s="20" t="s">
        <v>216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88</v>
      </c>
      <c r="BK160" s="179">
        <f>ROUND(I160*H160,2)</f>
        <v>0</v>
      </c>
      <c r="BL160" s="20" t="s">
        <v>303</v>
      </c>
      <c r="BM160" s="178" t="s">
        <v>1268</v>
      </c>
    </row>
    <row r="161" s="2" customFormat="1" ht="14.4" customHeight="1">
      <c r="A161" s="40"/>
      <c r="B161" s="166"/>
      <c r="C161" s="167" t="s">
        <v>455</v>
      </c>
      <c r="D161" s="167" t="s">
        <v>218</v>
      </c>
      <c r="E161" s="168" t="s">
        <v>1269</v>
      </c>
      <c r="F161" s="169" t="s">
        <v>1270</v>
      </c>
      <c r="G161" s="170" t="s">
        <v>221</v>
      </c>
      <c r="H161" s="171">
        <v>39.93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0.00013999999999999999</v>
      </c>
      <c r="R161" s="176">
        <f>Q161*H161</f>
        <v>0.0055901999999999992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303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303</v>
      </c>
      <c r="BM161" s="178" t="s">
        <v>1271</v>
      </c>
    </row>
    <row r="162" s="13" customFormat="1">
      <c r="A162" s="13"/>
      <c r="B162" s="180"/>
      <c r="C162" s="13"/>
      <c r="D162" s="181" t="s">
        <v>225</v>
      </c>
      <c r="E162" s="182" t="s">
        <v>3</v>
      </c>
      <c r="F162" s="183" t="s">
        <v>1272</v>
      </c>
      <c r="G162" s="13"/>
      <c r="H162" s="184">
        <v>39.93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41</v>
      </c>
      <c r="AX162" s="13" t="s">
        <v>88</v>
      </c>
      <c r="AY162" s="182" t="s">
        <v>216</v>
      </c>
    </row>
    <row r="163" s="2" customFormat="1" ht="14.4" customHeight="1">
      <c r="A163" s="40"/>
      <c r="B163" s="166"/>
      <c r="C163" s="167" t="s">
        <v>30</v>
      </c>
      <c r="D163" s="167" t="s">
        <v>218</v>
      </c>
      <c r="E163" s="168" t="s">
        <v>1273</v>
      </c>
      <c r="F163" s="169" t="s">
        <v>1274</v>
      </c>
      <c r="G163" s="170" t="s">
        <v>221</v>
      </c>
      <c r="H163" s="171">
        <v>39.93</v>
      </c>
      <c r="I163" s="172"/>
      <c r="J163" s="173">
        <f>ROUND(I163*H163,2)</f>
        <v>0</v>
      </c>
      <c r="K163" s="169" t="s">
        <v>222</v>
      </c>
      <c r="L163" s="41"/>
      <c r="M163" s="211" t="s">
        <v>3</v>
      </c>
      <c r="N163" s="212" t="s">
        <v>51</v>
      </c>
      <c r="O163" s="213"/>
      <c r="P163" s="214">
        <f>O163*H163</f>
        <v>0</v>
      </c>
      <c r="Q163" s="214">
        <v>0.00023000000000000001</v>
      </c>
      <c r="R163" s="214">
        <f>Q163*H163</f>
        <v>0.0091839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303</v>
      </c>
      <c r="AT163" s="178" t="s">
        <v>218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303</v>
      </c>
      <c r="BM163" s="178" t="s">
        <v>1275</v>
      </c>
    </row>
    <row r="164" s="2" customFormat="1" ht="6.96" customHeight="1">
      <c r="A164" s="40"/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41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autoFilter ref="C89:K16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1276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ROUND((SUM(BE88:BE258)),  2)</f>
        <v>0</v>
      </c>
      <c r="G33" s="40"/>
      <c r="H33" s="40"/>
      <c r="I33" s="125">
        <v>0.20999999999999999</v>
      </c>
      <c r="J33" s="124">
        <f>ROUND(((SUM(BE88:BE258))*I33),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ROUND((SUM(BF88:BF258)),  2)</f>
        <v>0</v>
      </c>
      <c r="G34" s="40"/>
      <c r="H34" s="40"/>
      <c r="I34" s="125">
        <v>0.14999999999999999</v>
      </c>
      <c r="J34" s="124">
        <f>ROUND(((SUM(BF88:BF258))*I34),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ROUND((SUM(BG88:BG258)),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ROUND((SUM(BH88:BH258)),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ROUND((SUM(BI88:BI258)),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301.1 - Odvodnění komunikací - I.úsek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J150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J161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974</v>
      </c>
      <c r="E64" s="141"/>
      <c r="F64" s="141"/>
      <c r="G64" s="141"/>
      <c r="H64" s="141"/>
      <c r="I64" s="141"/>
      <c r="J64" s="142">
        <f>J166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1278</v>
      </c>
      <c r="E65" s="141"/>
      <c r="F65" s="141"/>
      <c r="G65" s="141"/>
      <c r="H65" s="141"/>
      <c r="I65" s="141"/>
      <c r="J65" s="142">
        <f>J171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198</v>
      </c>
      <c r="E66" s="141"/>
      <c r="F66" s="141"/>
      <c r="G66" s="141"/>
      <c r="H66" s="141"/>
      <c r="I66" s="141"/>
      <c r="J66" s="142">
        <f>J239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199</v>
      </c>
      <c r="E67" s="141"/>
      <c r="F67" s="141"/>
      <c r="G67" s="141"/>
      <c r="H67" s="141"/>
      <c r="I67" s="141"/>
      <c r="J67" s="142">
        <f>J248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200</v>
      </c>
      <c r="E68" s="141"/>
      <c r="F68" s="141"/>
      <c r="G68" s="141"/>
      <c r="H68" s="141"/>
      <c r="I68" s="141"/>
      <c r="J68" s="142">
        <f>J254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301.1 - Odvodnění komunikací - I.úsek - 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</f>
        <v>0</v>
      </c>
      <c r="Q88" s="86"/>
      <c r="R88" s="150">
        <f>R89</f>
        <v>265.62127222000004</v>
      </c>
      <c r="S88" s="86"/>
      <c r="T88" s="151">
        <f>T89</f>
        <v>2.7478000000000002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P90+P150+P161+P166+P171+P239+P248+P254</f>
        <v>0</v>
      </c>
      <c r="Q89" s="159"/>
      <c r="R89" s="160">
        <f>R90+R150+R161+R166+R171+R239+R248+R254</f>
        <v>265.62127222000004</v>
      </c>
      <c r="S89" s="159"/>
      <c r="T89" s="161">
        <f>T90+T150+T161+T166+T171+T239+T248+T254</f>
        <v>2.7478000000000002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BK90+BK150+BK161+BK166+BK171+BK239+BK248+BK254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88</v>
      </c>
      <c r="F90" s="164" t="s">
        <v>217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SUM(P91:P149)</f>
        <v>0</v>
      </c>
      <c r="Q90" s="159"/>
      <c r="R90" s="160">
        <f>SUM(R91:R149)</f>
        <v>116.11638538999999</v>
      </c>
      <c r="S90" s="159"/>
      <c r="T90" s="161">
        <f>SUM(T91:T149)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SUM(BK91:BK149)</f>
        <v>0</v>
      </c>
    </row>
    <row r="91" s="2" customFormat="1" ht="14.4" customHeight="1">
      <c r="A91" s="40"/>
      <c r="B91" s="166"/>
      <c r="C91" s="167" t="s">
        <v>88</v>
      </c>
      <c r="D91" s="167" t="s">
        <v>218</v>
      </c>
      <c r="E91" s="168" t="s">
        <v>1279</v>
      </c>
      <c r="F91" s="169" t="s">
        <v>1280</v>
      </c>
      <c r="G91" s="170" t="s">
        <v>1090</v>
      </c>
      <c r="H91" s="171">
        <v>8.0960000000000001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4.0000000000000003E-05</v>
      </c>
      <c r="R91" s="176">
        <f>Q91*H91</f>
        <v>0.00032384000000000004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1281</v>
      </c>
    </row>
    <row r="92" s="13" customFormat="1">
      <c r="A92" s="13"/>
      <c r="B92" s="180"/>
      <c r="C92" s="13"/>
      <c r="D92" s="181" t="s">
        <v>225</v>
      </c>
      <c r="E92" s="13"/>
      <c r="F92" s="183" t="s">
        <v>1282</v>
      </c>
      <c r="G92" s="13"/>
      <c r="H92" s="184">
        <v>8.0960000000000001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</v>
      </c>
      <c r="AX92" s="13" t="s">
        <v>88</v>
      </c>
      <c r="AY92" s="182" t="s">
        <v>216</v>
      </c>
    </row>
    <row r="93" s="2" customFormat="1" ht="24.15" customHeight="1">
      <c r="A93" s="40"/>
      <c r="B93" s="166"/>
      <c r="C93" s="167" t="s">
        <v>22</v>
      </c>
      <c r="D93" s="167" t="s">
        <v>218</v>
      </c>
      <c r="E93" s="168" t="s">
        <v>1283</v>
      </c>
      <c r="F93" s="169" t="s">
        <v>1284</v>
      </c>
      <c r="G93" s="170" t="s">
        <v>1285</v>
      </c>
      <c r="H93" s="171">
        <v>11.566000000000001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1286</v>
      </c>
    </row>
    <row r="94" s="13" customFormat="1">
      <c r="A94" s="13"/>
      <c r="B94" s="180"/>
      <c r="C94" s="13"/>
      <c r="D94" s="181" t="s">
        <v>225</v>
      </c>
      <c r="E94" s="13"/>
      <c r="F94" s="183" t="s">
        <v>1287</v>
      </c>
      <c r="G94" s="13"/>
      <c r="H94" s="184">
        <v>11.566000000000001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</v>
      </c>
      <c r="AX94" s="13" t="s">
        <v>88</v>
      </c>
      <c r="AY94" s="182" t="s">
        <v>216</v>
      </c>
    </row>
    <row r="95" s="2" customFormat="1" ht="24.15" customHeight="1">
      <c r="A95" s="40"/>
      <c r="B95" s="166"/>
      <c r="C95" s="167" t="s">
        <v>235</v>
      </c>
      <c r="D95" s="167" t="s">
        <v>218</v>
      </c>
      <c r="E95" s="168" t="s">
        <v>274</v>
      </c>
      <c r="F95" s="169" t="s">
        <v>275</v>
      </c>
      <c r="G95" s="170" t="s">
        <v>271</v>
      </c>
      <c r="H95" s="171">
        <v>13.59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1288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1289</v>
      </c>
      <c r="G96" s="13"/>
      <c r="H96" s="184">
        <v>22.5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80</v>
      </c>
      <c r="AY96" s="182" t="s">
        <v>216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1290</v>
      </c>
      <c r="G97" s="13"/>
      <c r="H97" s="184">
        <v>1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80</v>
      </c>
      <c r="AY97" s="182" t="s">
        <v>216</v>
      </c>
    </row>
    <row r="98" s="14" customFormat="1">
      <c r="A98" s="14"/>
      <c r="B98" s="193"/>
      <c r="C98" s="14"/>
      <c r="D98" s="181" t="s">
        <v>225</v>
      </c>
      <c r="E98" s="194" t="s">
        <v>3</v>
      </c>
      <c r="F98" s="195" t="s">
        <v>234</v>
      </c>
      <c r="G98" s="14"/>
      <c r="H98" s="196">
        <v>23.5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225</v>
      </c>
      <c r="AU98" s="194" t="s">
        <v>22</v>
      </c>
      <c r="AV98" s="14" t="s">
        <v>223</v>
      </c>
      <c r="AW98" s="14" t="s">
        <v>41</v>
      </c>
      <c r="AX98" s="14" t="s">
        <v>88</v>
      </c>
      <c r="AY98" s="194" t="s">
        <v>216</v>
      </c>
    </row>
    <row r="99" s="13" customFormat="1">
      <c r="A99" s="13"/>
      <c r="B99" s="180"/>
      <c r="C99" s="13"/>
      <c r="D99" s="181" t="s">
        <v>225</v>
      </c>
      <c r="E99" s="13"/>
      <c r="F99" s="183" t="s">
        <v>1291</v>
      </c>
      <c r="G99" s="13"/>
      <c r="H99" s="184">
        <v>13.59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</v>
      </c>
      <c r="AX99" s="13" t="s">
        <v>88</v>
      </c>
      <c r="AY99" s="182" t="s">
        <v>216</v>
      </c>
    </row>
    <row r="100" s="2" customFormat="1" ht="24.15" customHeight="1">
      <c r="A100" s="40"/>
      <c r="B100" s="166"/>
      <c r="C100" s="167" t="s">
        <v>223</v>
      </c>
      <c r="D100" s="167" t="s">
        <v>218</v>
      </c>
      <c r="E100" s="168" t="s">
        <v>1292</v>
      </c>
      <c r="F100" s="169" t="s">
        <v>1293</v>
      </c>
      <c r="G100" s="170" t="s">
        <v>271</v>
      </c>
      <c r="H100" s="171">
        <v>18.303999999999998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1294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1295</v>
      </c>
      <c r="G101" s="13"/>
      <c r="H101" s="184">
        <v>31.651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88</v>
      </c>
      <c r="AY101" s="182" t="s">
        <v>216</v>
      </c>
    </row>
    <row r="102" s="13" customFormat="1">
      <c r="A102" s="13"/>
      <c r="B102" s="180"/>
      <c r="C102" s="13"/>
      <c r="D102" s="181" t="s">
        <v>225</v>
      </c>
      <c r="E102" s="13"/>
      <c r="F102" s="183" t="s">
        <v>1296</v>
      </c>
      <c r="G102" s="13"/>
      <c r="H102" s="184">
        <v>18.303999999999998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</v>
      </c>
      <c r="AX102" s="13" t="s">
        <v>88</v>
      </c>
      <c r="AY102" s="182" t="s">
        <v>216</v>
      </c>
    </row>
    <row r="103" s="2" customFormat="1" ht="37.8" customHeight="1">
      <c r="A103" s="40"/>
      <c r="B103" s="166"/>
      <c r="C103" s="167" t="s">
        <v>245</v>
      </c>
      <c r="D103" s="167" t="s">
        <v>218</v>
      </c>
      <c r="E103" s="168" t="s">
        <v>1297</v>
      </c>
      <c r="F103" s="169" t="s">
        <v>1298</v>
      </c>
      <c r="G103" s="170" t="s">
        <v>261</v>
      </c>
      <c r="H103" s="171">
        <v>494.81099999999998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1299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1300</v>
      </c>
      <c r="G104" s="13"/>
      <c r="H104" s="184">
        <v>855.63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1301</v>
      </c>
      <c r="G105" s="13"/>
      <c r="H105" s="184">
        <v>494.81099999999998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24.15" customHeight="1">
      <c r="A106" s="40"/>
      <c r="B106" s="166"/>
      <c r="C106" s="167" t="s">
        <v>249</v>
      </c>
      <c r="D106" s="167" t="s">
        <v>218</v>
      </c>
      <c r="E106" s="168" t="s">
        <v>1302</v>
      </c>
      <c r="F106" s="169" t="s">
        <v>1303</v>
      </c>
      <c r="G106" s="170" t="s">
        <v>271</v>
      </c>
      <c r="H106" s="171">
        <v>71.584000000000003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1304</v>
      </c>
    </row>
    <row r="107" s="15" customFormat="1">
      <c r="A107" s="15"/>
      <c r="B107" s="216"/>
      <c r="C107" s="15"/>
      <c r="D107" s="181" t="s">
        <v>225</v>
      </c>
      <c r="E107" s="217" t="s">
        <v>3</v>
      </c>
      <c r="F107" s="218" t="s">
        <v>1305</v>
      </c>
      <c r="G107" s="15"/>
      <c r="H107" s="217" t="s">
        <v>3</v>
      </c>
      <c r="I107" s="219"/>
      <c r="J107" s="15"/>
      <c r="K107" s="15"/>
      <c r="L107" s="216"/>
      <c r="M107" s="220"/>
      <c r="N107" s="221"/>
      <c r="O107" s="221"/>
      <c r="P107" s="221"/>
      <c r="Q107" s="221"/>
      <c r="R107" s="221"/>
      <c r="S107" s="221"/>
      <c r="T107" s="22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17" t="s">
        <v>225</v>
      </c>
      <c r="AU107" s="217" t="s">
        <v>22</v>
      </c>
      <c r="AV107" s="15" t="s">
        <v>88</v>
      </c>
      <c r="AW107" s="15" t="s">
        <v>41</v>
      </c>
      <c r="AX107" s="15" t="s">
        <v>80</v>
      </c>
      <c r="AY107" s="217" t="s">
        <v>216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1306</v>
      </c>
      <c r="G108" s="13"/>
      <c r="H108" s="184">
        <v>105.95999999999999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80</v>
      </c>
      <c r="AY108" s="182" t="s">
        <v>216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1307</v>
      </c>
      <c r="G109" s="13"/>
      <c r="H109" s="184">
        <v>0.59199999999999997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80</v>
      </c>
      <c r="AY109" s="182" t="s">
        <v>216</v>
      </c>
    </row>
    <row r="110" s="13" customFormat="1">
      <c r="A110" s="13"/>
      <c r="B110" s="180"/>
      <c r="C110" s="13"/>
      <c r="D110" s="181" t="s">
        <v>225</v>
      </c>
      <c r="E110" s="182" t="s">
        <v>3</v>
      </c>
      <c r="F110" s="183" t="s">
        <v>1308</v>
      </c>
      <c r="G110" s="13"/>
      <c r="H110" s="184">
        <v>5.7039999999999997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41</v>
      </c>
      <c r="AX110" s="13" t="s">
        <v>80</v>
      </c>
      <c r="AY110" s="182" t="s">
        <v>216</v>
      </c>
    </row>
    <row r="111" s="13" customFormat="1">
      <c r="A111" s="13"/>
      <c r="B111" s="180"/>
      <c r="C111" s="13"/>
      <c r="D111" s="181" t="s">
        <v>225</v>
      </c>
      <c r="E111" s="182" t="s">
        <v>3</v>
      </c>
      <c r="F111" s="183" t="s">
        <v>1309</v>
      </c>
      <c r="G111" s="13"/>
      <c r="H111" s="184">
        <v>11.528000000000001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41</v>
      </c>
      <c r="AX111" s="13" t="s">
        <v>80</v>
      </c>
      <c r="AY111" s="182" t="s">
        <v>216</v>
      </c>
    </row>
    <row r="112" s="14" customFormat="1">
      <c r="A112" s="14"/>
      <c r="B112" s="193"/>
      <c r="C112" s="14"/>
      <c r="D112" s="181" t="s">
        <v>225</v>
      </c>
      <c r="E112" s="194" t="s">
        <v>3</v>
      </c>
      <c r="F112" s="195" t="s">
        <v>234</v>
      </c>
      <c r="G112" s="14"/>
      <c r="H112" s="196">
        <v>123.78400000000001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225</v>
      </c>
      <c r="AU112" s="194" t="s">
        <v>22</v>
      </c>
      <c r="AV112" s="14" t="s">
        <v>223</v>
      </c>
      <c r="AW112" s="14" t="s">
        <v>41</v>
      </c>
      <c r="AX112" s="14" t="s">
        <v>88</v>
      </c>
      <c r="AY112" s="194" t="s">
        <v>216</v>
      </c>
    </row>
    <row r="113" s="13" customFormat="1">
      <c r="A113" s="13"/>
      <c r="B113" s="180"/>
      <c r="C113" s="13"/>
      <c r="D113" s="181" t="s">
        <v>225</v>
      </c>
      <c r="E113" s="13"/>
      <c r="F113" s="183" t="s">
        <v>1310</v>
      </c>
      <c r="G113" s="13"/>
      <c r="H113" s="184">
        <v>71.584000000000003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</v>
      </c>
      <c r="AX113" s="13" t="s">
        <v>88</v>
      </c>
      <c r="AY113" s="182" t="s">
        <v>216</v>
      </c>
    </row>
    <row r="114" s="2" customFormat="1" ht="14.4" customHeight="1">
      <c r="A114" s="40"/>
      <c r="B114" s="166"/>
      <c r="C114" s="167" t="s">
        <v>254</v>
      </c>
      <c r="D114" s="167" t="s">
        <v>218</v>
      </c>
      <c r="E114" s="168" t="s">
        <v>1311</v>
      </c>
      <c r="F114" s="169" t="s">
        <v>1312</v>
      </c>
      <c r="G114" s="170" t="s">
        <v>221</v>
      </c>
      <c r="H114" s="171">
        <v>176.54300000000001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0.00084999999999999995</v>
      </c>
      <c r="R114" s="176">
        <f>Q114*H114</f>
        <v>0.15006154999999999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1313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1314</v>
      </c>
      <c r="G115" s="13"/>
      <c r="H115" s="184">
        <v>216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80</v>
      </c>
      <c r="AY115" s="182" t="s">
        <v>216</v>
      </c>
    </row>
    <row r="116" s="13" customFormat="1">
      <c r="A116" s="13"/>
      <c r="B116" s="180"/>
      <c r="C116" s="13"/>
      <c r="D116" s="181" t="s">
        <v>225</v>
      </c>
      <c r="E116" s="182" t="s">
        <v>3</v>
      </c>
      <c r="F116" s="183" t="s">
        <v>1315</v>
      </c>
      <c r="G116" s="13"/>
      <c r="H116" s="184">
        <v>10.800000000000001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41</v>
      </c>
      <c r="AX116" s="13" t="s">
        <v>80</v>
      </c>
      <c r="AY116" s="182" t="s">
        <v>216</v>
      </c>
    </row>
    <row r="117" s="13" customFormat="1">
      <c r="A117" s="13"/>
      <c r="B117" s="180"/>
      <c r="C117" s="13"/>
      <c r="D117" s="181" t="s">
        <v>225</v>
      </c>
      <c r="E117" s="182" t="s">
        <v>3</v>
      </c>
      <c r="F117" s="183" t="s">
        <v>1316</v>
      </c>
      <c r="G117" s="13"/>
      <c r="H117" s="184">
        <v>32.399999999999999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41</v>
      </c>
      <c r="AX117" s="13" t="s">
        <v>80</v>
      </c>
      <c r="AY117" s="182" t="s">
        <v>216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1317</v>
      </c>
      <c r="G118" s="13"/>
      <c r="H118" s="184">
        <v>46.079999999999998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80</v>
      </c>
      <c r="AY118" s="182" t="s">
        <v>216</v>
      </c>
    </row>
    <row r="119" s="14" customFormat="1">
      <c r="A119" s="14"/>
      <c r="B119" s="193"/>
      <c r="C119" s="14"/>
      <c r="D119" s="181" t="s">
        <v>225</v>
      </c>
      <c r="E119" s="194" t="s">
        <v>3</v>
      </c>
      <c r="F119" s="195" t="s">
        <v>234</v>
      </c>
      <c r="G119" s="14"/>
      <c r="H119" s="196">
        <v>305.27999999999997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225</v>
      </c>
      <c r="AU119" s="194" t="s">
        <v>22</v>
      </c>
      <c r="AV119" s="14" t="s">
        <v>223</v>
      </c>
      <c r="AW119" s="14" t="s">
        <v>41</v>
      </c>
      <c r="AX119" s="14" t="s">
        <v>88</v>
      </c>
      <c r="AY119" s="194" t="s">
        <v>216</v>
      </c>
    </row>
    <row r="120" s="13" customFormat="1">
      <c r="A120" s="13"/>
      <c r="B120" s="180"/>
      <c r="C120" s="13"/>
      <c r="D120" s="181" t="s">
        <v>225</v>
      </c>
      <c r="E120" s="13"/>
      <c r="F120" s="183" t="s">
        <v>1318</v>
      </c>
      <c r="G120" s="13"/>
      <c r="H120" s="184">
        <v>176.54300000000001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</v>
      </c>
      <c r="AX120" s="13" t="s">
        <v>88</v>
      </c>
      <c r="AY120" s="182" t="s">
        <v>216</v>
      </c>
    </row>
    <row r="121" s="2" customFormat="1" ht="24.15" customHeight="1">
      <c r="A121" s="40"/>
      <c r="B121" s="166"/>
      <c r="C121" s="167" t="s">
        <v>258</v>
      </c>
      <c r="D121" s="167" t="s">
        <v>218</v>
      </c>
      <c r="E121" s="168" t="s">
        <v>1319</v>
      </c>
      <c r="F121" s="169" t="s">
        <v>1320</v>
      </c>
      <c r="G121" s="170" t="s">
        <v>221</v>
      </c>
      <c r="H121" s="171">
        <v>176.54300000000001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223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1321</v>
      </c>
    </row>
    <row r="122" s="13" customFormat="1">
      <c r="A122" s="13"/>
      <c r="B122" s="180"/>
      <c r="C122" s="13"/>
      <c r="D122" s="181" t="s">
        <v>225</v>
      </c>
      <c r="E122" s="13"/>
      <c r="F122" s="183" t="s">
        <v>1318</v>
      </c>
      <c r="G122" s="13"/>
      <c r="H122" s="184">
        <v>176.54300000000001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</v>
      </c>
      <c r="AX122" s="13" t="s">
        <v>88</v>
      </c>
      <c r="AY122" s="182" t="s">
        <v>216</v>
      </c>
    </row>
    <row r="123" s="2" customFormat="1" ht="37.8" customHeight="1">
      <c r="A123" s="40"/>
      <c r="B123" s="166"/>
      <c r="C123" s="167" t="s">
        <v>264</v>
      </c>
      <c r="D123" s="167" t="s">
        <v>218</v>
      </c>
      <c r="E123" s="168" t="s">
        <v>293</v>
      </c>
      <c r="F123" s="169" t="s">
        <v>294</v>
      </c>
      <c r="G123" s="170" t="s">
        <v>271</v>
      </c>
      <c r="H123" s="171">
        <v>97.472999999999999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223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1322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296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1323</v>
      </c>
      <c r="G125" s="13"/>
      <c r="H125" s="184">
        <v>168.55099999999999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13" customFormat="1">
      <c r="A126" s="13"/>
      <c r="B126" s="180"/>
      <c r="C126" s="13"/>
      <c r="D126" s="181" t="s">
        <v>225</v>
      </c>
      <c r="E126" s="13"/>
      <c r="F126" s="183" t="s">
        <v>1324</v>
      </c>
      <c r="G126" s="13"/>
      <c r="H126" s="184">
        <v>97.472999999999999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</v>
      </c>
      <c r="AX126" s="13" t="s">
        <v>88</v>
      </c>
      <c r="AY126" s="182" t="s">
        <v>216</v>
      </c>
    </row>
    <row r="127" s="2" customFormat="1" ht="24.15" customHeight="1">
      <c r="A127" s="40"/>
      <c r="B127" s="166"/>
      <c r="C127" s="167" t="s">
        <v>268</v>
      </c>
      <c r="D127" s="167" t="s">
        <v>218</v>
      </c>
      <c r="E127" s="168" t="s">
        <v>298</v>
      </c>
      <c r="F127" s="169" t="s">
        <v>299</v>
      </c>
      <c r="G127" s="170" t="s">
        <v>300</v>
      </c>
      <c r="H127" s="171">
        <v>194.946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223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1325</v>
      </c>
    </row>
    <row r="128" s="13" customFormat="1">
      <c r="A128" s="13"/>
      <c r="B128" s="180"/>
      <c r="C128" s="13"/>
      <c r="D128" s="181" t="s">
        <v>225</v>
      </c>
      <c r="E128" s="182" t="s">
        <v>3</v>
      </c>
      <c r="F128" s="183" t="s">
        <v>1326</v>
      </c>
      <c r="G128" s="13"/>
      <c r="H128" s="184">
        <v>337.10199999999998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41</v>
      </c>
      <c r="AX128" s="13" t="s">
        <v>88</v>
      </c>
      <c r="AY128" s="182" t="s">
        <v>216</v>
      </c>
    </row>
    <row r="129" s="13" customFormat="1">
      <c r="A129" s="13"/>
      <c r="B129" s="180"/>
      <c r="C129" s="13"/>
      <c r="D129" s="181" t="s">
        <v>225</v>
      </c>
      <c r="E129" s="13"/>
      <c r="F129" s="183" t="s">
        <v>1327</v>
      </c>
      <c r="G129" s="13"/>
      <c r="H129" s="184">
        <v>194.946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</v>
      </c>
      <c r="AX129" s="13" t="s">
        <v>88</v>
      </c>
      <c r="AY129" s="182" t="s">
        <v>216</v>
      </c>
    </row>
    <row r="130" s="2" customFormat="1" ht="24.15" customHeight="1">
      <c r="A130" s="40"/>
      <c r="B130" s="166"/>
      <c r="C130" s="167" t="s">
        <v>273</v>
      </c>
      <c r="D130" s="167" t="s">
        <v>218</v>
      </c>
      <c r="E130" s="168" t="s">
        <v>1328</v>
      </c>
      <c r="F130" s="169" t="s">
        <v>1329</v>
      </c>
      <c r="G130" s="170" t="s">
        <v>271</v>
      </c>
      <c r="H130" s="171">
        <v>43.078000000000003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1330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1331</v>
      </c>
      <c r="G131" s="13"/>
      <c r="H131" s="184">
        <v>51.988999999999997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80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82" t="s">
        <v>3</v>
      </c>
      <c r="F132" s="183" t="s">
        <v>1332</v>
      </c>
      <c r="G132" s="13"/>
      <c r="H132" s="184">
        <v>22.501999999999999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41</v>
      </c>
      <c r="AX132" s="13" t="s">
        <v>80</v>
      </c>
      <c r="AY132" s="182" t="s">
        <v>216</v>
      </c>
    </row>
    <row r="133" s="14" customFormat="1">
      <c r="A133" s="14"/>
      <c r="B133" s="193"/>
      <c r="C133" s="14"/>
      <c r="D133" s="181" t="s">
        <v>225</v>
      </c>
      <c r="E133" s="194" t="s">
        <v>3</v>
      </c>
      <c r="F133" s="195" t="s">
        <v>234</v>
      </c>
      <c r="G133" s="14"/>
      <c r="H133" s="196">
        <v>74.491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225</v>
      </c>
      <c r="AU133" s="194" t="s">
        <v>22</v>
      </c>
      <c r="AV133" s="14" t="s">
        <v>223</v>
      </c>
      <c r="AW133" s="14" t="s">
        <v>41</v>
      </c>
      <c r="AX133" s="14" t="s">
        <v>88</v>
      </c>
      <c r="AY133" s="194" t="s">
        <v>216</v>
      </c>
    </row>
    <row r="134" s="13" customFormat="1">
      <c r="A134" s="13"/>
      <c r="B134" s="180"/>
      <c r="C134" s="13"/>
      <c r="D134" s="181" t="s">
        <v>225</v>
      </c>
      <c r="E134" s="13"/>
      <c r="F134" s="183" t="s">
        <v>1333</v>
      </c>
      <c r="G134" s="13"/>
      <c r="H134" s="184">
        <v>43.078000000000003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</v>
      </c>
      <c r="AX134" s="13" t="s">
        <v>88</v>
      </c>
      <c r="AY134" s="182" t="s">
        <v>216</v>
      </c>
    </row>
    <row r="135" s="2" customFormat="1" ht="14.4" customHeight="1">
      <c r="A135" s="40"/>
      <c r="B135" s="166"/>
      <c r="C135" s="201" t="s">
        <v>280</v>
      </c>
      <c r="D135" s="201" t="s">
        <v>356</v>
      </c>
      <c r="E135" s="202" t="s">
        <v>1013</v>
      </c>
      <c r="F135" s="203" t="s">
        <v>1014</v>
      </c>
      <c r="G135" s="204" t="s">
        <v>300</v>
      </c>
      <c r="H135" s="205">
        <v>60.130000000000003</v>
      </c>
      <c r="I135" s="206"/>
      <c r="J135" s="207">
        <f>ROUND(I135*H135,2)</f>
        <v>0</v>
      </c>
      <c r="K135" s="203" t="s">
        <v>222</v>
      </c>
      <c r="L135" s="208"/>
      <c r="M135" s="209" t="s">
        <v>3</v>
      </c>
      <c r="N135" s="210" t="s">
        <v>51</v>
      </c>
      <c r="O135" s="74"/>
      <c r="P135" s="176">
        <f>O135*H135</f>
        <v>0</v>
      </c>
      <c r="Q135" s="176">
        <v>1</v>
      </c>
      <c r="R135" s="176">
        <f>Q135*H135</f>
        <v>60.130000000000003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258</v>
      </c>
      <c r="AT135" s="178" t="s">
        <v>356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223</v>
      </c>
      <c r="BM135" s="178" t="s">
        <v>1334</v>
      </c>
    </row>
    <row r="136" s="13" customFormat="1">
      <c r="A136" s="13"/>
      <c r="B136" s="180"/>
      <c r="C136" s="13"/>
      <c r="D136" s="181" t="s">
        <v>225</v>
      </c>
      <c r="E136" s="182" t="s">
        <v>3</v>
      </c>
      <c r="F136" s="183" t="s">
        <v>1331</v>
      </c>
      <c r="G136" s="13"/>
      <c r="H136" s="184">
        <v>51.988999999999997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41</v>
      </c>
      <c r="AX136" s="13" t="s">
        <v>80</v>
      </c>
      <c r="AY136" s="182" t="s">
        <v>216</v>
      </c>
    </row>
    <row r="137" s="16" customFormat="1">
      <c r="A137" s="16"/>
      <c r="B137" s="226"/>
      <c r="C137" s="16"/>
      <c r="D137" s="181" t="s">
        <v>225</v>
      </c>
      <c r="E137" s="227" t="s">
        <v>3</v>
      </c>
      <c r="F137" s="228" t="s">
        <v>1335</v>
      </c>
      <c r="G137" s="16"/>
      <c r="H137" s="229">
        <v>51.988999999999997</v>
      </c>
      <c r="I137" s="230"/>
      <c r="J137" s="16"/>
      <c r="K137" s="16"/>
      <c r="L137" s="226"/>
      <c r="M137" s="231"/>
      <c r="N137" s="232"/>
      <c r="O137" s="232"/>
      <c r="P137" s="232"/>
      <c r="Q137" s="232"/>
      <c r="R137" s="232"/>
      <c r="S137" s="232"/>
      <c r="T137" s="23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27" t="s">
        <v>225</v>
      </c>
      <c r="AU137" s="227" t="s">
        <v>22</v>
      </c>
      <c r="AV137" s="16" t="s">
        <v>235</v>
      </c>
      <c r="AW137" s="16" t="s">
        <v>41</v>
      </c>
      <c r="AX137" s="16" t="s">
        <v>80</v>
      </c>
      <c r="AY137" s="227" t="s">
        <v>216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1336</v>
      </c>
      <c r="G138" s="13"/>
      <c r="H138" s="184">
        <v>103.97799999999999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88</v>
      </c>
      <c r="AY138" s="182" t="s">
        <v>216</v>
      </c>
    </row>
    <row r="139" s="13" customFormat="1">
      <c r="A139" s="13"/>
      <c r="B139" s="180"/>
      <c r="C139" s="13"/>
      <c r="D139" s="181" t="s">
        <v>225</v>
      </c>
      <c r="E139" s="13"/>
      <c r="F139" s="183" t="s">
        <v>1337</v>
      </c>
      <c r="G139" s="13"/>
      <c r="H139" s="184">
        <v>60.130000000000003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</v>
      </c>
      <c r="AX139" s="13" t="s">
        <v>88</v>
      </c>
      <c r="AY139" s="182" t="s">
        <v>216</v>
      </c>
    </row>
    <row r="140" s="2" customFormat="1" ht="37.8" customHeight="1">
      <c r="A140" s="40"/>
      <c r="B140" s="166"/>
      <c r="C140" s="167" t="s">
        <v>287</v>
      </c>
      <c r="D140" s="167" t="s">
        <v>218</v>
      </c>
      <c r="E140" s="168" t="s">
        <v>1017</v>
      </c>
      <c r="F140" s="169" t="s">
        <v>1018</v>
      </c>
      <c r="G140" s="170" t="s">
        <v>271</v>
      </c>
      <c r="H140" s="171">
        <v>27.917999999999999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1338</v>
      </c>
    </row>
    <row r="141" s="2" customFormat="1">
      <c r="A141" s="40"/>
      <c r="B141" s="41"/>
      <c r="C141" s="40"/>
      <c r="D141" s="181" t="s">
        <v>230</v>
      </c>
      <c r="E141" s="40"/>
      <c r="F141" s="189" t="s">
        <v>1339</v>
      </c>
      <c r="G141" s="40"/>
      <c r="H141" s="40"/>
      <c r="I141" s="190"/>
      <c r="J141" s="40"/>
      <c r="K141" s="40"/>
      <c r="L141" s="41"/>
      <c r="M141" s="191"/>
      <c r="N141" s="192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0" t="s">
        <v>230</v>
      </c>
      <c r="AU141" s="20" t="s">
        <v>22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1340</v>
      </c>
      <c r="G142" s="13"/>
      <c r="H142" s="184">
        <v>48.276000000000003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88</v>
      </c>
      <c r="AY142" s="182" t="s">
        <v>216</v>
      </c>
    </row>
    <row r="143" s="13" customFormat="1">
      <c r="A143" s="13"/>
      <c r="B143" s="180"/>
      <c r="C143" s="13"/>
      <c r="D143" s="181" t="s">
        <v>225</v>
      </c>
      <c r="E143" s="13"/>
      <c r="F143" s="183" t="s">
        <v>1341</v>
      </c>
      <c r="G143" s="13"/>
      <c r="H143" s="184">
        <v>27.917999999999999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</v>
      </c>
      <c r="AX143" s="13" t="s">
        <v>88</v>
      </c>
      <c r="AY143" s="182" t="s">
        <v>216</v>
      </c>
    </row>
    <row r="144" s="2" customFormat="1" ht="14.4" customHeight="1">
      <c r="A144" s="40"/>
      <c r="B144" s="166"/>
      <c r="C144" s="201" t="s">
        <v>292</v>
      </c>
      <c r="D144" s="201" t="s">
        <v>356</v>
      </c>
      <c r="E144" s="202" t="s">
        <v>1021</v>
      </c>
      <c r="F144" s="203" t="s">
        <v>1022</v>
      </c>
      <c r="G144" s="204" t="s">
        <v>300</v>
      </c>
      <c r="H144" s="205">
        <v>55.835999999999999</v>
      </c>
      <c r="I144" s="206"/>
      <c r="J144" s="207">
        <f>ROUND(I144*H144,2)</f>
        <v>0</v>
      </c>
      <c r="K144" s="203" t="s">
        <v>222</v>
      </c>
      <c r="L144" s="208"/>
      <c r="M144" s="209" t="s">
        <v>3</v>
      </c>
      <c r="N144" s="210" t="s">
        <v>51</v>
      </c>
      <c r="O144" s="74"/>
      <c r="P144" s="176">
        <f>O144*H144</f>
        <v>0</v>
      </c>
      <c r="Q144" s="176">
        <v>1</v>
      </c>
      <c r="R144" s="176">
        <f>Q144*H144</f>
        <v>55.835999999999999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258</v>
      </c>
      <c r="AT144" s="178" t="s">
        <v>356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1342</v>
      </c>
    </row>
    <row r="145" s="2" customFormat="1">
      <c r="A145" s="40"/>
      <c r="B145" s="41"/>
      <c r="C145" s="40"/>
      <c r="D145" s="181" t="s">
        <v>230</v>
      </c>
      <c r="E145" s="40"/>
      <c r="F145" s="189" t="s">
        <v>1339</v>
      </c>
      <c r="G145" s="40"/>
      <c r="H145" s="40"/>
      <c r="I145" s="190"/>
      <c r="J145" s="40"/>
      <c r="K145" s="40"/>
      <c r="L145" s="41"/>
      <c r="M145" s="191"/>
      <c r="N145" s="192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230</v>
      </c>
      <c r="AU145" s="20" t="s">
        <v>22</v>
      </c>
    </row>
    <row r="146" s="13" customFormat="1">
      <c r="A146" s="13"/>
      <c r="B146" s="180"/>
      <c r="C146" s="13"/>
      <c r="D146" s="181" t="s">
        <v>225</v>
      </c>
      <c r="E146" s="182" t="s">
        <v>3</v>
      </c>
      <c r="F146" s="183" t="s">
        <v>1340</v>
      </c>
      <c r="G146" s="13"/>
      <c r="H146" s="184">
        <v>48.276000000000003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41</v>
      </c>
      <c r="AX146" s="13" t="s">
        <v>80</v>
      </c>
      <c r="AY146" s="182" t="s">
        <v>216</v>
      </c>
    </row>
    <row r="147" s="16" customFormat="1">
      <c r="A147" s="16"/>
      <c r="B147" s="226"/>
      <c r="C147" s="16"/>
      <c r="D147" s="181" t="s">
        <v>225</v>
      </c>
      <c r="E147" s="227" t="s">
        <v>3</v>
      </c>
      <c r="F147" s="228" t="s">
        <v>1335</v>
      </c>
      <c r="G147" s="16"/>
      <c r="H147" s="229">
        <v>48.276000000000003</v>
      </c>
      <c r="I147" s="230"/>
      <c r="J147" s="16"/>
      <c r="K147" s="16"/>
      <c r="L147" s="226"/>
      <c r="M147" s="231"/>
      <c r="N147" s="232"/>
      <c r="O147" s="232"/>
      <c r="P147" s="232"/>
      <c r="Q147" s="232"/>
      <c r="R147" s="232"/>
      <c r="S147" s="232"/>
      <c r="T147" s="233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27" t="s">
        <v>225</v>
      </c>
      <c r="AU147" s="227" t="s">
        <v>22</v>
      </c>
      <c r="AV147" s="16" t="s">
        <v>235</v>
      </c>
      <c r="AW147" s="16" t="s">
        <v>41</v>
      </c>
      <c r="AX147" s="16" t="s">
        <v>80</v>
      </c>
      <c r="AY147" s="227" t="s">
        <v>216</v>
      </c>
    </row>
    <row r="148" s="13" customFormat="1">
      <c r="A148" s="13"/>
      <c r="B148" s="180"/>
      <c r="C148" s="13"/>
      <c r="D148" s="181" t="s">
        <v>225</v>
      </c>
      <c r="E148" s="182" t="s">
        <v>3</v>
      </c>
      <c r="F148" s="183" t="s">
        <v>1343</v>
      </c>
      <c r="G148" s="13"/>
      <c r="H148" s="184">
        <v>96.552000000000007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41</v>
      </c>
      <c r="AX148" s="13" t="s">
        <v>88</v>
      </c>
      <c r="AY148" s="182" t="s">
        <v>216</v>
      </c>
    </row>
    <row r="149" s="13" customFormat="1">
      <c r="A149" s="13"/>
      <c r="B149" s="180"/>
      <c r="C149" s="13"/>
      <c r="D149" s="181" t="s">
        <v>225</v>
      </c>
      <c r="E149" s="13"/>
      <c r="F149" s="183" t="s">
        <v>1344</v>
      </c>
      <c r="G149" s="13"/>
      <c r="H149" s="184">
        <v>55.835999999999999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</v>
      </c>
      <c r="AX149" s="13" t="s">
        <v>88</v>
      </c>
      <c r="AY149" s="182" t="s">
        <v>216</v>
      </c>
    </row>
    <row r="150" s="12" customFormat="1" ht="22.8" customHeight="1">
      <c r="A150" s="12"/>
      <c r="B150" s="153"/>
      <c r="C150" s="12"/>
      <c r="D150" s="154" t="s">
        <v>79</v>
      </c>
      <c r="E150" s="164" t="s">
        <v>22</v>
      </c>
      <c r="F150" s="164" t="s">
        <v>330</v>
      </c>
      <c r="G150" s="12"/>
      <c r="H150" s="12"/>
      <c r="I150" s="156"/>
      <c r="J150" s="165">
        <f>BK150</f>
        <v>0</v>
      </c>
      <c r="K150" s="12"/>
      <c r="L150" s="153"/>
      <c r="M150" s="158"/>
      <c r="N150" s="159"/>
      <c r="O150" s="159"/>
      <c r="P150" s="160">
        <f>SUM(P151:P160)</f>
        <v>0</v>
      </c>
      <c r="Q150" s="159"/>
      <c r="R150" s="160">
        <f>SUM(R151:R160)</f>
        <v>101.93848799</v>
      </c>
      <c r="S150" s="159"/>
      <c r="T150" s="161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4" t="s">
        <v>88</v>
      </c>
      <c r="AT150" s="162" t="s">
        <v>79</v>
      </c>
      <c r="AU150" s="162" t="s">
        <v>88</v>
      </c>
      <c r="AY150" s="154" t="s">
        <v>216</v>
      </c>
      <c r="BK150" s="163">
        <f>SUM(BK151:BK160)</f>
        <v>0</v>
      </c>
    </row>
    <row r="151" s="2" customFormat="1" ht="24.15" customHeight="1">
      <c r="A151" s="40"/>
      <c r="B151" s="166"/>
      <c r="C151" s="167" t="s">
        <v>9</v>
      </c>
      <c r="D151" s="167" t="s">
        <v>218</v>
      </c>
      <c r="E151" s="168" t="s">
        <v>1028</v>
      </c>
      <c r="F151" s="169" t="s">
        <v>1029</v>
      </c>
      <c r="G151" s="170" t="s">
        <v>221</v>
      </c>
      <c r="H151" s="171">
        <v>742.21600000000001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0.00017000000000000001</v>
      </c>
      <c r="R151" s="176">
        <f>Q151*H151</f>
        <v>0.12617672000000002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223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1345</v>
      </c>
    </row>
    <row r="152" s="2" customFormat="1">
      <c r="A152" s="40"/>
      <c r="B152" s="41"/>
      <c r="C152" s="40"/>
      <c r="D152" s="181" t="s">
        <v>230</v>
      </c>
      <c r="E152" s="40"/>
      <c r="F152" s="189" t="s">
        <v>1339</v>
      </c>
      <c r="G152" s="40"/>
      <c r="H152" s="40"/>
      <c r="I152" s="190"/>
      <c r="J152" s="40"/>
      <c r="K152" s="40"/>
      <c r="L152" s="41"/>
      <c r="M152" s="191"/>
      <c r="N152" s="192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230</v>
      </c>
      <c r="AU152" s="20" t="s">
        <v>22</v>
      </c>
    </row>
    <row r="153" s="13" customFormat="1">
      <c r="A153" s="13"/>
      <c r="B153" s="180"/>
      <c r="C153" s="13"/>
      <c r="D153" s="181" t="s">
        <v>225</v>
      </c>
      <c r="E153" s="13"/>
      <c r="F153" s="183" t="s">
        <v>1346</v>
      </c>
      <c r="G153" s="13"/>
      <c r="H153" s="184">
        <v>742.21600000000001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</v>
      </c>
      <c r="AX153" s="13" t="s">
        <v>88</v>
      </c>
      <c r="AY153" s="182" t="s">
        <v>216</v>
      </c>
    </row>
    <row r="154" s="2" customFormat="1" ht="14.4" customHeight="1">
      <c r="A154" s="40"/>
      <c r="B154" s="166"/>
      <c r="C154" s="201" t="s">
        <v>303</v>
      </c>
      <c r="D154" s="201" t="s">
        <v>356</v>
      </c>
      <c r="E154" s="202" t="s">
        <v>1032</v>
      </c>
      <c r="F154" s="203" t="s">
        <v>1033</v>
      </c>
      <c r="G154" s="204" t="s">
        <v>221</v>
      </c>
      <c r="H154" s="205">
        <v>816.43799999999999</v>
      </c>
      <c r="I154" s="206"/>
      <c r="J154" s="207">
        <f>ROUND(I154*H154,2)</f>
        <v>0</v>
      </c>
      <c r="K154" s="203" t="s">
        <v>222</v>
      </c>
      <c r="L154" s="208"/>
      <c r="M154" s="209" t="s">
        <v>3</v>
      </c>
      <c r="N154" s="210" t="s">
        <v>51</v>
      </c>
      <c r="O154" s="74"/>
      <c r="P154" s="176">
        <f>O154*H154</f>
        <v>0</v>
      </c>
      <c r="Q154" s="176">
        <v>0.00059999999999999995</v>
      </c>
      <c r="R154" s="176">
        <f>Q154*H154</f>
        <v>0.48986279999999993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258</v>
      </c>
      <c r="AT154" s="178" t="s">
        <v>356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223</v>
      </c>
      <c r="BM154" s="178" t="s">
        <v>1347</v>
      </c>
    </row>
    <row r="155" s="2" customFormat="1">
      <c r="A155" s="40"/>
      <c r="B155" s="41"/>
      <c r="C155" s="40"/>
      <c r="D155" s="181" t="s">
        <v>230</v>
      </c>
      <c r="E155" s="40"/>
      <c r="F155" s="189" t="s">
        <v>1339</v>
      </c>
      <c r="G155" s="40"/>
      <c r="H155" s="40"/>
      <c r="I155" s="190"/>
      <c r="J155" s="40"/>
      <c r="K155" s="40"/>
      <c r="L155" s="41"/>
      <c r="M155" s="191"/>
      <c r="N155" s="192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0" t="s">
        <v>230</v>
      </c>
      <c r="AU155" s="20" t="s">
        <v>22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1348</v>
      </c>
      <c r="G156" s="13"/>
      <c r="H156" s="184">
        <v>816.43799999999999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308</v>
      </c>
      <c r="D157" s="167" t="s">
        <v>218</v>
      </c>
      <c r="E157" s="168" t="s">
        <v>1349</v>
      </c>
      <c r="F157" s="169" t="s">
        <v>1350</v>
      </c>
      <c r="G157" s="170" t="s">
        <v>261</v>
      </c>
      <c r="H157" s="171">
        <v>494.81099999999998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0.20477000000000001</v>
      </c>
      <c r="R157" s="176">
        <f>Q157*H157</f>
        <v>101.32244847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1351</v>
      </c>
    </row>
    <row r="158" s="2" customFormat="1">
      <c r="A158" s="40"/>
      <c r="B158" s="41"/>
      <c r="C158" s="40"/>
      <c r="D158" s="181" t="s">
        <v>230</v>
      </c>
      <c r="E158" s="40"/>
      <c r="F158" s="189" t="s">
        <v>1339</v>
      </c>
      <c r="G158" s="40"/>
      <c r="H158" s="40"/>
      <c r="I158" s="190"/>
      <c r="J158" s="40"/>
      <c r="K158" s="40"/>
      <c r="L158" s="41"/>
      <c r="M158" s="191"/>
      <c r="N158" s="192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230</v>
      </c>
      <c r="AU158" s="20" t="s">
        <v>22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1352</v>
      </c>
      <c r="G159" s="13"/>
      <c r="H159" s="184">
        <v>855.63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88</v>
      </c>
      <c r="AY159" s="182" t="s">
        <v>216</v>
      </c>
    </row>
    <row r="160" s="13" customFormat="1">
      <c r="A160" s="13"/>
      <c r="B160" s="180"/>
      <c r="C160" s="13"/>
      <c r="D160" s="181" t="s">
        <v>225</v>
      </c>
      <c r="E160" s="13"/>
      <c r="F160" s="183" t="s">
        <v>1301</v>
      </c>
      <c r="G160" s="13"/>
      <c r="H160" s="184">
        <v>494.81099999999998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</v>
      </c>
      <c r="AX160" s="13" t="s">
        <v>88</v>
      </c>
      <c r="AY160" s="182" t="s">
        <v>216</v>
      </c>
    </row>
    <row r="161" s="12" customFormat="1" ht="22.8" customHeight="1">
      <c r="A161" s="12"/>
      <c r="B161" s="153"/>
      <c r="C161" s="12"/>
      <c r="D161" s="154" t="s">
        <v>79</v>
      </c>
      <c r="E161" s="164" t="s">
        <v>235</v>
      </c>
      <c r="F161" s="164" t="s">
        <v>335</v>
      </c>
      <c r="G161" s="12"/>
      <c r="H161" s="12"/>
      <c r="I161" s="156"/>
      <c r="J161" s="165">
        <f>BK161</f>
        <v>0</v>
      </c>
      <c r="K161" s="12"/>
      <c r="L161" s="153"/>
      <c r="M161" s="158"/>
      <c r="N161" s="159"/>
      <c r="O161" s="159"/>
      <c r="P161" s="160">
        <f>SUM(P162:P165)</f>
        <v>0</v>
      </c>
      <c r="Q161" s="159"/>
      <c r="R161" s="160">
        <f>SUM(R162:R165)</f>
        <v>0</v>
      </c>
      <c r="S161" s="159"/>
      <c r="T161" s="161">
        <f>SUM(T162:T165)</f>
        <v>2.7478000000000002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4" t="s">
        <v>88</v>
      </c>
      <c r="AT161" s="162" t="s">
        <v>79</v>
      </c>
      <c r="AU161" s="162" t="s">
        <v>88</v>
      </c>
      <c r="AY161" s="154" t="s">
        <v>216</v>
      </c>
      <c r="BK161" s="163">
        <f>SUM(BK162:BK165)</f>
        <v>0</v>
      </c>
    </row>
    <row r="162" s="2" customFormat="1" ht="14.4" customHeight="1">
      <c r="A162" s="40"/>
      <c r="B162" s="166"/>
      <c r="C162" s="167" t="s">
        <v>314</v>
      </c>
      <c r="D162" s="167" t="s">
        <v>218</v>
      </c>
      <c r="E162" s="168" t="s">
        <v>1353</v>
      </c>
      <c r="F162" s="169" t="s">
        <v>1354</v>
      </c>
      <c r="G162" s="170" t="s">
        <v>271</v>
      </c>
      <c r="H162" s="171">
        <v>1.2490000000000001</v>
      </c>
      <c r="I162" s="172"/>
      <c r="J162" s="173">
        <f>ROUND(I162*H162,2)</f>
        <v>0</v>
      </c>
      <c r="K162" s="169" t="s">
        <v>222</v>
      </c>
      <c r="L162" s="41"/>
      <c r="M162" s="174" t="s">
        <v>3</v>
      </c>
      <c r="N162" s="175" t="s">
        <v>51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2.2000000000000002</v>
      </c>
      <c r="T162" s="177">
        <f>S162*H162</f>
        <v>2.7478000000000002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223</v>
      </c>
      <c r="AT162" s="178" t="s">
        <v>218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223</v>
      </c>
      <c r="BM162" s="178" t="s">
        <v>1355</v>
      </c>
    </row>
    <row r="163" s="2" customFormat="1">
      <c r="A163" s="40"/>
      <c r="B163" s="41"/>
      <c r="C163" s="40"/>
      <c r="D163" s="181" t="s">
        <v>230</v>
      </c>
      <c r="E163" s="40"/>
      <c r="F163" s="189" t="s">
        <v>1356</v>
      </c>
      <c r="G163" s="40"/>
      <c r="H163" s="40"/>
      <c r="I163" s="190"/>
      <c r="J163" s="40"/>
      <c r="K163" s="40"/>
      <c r="L163" s="41"/>
      <c r="M163" s="191"/>
      <c r="N163" s="192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0" t="s">
        <v>230</v>
      </c>
      <c r="AU163" s="20" t="s">
        <v>22</v>
      </c>
    </row>
    <row r="164" s="13" customFormat="1">
      <c r="A164" s="13"/>
      <c r="B164" s="180"/>
      <c r="C164" s="13"/>
      <c r="D164" s="181" t="s">
        <v>225</v>
      </c>
      <c r="E164" s="182" t="s">
        <v>3</v>
      </c>
      <c r="F164" s="183" t="s">
        <v>1357</v>
      </c>
      <c r="G164" s="13"/>
      <c r="H164" s="184">
        <v>2.1600000000000001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41</v>
      </c>
      <c r="AX164" s="13" t="s">
        <v>88</v>
      </c>
      <c r="AY164" s="182" t="s">
        <v>216</v>
      </c>
    </row>
    <row r="165" s="13" customFormat="1">
      <c r="A165" s="13"/>
      <c r="B165" s="180"/>
      <c r="C165" s="13"/>
      <c r="D165" s="181" t="s">
        <v>225</v>
      </c>
      <c r="E165" s="13"/>
      <c r="F165" s="183" t="s">
        <v>1358</v>
      </c>
      <c r="G165" s="13"/>
      <c r="H165" s="184">
        <v>1.2490000000000001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</v>
      </c>
      <c r="AX165" s="13" t="s">
        <v>88</v>
      </c>
      <c r="AY165" s="182" t="s">
        <v>216</v>
      </c>
    </row>
    <row r="166" s="12" customFormat="1" ht="22.8" customHeight="1">
      <c r="A166" s="12"/>
      <c r="B166" s="153"/>
      <c r="C166" s="12"/>
      <c r="D166" s="154" t="s">
        <v>79</v>
      </c>
      <c r="E166" s="164" t="s">
        <v>223</v>
      </c>
      <c r="F166" s="164" t="s">
        <v>1066</v>
      </c>
      <c r="G166" s="12"/>
      <c r="H166" s="12"/>
      <c r="I166" s="156"/>
      <c r="J166" s="165">
        <f>BK166</f>
        <v>0</v>
      </c>
      <c r="K166" s="12"/>
      <c r="L166" s="153"/>
      <c r="M166" s="158"/>
      <c r="N166" s="159"/>
      <c r="O166" s="159"/>
      <c r="P166" s="160">
        <f>SUM(P167:P170)</f>
        <v>0</v>
      </c>
      <c r="Q166" s="159"/>
      <c r="R166" s="160">
        <f>SUM(R167:R170)</f>
        <v>25.716362770000003</v>
      </c>
      <c r="S166" s="159"/>
      <c r="T166" s="161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4" t="s">
        <v>88</v>
      </c>
      <c r="AT166" s="162" t="s">
        <v>79</v>
      </c>
      <c r="AU166" s="162" t="s">
        <v>88</v>
      </c>
      <c r="AY166" s="154" t="s">
        <v>216</v>
      </c>
      <c r="BK166" s="163">
        <f>SUM(BK167:BK170)</f>
        <v>0</v>
      </c>
    </row>
    <row r="167" s="2" customFormat="1" ht="14.4" customHeight="1">
      <c r="A167" s="40"/>
      <c r="B167" s="166"/>
      <c r="C167" s="167" t="s">
        <v>319</v>
      </c>
      <c r="D167" s="167" t="s">
        <v>218</v>
      </c>
      <c r="E167" s="168" t="s">
        <v>1359</v>
      </c>
      <c r="F167" s="169" t="s">
        <v>1360</v>
      </c>
      <c r="G167" s="170" t="s">
        <v>271</v>
      </c>
      <c r="H167" s="171">
        <v>13.601000000000001</v>
      </c>
      <c r="I167" s="172"/>
      <c r="J167" s="173">
        <f>ROUND(I167*H167,2)</f>
        <v>0</v>
      </c>
      <c r="K167" s="169" t="s">
        <v>222</v>
      </c>
      <c r="L167" s="41"/>
      <c r="M167" s="174" t="s">
        <v>3</v>
      </c>
      <c r="N167" s="175" t="s">
        <v>51</v>
      </c>
      <c r="O167" s="74"/>
      <c r="P167" s="176">
        <f>O167*H167</f>
        <v>0</v>
      </c>
      <c r="Q167" s="176">
        <v>1.8907700000000001</v>
      </c>
      <c r="R167" s="176">
        <f>Q167*H167</f>
        <v>25.716362770000003</v>
      </c>
      <c r="S167" s="176">
        <v>0</v>
      </c>
      <c r="T167" s="1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223</v>
      </c>
      <c r="AT167" s="178" t="s">
        <v>218</v>
      </c>
      <c r="AU167" s="178" t="s">
        <v>22</v>
      </c>
      <c r="AY167" s="20" t="s">
        <v>216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88</v>
      </c>
      <c r="BK167" s="179">
        <f>ROUND(I167*H167,2)</f>
        <v>0</v>
      </c>
      <c r="BL167" s="20" t="s">
        <v>223</v>
      </c>
      <c r="BM167" s="178" t="s">
        <v>1361</v>
      </c>
    </row>
    <row r="168" s="2" customFormat="1">
      <c r="A168" s="40"/>
      <c r="B168" s="41"/>
      <c r="C168" s="40"/>
      <c r="D168" s="181" t="s">
        <v>230</v>
      </c>
      <c r="E168" s="40"/>
      <c r="F168" s="189" t="s">
        <v>1339</v>
      </c>
      <c r="G168" s="40"/>
      <c r="H168" s="40"/>
      <c r="I168" s="190"/>
      <c r="J168" s="40"/>
      <c r="K168" s="40"/>
      <c r="L168" s="41"/>
      <c r="M168" s="191"/>
      <c r="N168" s="192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0" t="s">
        <v>230</v>
      </c>
      <c r="AU168" s="20" t="s">
        <v>22</v>
      </c>
    </row>
    <row r="169" s="13" customFormat="1">
      <c r="A169" s="13"/>
      <c r="B169" s="180"/>
      <c r="C169" s="13"/>
      <c r="D169" s="181" t="s">
        <v>225</v>
      </c>
      <c r="E169" s="182" t="s">
        <v>3</v>
      </c>
      <c r="F169" s="183" t="s">
        <v>1362</v>
      </c>
      <c r="G169" s="13"/>
      <c r="H169" s="184">
        <v>23.518999999999998</v>
      </c>
      <c r="I169" s="185"/>
      <c r="J169" s="13"/>
      <c r="K169" s="13"/>
      <c r="L169" s="180"/>
      <c r="M169" s="186"/>
      <c r="N169" s="187"/>
      <c r="O169" s="187"/>
      <c r="P169" s="187"/>
      <c r="Q169" s="187"/>
      <c r="R169" s="187"/>
      <c r="S169" s="187"/>
      <c r="T169" s="18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2" t="s">
        <v>225</v>
      </c>
      <c r="AU169" s="182" t="s">
        <v>22</v>
      </c>
      <c r="AV169" s="13" t="s">
        <v>22</v>
      </c>
      <c r="AW169" s="13" t="s">
        <v>41</v>
      </c>
      <c r="AX169" s="13" t="s">
        <v>88</v>
      </c>
      <c r="AY169" s="182" t="s">
        <v>216</v>
      </c>
    </row>
    <row r="170" s="13" customFormat="1">
      <c r="A170" s="13"/>
      <c r="B170" s="180"/>
      <c r="C170" s="13"/>
      <c r="D170" s="181" t="s">
        <v>225</v>
      </c>
      <c r="E170" s="13"/>
      <c r="F170" s="183" t="s">
        <v>1363</v>
      </c>
      <c r="G170" s="13"/>
      <c r="H170" s="184">
        <v>13.601000000000001</v>
      </c>
      <c r="I170" s="185"/>
      <c r="J170" s="13"/>
      <c r="K170" s="13"/>
      <c r="L170" s="180"/>
      <c r="M170" s="186"/>
      <c r="N170" s="187"/>
      <c r="O170" s="187"/>
      <c r="P170" s="187"/>
      <c r="Q170" s="187"/>
      <c r="R170" s="187"/>
      <c r="S170" s="187"/>
      <c r="T170" s="18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2" t="s">
        <v>225</v>
      </c>
      <c r="AU170" s="182" t="s">
        <v>22</v>
      </c>
      <c r="AV170" s="13" t="s">
        <v>22</v>
      </c>
      <c r="AW170" s="13" t="s">
        <v>4</v>
      </c>
      <c r="AX170" s="13" t="s">
        <v>88</v>
      </c>
      <c r="AY170" s="182" t="s">
        <v>216</v>
      </c>
    </row>
    <row r="171" s="12" customFormat="1" ht="22.8" customHeight="1">
      <c r="A171" s="12"/>
      <c r="B171" s="153"/>
      <c r="C171" s="12"/>
      <c r="D171" s="154" t="s">
        <v>79</v>
      </c>
      <c r="E171" s="164" t="s">
        <v>258</v>
      </c>
      <c r="F171" s="164" t="s">
        <v>1364</v>
      </c>
      <c r="G171" s="12"/>
      <c r="H171" s="12"/>
      <c r="I171" s="156"/>
      <c r="J171" s="165">
        <f>BK171</f>
        <v>0</v>
      </c>
      <c r="K171" s="12"/>
      <c r="L171" s="153"/>
      <c r="M171" s="158"/>
      <c r="N171" s="159"/>
      <c r="O171" s="159"/>
      <c r="P171" s="160">
        <f>SUM(P172:P238)</f>
        <v>0</v>
      </c>
      <c r="Q171" s="159"/>
      <c r="R171" s="160">
        <f>SUM(R172:R238)</f>
        <v>16.874481240000001</v>
      </c>
      <c r="S171" s="159"/>
      <c r="T171" s="161">
        <f>SUM(T172:T238)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4" t="s">
        <v>88</v>
      </c>
      <c r="AT171" s="162" t="s">
        <v>79</v>
      </c>
      <c r="AU171" s="162" t="s">
        <v>88</v>
      </c>
      <c r="AY171" s="154" t="s">
        <v>216</v>
      </c>
      <c r="BK171" s="163">
        <f>SUM(BK172:BK238)</f>
        <v>0</v>
      </c>
    </row>
    <row r="172" s="2" customFormat="1" ht="14.4" customHeight="1">
      <c r="A172" s="40"/>
      <c r="B172" s="166"/>
      <c r="C172" s="167" t="s">
        <v>325</v>
      </c>
      <c r="D172" s="167" t="s">
        <v>218</v>
      </c>
      <c r="E172" s="168" t="s">
        <v>1365</v>
      </c>
      <c r="F172" s="169" t="s">
        <v>1366</v>
      </c>
      <c r="G172" s="170" t="s">
        <v>261</v>
      </c>
      <c r="H172" s="171">
        <v>89.480000000000004</v>
      </c>
      <c r="I172" s="172"/>
      <c r="J172" s="173">
        <f>ROUND(I172*H172,2)</f>
        <v>0</v>
      </c>
      <c r="K172" s="169" t="s">
        <v>222</v>
      </c>
      <c r="L172" s="41"/>
      <c r="M172" s="174" t="s">
        <v>3</v>
      </c>
      <c r="N172" s="175" t="s">
        <v>51</v>
      </c>
      <c r="O172" s="74"/>
      <c r="P172" s="176">
        <f>O172*H172</f>
        <v>0</v>
      </c>
      <c r="Q172" s="176">
        <v>1.0000000000000001E-05</v>
      </c>
      <c r="R172" s="176">
        <f>Q172*H172</f>
        <v>0.00089480000000000007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223</v>
      </c>
      <c r="AT172" s="178" t="s">
        <v>218</v>
      </c>
      <c r="AU172" s="178" t="s">
        <v>22</v>
      </c>
      <c r="AY172" s="20" t="s">
        <v>216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88</v>
      </c>
      <c r="BK172" s="179">
        <f>ROUND(I172*H172,2)</f>
        <v>0</v>
      </c>
      <c r="BL172" s="20" t="s">
        <v>223</v>
      </c>
      <c r="BM172" s="178" t="s">
        <v>1367</v>
      </c>
    </row>
    <row r="173" s="2" customFormat="1">
      <c r="A173" s="40"/>
      <c r="B173" s="41"/>
      <c r="C173" s="40"/>
      <c r="D173" s="181" t="s">
        <v>230</v>
      </c>
      <c r="E173" s="40"/>
      <c r="F173" s="189" t="s">
        <v>1339</v>
      </c>
      <c r="G173" s="40"/>
      <c r="H173" s="40"/>
      <c r="I173" s="190"/>
      <c r="J173" s="40"/>
      <c r="K173" s="40"/>
      <c r="L173" s="41"/>
      <c r="M173" s="191"/>
      <c r="N173" s="192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0" t="s">
        <v>230</v>
      </c>
      <c r="AU173" s="20" t="s">
        <v>22</v>
      </c>
    </row>
    <row r="174" s="15" customFormat="1">
      <c r="A174" s="15"/>
      <c r="B174" s="216"/>
      <c r="C174" s="15"/>
      <c r="D174" s="181" t="s">
        <v>225</v>
      </c>
      <c r="E174" s="217" t="s">
        <v>3</v>
      </c>
      <c r="F174" s="218" t="s">
        <v>1368</v>
      </c>
      <c r="G174" s="15"/>
      <c r="H174" s="217" t="s">
        <v>3</v>
      </c>
      <c r="I174" s="219"/>
      <c r="J174" s="15"/>
      <c r="K174" s="15"/>
      <c r="L174" s="216"/>
      <c r="M174" s="220"/>
      <c r="N174" s="221"/>
      <c r="O174" s="221"/>
      <c r="P174" s="221"/>
      <c r="Q174" s="221"/>
      <c r="R174" s="221"/>
      <c r="S174" s="221"/>
      <c r="T174" s="22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7" t="s">
        <v>225</v>
      </c>
      <c r="AU174" s="217" t="s">
        <v>22</v>
      </c>
      <c r="AV174" s="15" t="s">
        <v>88</v>
      </c>
      <c r="AW174" s="15" t="s">
        <v>41</v>
      </c>
      <c r="AX174" s="15" t="s">
        <v>80</v>
      </c>
      <c r="AY174" s="217" t="s">
        <v>216</v>
      </c>
    </row>
    <row r="175" s="13" customFormat="1">
      <c r="A175" s="13"/>
      <c r="B175" s="180"/>
      <c r="C175" s="13"/>
      <c r="D175" s="181" t="s">
        <v>225</v>
      </c>
      <c r="E175" s="182" t="s">
        <v>3</v>
      </c>
      <c r="F175" s="183" t="s">
        <v>1369</v>
      </c>
      <c r="G175" s="13"/>
      <c r="H175" s="184">
        <v>132.44999999999999</v>
      </c>
      <c r="I175" s="185"/>
      <c r="J175" s="13"/>
      <c r="K175" s="13"/>
      <c r="L175" s="180"/>
      <c r="M175" s="186"/>
      <c r="N175" s="187"/>
      <c r="O175" s="187"/>
      <c r="P175" s="187"/>
      <c r="Q175" s="187"/>
      <c r="R175" s="187"/>
      <c r="S175" s="187"/>
      <c r="T175" s="18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2" t="s">
        <v>225</v>
      </c>
      <c r="AU175" s="182" t="s">
        <v>22</v>
      </c>
      <c r="AV175" s="13" t="s">
        <v>22</v>
      </c>
      <c r="AW175" s="13" t="s">
        <v>41</v>
      </c>
      <c r="AX175" s="13" t="s">
        <v>80</v>
      </c>
      <c r="AY175" s="182" t="s">
        <v>216</v>
      </c>
    </row>
    <row r="176" s="13" customFormat="1">
      <c r="A176" s="13"/>
      <c r="B176" s="180"/>
      <c r="C176" s="13"/>
      <c r="D176" s="181" t="s">
        <v>225</v>
      </c>
      <c r="E176" s="182" t="s">
        <v>3</v>
      </c>
      <c r="F176" s="183" t="s">
        <v>1370</v>
      </c>
      <c r="G176" s="13"/>
      <c r="H176" s="184">
        <v>0.73999999999999999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225</v>
      </c>
      <c r="AU176" s="182" t="s">
        <v>22</v>
      </c>
      <c r="AV176" s="13" t="s">
        <v>22</v>
      </c>
      <c r="AW176" s="13" t="s">
        <v>41</v>
      </c>
      <c r="AX176" s="13" t="s">
        <v>80</v>
      </c>
      <c r="AY176" s="182" t="s">
        <v>216</v>
      </c>
    </row>
    <row r="177" s="13" customFormat="1">
      <c r="A177" s="13"/>
      <c r="B177" s="180"/>
      <c r="C177" s="13"/>
      <c r="D177" s="181" t="s">
        <v>225</v>
      </c>
      <c r="E177" s="182" t="s">
        <v>3</v>
      </c>
      <c r="F177" s="183" t="s">
        <v>1371</v>
      </c>
      <c r="G177" s="13"/>
      <c r="H177" s="184">
        <v>7.1299999999999999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41</v>
      </c>
      <c r="AX177" s="13" t="s">
        <v>80</v>
      </c>
      <c r="AY177" s="182" t="s">
        <v>216</v>
      </c>
    </row>
    <row r="178" s="13" customFormat="1">
      <c r="A178" s="13"/>
      <c r="B178" s="180"/>
      <c r="C178" s="13"/>
      <c r="D178" s="181" t="s">
        <v>225</v>
      </c>
      <c r="E178" s="182" t="s">
        <v>3</v>
      </c>
      <c r="F178" s="183" t="s">
        <v>1372</v>
      </c>
      <c r="G178" s="13"/>
      <c r="H178" s="184">
        <v>14.41</v>
      </c>
      <c r="I178" s="185"/>
      <c r="J178" s="13"/>
      <c r="K178" s="13"/>
      <c r="L178" s="180"/>
      <c r="M178" s="186"/>
      <c r="N178" s="187"/>
      <c r="O178" s="187"/>
      <c r="P178" s="187"/>
      <c r="Q178" s="187"/>
      <c r="R178" s="187"/>
      <c r="S178" s="187"/>
      <c r="T178" s="18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225</v>
      </c>
      <c r="AU178" s="182" t="s">
        <v>22</v>
      </c>
      <c r="AV178" s="13" t="s">
        <v>22</v>
      </c>
      <c r="AW178" s="13" t="s">
        <v>41</v>
      </c>
      <c r="AX178" s="13" t="s">
        <v>80</v>
      </c>
      <c r="AY178" s="182" t="s">
        <v>216</v>
      </c>
    </row>
    <row r="179" s="14" customFormat="1">
      <c r="A179" s="14"/>
      <c r="B179" s="193"/>
      <c r="C179" s="14"/>
      <c r="D179" s="181" t="s">
        <v>225</v>
      </c>
      <c r="E179" s="194" t="s">
        <v>3</v>
      </c>
      <c r="F179" s="195" t="s">
        <v>234</v>
      </c>
      <c r="G179" s="14"/>
      <c r="H179" s="196">
        <v>154.72999999999999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225</v>
      </c>
      <c r="AU179" s="194" t="s">
        <v>22</v>
      </c>
      <c r="AV179" s="14" t="s">
        <v>223</v>
      </c>
      <c r="AW179" s="14" t="s">
        <v>41</v>
      </c>
      <c r="AX179" s="14" t="s">
        <v>88</v>
      </c>
      <c r="AY179" s="194" t="s">
        <v>216</v>
      </c>
    </row>
    <row r="180" s="13" customFormat="1">
      <c r="A180" s="13"/>
      <c r="B180" s="180"/>
      <c r="C180" s="13"/>
      <c r="D180" s="181" t="s">
        <v>225</v>
      </c>
      <c r="E180" s="13"/>
      <c r="F180" s="183" t="s">
        <v>1373</v>
      </c>
      <c r="G180" s="13"/>
      <c r="H180" s="184">
        <v>89.480000000000004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225</v>
      </c>
      <c r="AU180" s="182" t="s">
        <v>22</v>
      </c>
      <c r="AV180" s="13" t="s">
        <v>22</v>
      </c>
      <c r="AW180" s="13" t="s">
        <v>4</v>
      </c>
      <c r="AX180" s="13" t="s">
        <v>88</v>
      </c>
      <c r="AY180" s="182" t="s">
        <v>216</v>
      </c>
    </row>
    <row r="181" s="2" customFormat="1" ht="14.4" customHeight="1">
      <c r="A181" s="40"/>
      <c r="B181" s="166"/>
      <c r="C181" s="201" t="s">
        <v>8</v>
      </c>
      <c r="D181" s="201" t="s">
        <v>356</v>
      </c>
      <c r="E181" s="202" t="s">
        <v>1374</v>
      </c>
      <c r="F181" s="203" t="s">
        <v>1375</v>
      </c>
      <c r="G181" s="204" t="s">
        <v>261</v>
      </c>
      <c r="H181" s="205">
        <v>90.822000000000003</v>
      </c>
      <c r="I181" s="206"/>
      <c r="J181" s="207">
        <f>ROUND(I181*H181,2)</f>
        <v>0</v>
      </c>
      <c r="K181" s="203" t="s">
        <v>222</v>
      </c>
      <c r="L181" s="208"/>
      <c r="M181" s="209" t="s">
        <v>3</v>
      </c>
      <c r="N181" s="210" t="s">
        <v>51</v>
      </c>
      <c r="O181" s="74"/>
      <c r="P181" s="176">
        <f>O181*H181</f>
        <v>0</v>
      </c>
      <c r="Q181" s="176">
        <v>0.0035999999999999999</v>
      </c>
      <c r="R181" s="176">
        <f>Q181*H181</f>
        <v>0.32695920000000001</v>
      </c>
      <c r="S181" s="176">
        <v>0</v>
      </c>
      <c r="T181" s="17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78" t="s">
        <v>258</v>
      </c>
      <c r="AT181" s="178" t="s">
        <v>356</v>
      </c>
      <c r="AU181" s="178" t="s">
        <v>22</v>
      </c>
      <c r="AY181" s="20" t="s">
        <v>216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88</v>
      </c>
      <c r="BK181" s="179">
        <f>ROUND(I181*H181,2)</f>
        <v>0</v>
      </c>
      <c r="BL181" s="20" t="s">
        <v>223</v>
      </c>
      <c r="BM181" s="178" t="s">
        <v>1376</v>
      </c>
    </row>
    <row r="182" s="2" customFormat="1">
      <c r="A182" s="40"/>
      <c r="B182" s="41"/>
      <c r="C182" s="40"/>
      <c r="D182" s="181" t="s">
        <v>230</v>
      </c>
      <c r="E182" s="40"/>
      <c r="F182" s="189" t="s">
        <v>1339</v>
      </c>
      <c r="G182" s="40"/>
      <c r="H182" s="40"/>
      <c r="I182" s="190"/>
      <c r="J182" s="40"/>
      <c r="K182" s="40"/>
      <c r="L182" s="41"/>
      <c r="M182" s="191"/>
      <c r="N182" s="192"/>
      <c r="O182" s="74"/>
      <c r="P182" s="74"/>
      <c r="Q182" s="74"/>
      <c r="R182" s="74"/>
      <c r="S182" s="74"/>
      <c r="T182" s="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20" t="s">
        <v>230</v>
      </c>
      <c r="AU182" s="20" t="s">
        <v>22</v>
      </c>
    </row>
    <row r="183" s="13" customFormat="1">
      <c r="A183" s="13"/>
      <c r="B183" s="180"/>
      <c r="C183" s="13"/>
      <c r="D183" s="181" t="s">
        <v>225</v>
      </c>
      <c r="E183" s="13"/>
      <c r="F183" s="183" t="s">
        <v>1377</v>
      </c>
      <c r="G183" s="13"/>
      <c r="H183" s="184">
        <v>90.822000000000003</v>
      </c>
      <c r="I183" s="185"/>
      <c r="J183" s="13"/>
      <c r="K183" s="13"/>
      <c r="L183" s="180"/>
      <c r="M183" s="186"/>
      <c r="N183" s="187"/>
      <c r="O183" s="187"/>
      <c r="P183" s="187"/>
      <c r="Q183" s="187"/>
      <c r="R183" s="187"/>
      <c r="S183" s="187"/>
      <c r="T183" s="18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225</v>
      </c>
      <c r="AU183" s="182" t="s">
        <v>22</v>
      </c>
      <c r="AV183" s="13" t="s">
        <v>22</v>
      </c>
      <c r="AW183" s="13" t="s">
        <v>4</v>
      </c>
      <c r="AX183" s="13" t="s">
        <v>88</v>
      </c>
      <c r="AY183" s="182" t="s">
        <v>216</v>
      </c>
    </row>
    <row r="184" s="2" customFormat="1" ht="14.4" customHeight="1">
      <c r="A184" s="40"/>
      <c r="B184" s="166"/>
      <c r="C184" s="167" t="s">
        <v>336</v>
      </c>
      <c r="D184" s="167" t="s">
        <v>218</v>
      </c>
      <c r="E184" s="168" t="s">
        <v>1378</v>
      </c>
      <c r="F184" s="169" t="s">
        <v>1379</v>
      </c>
      <c r="G184" s="170" t="s">
        <v>462</v>
      </c>
      <c r="H184" s="171">
        <v>16.192</v>
      </c>
      <c r="I184" s="172"/>
      <c r="J184" s="173">
        <f>ROUND(I184*H184,2)</f>
        <v>0</v>
      </c>
      <c r="K184" s="169" t="s">
        <v>222</v>
      </c>
      <c r="L184" s="41"/>
      <c r="M184" s="174" t="s">
        <v>3</v>
      </c>
      <c r="N184" s="175" t="s">
        <v>51</v>
      </c>
      <c r="O184" s="74"/>
      <c r="P184" s="176">
        <f>O184*H184</f>
        <v>0</v>
      </c>
      <c r="Q184" s="176">
        <v>0.34089999999999998</v>
      </c>
      <c r="R184" s="176">
        <f>Q184*H184</f>
        <v>5.5198527999999998</v>
      </c>
      <c r="S184" s="176">
        <v>0</v>
      </c>
      <c r="T184" s="17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78" t="s">
        <v>223</v>
      </c>
      <c r="AT184" s="178" t="s">
        <v>218</v>
      </c>
      <c r="AU184" s="178" t="s">
        <v>22</v>
      </c>
      <c r="AY184" s="20" t="s">
        <v>216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88</v>
      </c>
      <c r="BK184" s="179">
        <f>ROUND(I184*H184,2)</f>
        <v>0</v>
      </c>
      <c r="BL184" s="20" t="s">
        <v>223</v>
      </c>
      <c r="BM184" s="178" t="s">
        <v>1380</v>
      </c>
    </row>
    <row r="185" s="2" customFormat="1">
      <c r="A185" s="40"/>
      <c r="B185" s="41"/>
      <c r="C185" s="40"/>
      <c r="D185" s="181" t="s">
        <v>230</v>
      </c>
      <c r="E185" s="40"/>
      <c r="F185" s="189" t="s">
        <v>1381</v>
      </c>
      <c r="G185" s="40"/>
      <c r="H185" s="40"/>
      <c r="I185" s="190"/>
      <c r="J185" s="40"/>
      <c r="K185" s="40"/>
      <c r="L185" s="41"/>
      <c r="M185" s="191"/>
      <c r="N185" s="192"/>
      <c r="O185" s="74"/>
      <c r="P185" s="74"/>
      <c r="Q185" s="74"/>
      <c r="R185" s="74"/>
      <c r="S185" s="74"/>
      <c r="T185" s="75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20" t="s">
        <v>230</v>
      </c>
      <c r="AU185" s="20" t="s">
        <v>22</v>
      </c>
    </row>
    <row r="186" s="13" customFormat="1">
      <c r="A186" s="13"/>
      <c r="B186" s="180"/>
      <c r="C186" s="13"/>
      <c r="D186" s="181" t="s">
        <v>225</v>
      </c>
      <c r="E186" s="182" t="s">
        <v>3</v>
      </c>
      <c r="F186" s="183" t="s">
        <v>1382</v>
      </c>
      <c r="G186" s="13"/>
      <c r="H186" s="184">
        <v>20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41</v>
      </c>
      <c r="AX186" s="13" t="s">
        <v>80</v>
      </c>
      <c r="AY186" s="182" t="s">
        <v>216</v>
      </c>
    </row>
    <row r="187" s="13" customFormat="1">
      <c r="A187" s="13"/>
      <c r="B187" s="180"/>
      <c r="C187" s="13"/>
      <c r="D187" s="181" t="s">
        <v>225</v>
      </c>
      <c r="E187" s="182" t="s">
        <v>3</v>
      </c>
      <c r="F187" s="183" t="s">
        <v>1383</v>
      </c>
      <c r="G187" s="13"/>
      <c r="H187" s="184">
        <v>1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225</v>
      </c>
      <c r="AU187" s="182" t="s">
        <v>22</v>
      </c>
      <c r="AV187" s="13" t="s">
        <v>22</v>
      </c>
      <c r="AW187" s="13" t="s">
        <v>41</v>
      </c>
      <c r="AX187" s="13" t="s">
        <v>80</v>
      </c>
      <c r="AY187" s="182" t="s">
        <v>216</v>
      </c>
    </row>
    <row r="188" s="13" customFormat="1">
      <c r="A188" s="13"/>
      <c r="B188" s="180"/>
      <c r="C188" s="13"/>
      <c r="D188" s="181" t="s">
        <v>225</v>
      </c>
      <c r="E188" s="182" t="s">
        <v>3</v>
      </c>
      <c r="F188" s="183" t="s">
        <v>1384</v>
      </c>
      <c r="G188" s="13"/>
      <c r="H188" s="184">
        <v>3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225</v>
      </c>
      <c r="AU188" s="182" t="s">
        <v>22</v>
      </c>
      <c r="AV188" s="13" t="s">
        <v>22</v>
      </c>
      <c r="AW188" s="13" t="s">
        <v>41</v>
      </c>
      <c r="AX188" s="13" t="s">
        <v>80</v>
      </c>
      <c r="AY188" s="182" t="s">
        <v>216</v>
      </c>
    </row>
    <row r="189" s="13" customFormat="1">
      <c r="A189" s="13"/>
      <c r="B189" s="180"/>
      <c r="C189" s="13"/>
      <c r="D189" s="181" t="s">
        <v>225</v>
      </c>
      <c r="E189" s="182" t="s">
        <v>3</v>
      </c>
      <c r="F189" s="183" t="s">
        <v>1385</v>
      </c>
      <c r="G189" s="13"/>
      <c r="H189" s="184">
        <v>2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225</v>
      </c>
      <c r="AU189" s="182" t="s">
        <v>22</v>
      </c>
      <c r="AV189" s="13" t="s">
        <v>22</v>
      </c>
      <c r="AW189" s="13" t="s">
        <v>41</v>
      </c>
      <c r="AX189" s="13" t="s">
        <v>80</v>
      </c>
      <c r="AY189" s="182" t="s">
        <v>216</v>
      </c>
    </row>
    <row r="190" s="13" customFormat="1">
      <c r="A190" s="13"/>
      <c r="B190" s="180"/>
      <c r="C190" s="13"/>
      <c r="D190" s="181" t="s">
        <v>225</v>
      </c>
      <c r="E190" s="182" t="s">
        <v>3</v>
      </c>
      <c r="F190" s="183" t="s">
        <v>1386</v>
      </c>
      <c r="G190" s="13"/>
      <c r="H190" s="184">
        <v>2</v>
      </c>
      <c r="I190" s="185"/>
      <c r="J190" s="13"/>
      <c r="K190" s="13"/>
      <c r="L190" s="180"/>
      <c r="M190" s="186"/>
      <c r="N190" s="187"/>
      <c r="O190" s="187"/>
      <c r="P190" s="187"/>
      <c r="Q190" s="187"/>
      <c r="R190" s="187"/>
      <c r="S190" s="187"/>
      <c r="T190" s="18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2" t="s">
        <v>225</v>
      </c>
      <c r="AU190" s="182" t="s">
        <v>22</v>
      </c>
      <c r="AV190" s="13" t="s">
        <v>22</v>
      </c>
      <c r="AW190" s="13" t="s">
        <v>41</v>
      </c>
      <c r="AX190" s="13" t="s">
        <v>80</v>
      </c>
      <c r="AY190" s="182" t="s">
        <v>216</v>
      </c>
    </row>
    <row r="191" s="14" customFormat="1">
      <c r="A191" s="14"/>
      <c r="B191" s="193"/>
      <c r="C191" s="14"/>
      <c r="D191" s="181" t="s">
        <v>225</v>
      </c>
      <c r="E191" s="194" t="s">
        <v>3</v>
      </c>
      <c r="F191" s="195" t="s">
        <v>234</v>
      </c>
      <c r="G191" s="14"/>
      <c r="H191" s="196">
        <v>28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225</v>
      </c>
      <c r="AU191" s="194" t="s">
        <v>22</v>
      </c>
      <c r="AV191" s="14" t="s">
        <v>223</v>
      </c>
      <c r="AW191" s="14" t="s">
        <v>41</v>
      </c>
      <c r="AX191" s="14" t="s">
        <v>88</v>
      </c>
      <c r="AY191" s="194" t="s">
        <v>216</v>
      </c>
    </row>
    <row r="192" s="13" customFormat="1">
      <c r="A192" s="13"/>
      <c r="B192" s="180"/>
      <c r="C192" s="13"/>
      <c r="D192" s="181" t="s">
        <v>225</v>
      </c>
      <c r="E192" s="13"/>
      <c r="F192" s="183" t="s">
        <v>1387</v>
      </c>
      <c r="G192" s="13"/>
      <c r="H192" s="184">
        <v>16.192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</v>
      </c>
      <c r="AX192" s="13" t="s">
        <v>88</v>
      </c>
      <c r="AY192" s="182" t="s">
        <v>216</v>
      </c>
    </row>
    <row r="193" s="2" customFormat="1" ht="14.4" customHeight="1">
      <c r="A193" s="40"/>
      <c r="B193" s="166"/>
      <c r="C193" s="201" t="s">
        <v>341</v>
      </c>
      <c r="D193" s="201" t="s">
        <v>356</v>
      </c>
      <c r="E193" s="202" t="s">
        <v>1388</v>
      </c>
      <c r="F193" s="203" t="s">
        <v>1389</v>
      </c>
      <c r="G193" s="204" t="s">
        <v>462</v>
      </c>
      <c r="H193" s="205">
        <v>16.192</v>
      </c>
      <c r="I193" s="206"/>
      <c r="J193" s="207">
        <f>ROUND(I193*H193,2)</f>
        <v>0</v>
      </c>
      <c r="K193" s="203" t="s">
        <v>222</v>
      </c>
      <c r="L193" s="208"/>
      <c r="M193" s="209" t="s">
        <v>3</v>
      </c>
      <c r="N193" s="210" t="s">
        <v>51</v>
      </c>
      <c r="O193" s="74"/>
      <c r="P193" s="176">
        <f>O193*H193</f>
        <v>0</v>
      </c>
      <c r="Q193" s="176">
        <v>0.071999999999999995</v>
      </c>
      <c r="R193" s="176">
        <f>Q193*H193</f>
        <v>1.165824</v>
      </c>
      <c r="S193" s="176">
        <v>0</v>
      </c>
      <c r="T193" s="17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78" t="s">
        <v>258</v>
      </c>
      <c r="AT193" s="178" t="s">
        <v>356</v>
      </c>
      <c r="AU193" s="178" t="s">
        <v>22</v>
      </c>
      <c r="AY193" s="20" t="s">
        <v>216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88</v>
      </c>
      <c r="BK193" s="179">
        <f>ROUND(I193*H193,2)</f>
        <v>0</v>
      </c>
      <c r="BL193" s="20" t="s">
        <v>223</v>
      </c>
      <c r="BM193" s="178" t="s">
        <v>1390</v>
      </c>
    </row>
    <row r="194" s="2" customFormat="1">
      <c r="A194" s="40"/>
      <c r="B194" s="41"/>
      <c r="C194" s="40"/>
      <c r="D194" s="181" t="s">
        <v>230</v>
      </c>
      <c r="E194" s="40"/>
      <c r="F194" s="189" t="s">
        <v>1339</v>
      </c>
      <c r="G194" s="40"/>
      <c r="H194" s="40"/>
      <c r="I194" s="190"/>
      <c r="J194" s="40"/>
      <c r="K194" s="40"/>
      <c r="L194" s="41"/>
      <c r="M194" s="191"/>
      <c r="N194" s="192"/>
      <c r="O194" s="74"/>
      <c r="P194" s="74"/>
      <c r="Q194" s="74"/>
      <c r="R194" s="74"/>
      <c r="S194" s="74"/>
      <c r="T194" s="7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20" t="s">
        <v>230</v>
      </c>
      <c r="AU194" s="20" t="s">
        <v>22</v>
      </c>
    </row>
    <row r="195" s="13" customFormat="1">
      <c r="A195" s="13"/>
      <c r="B195" s="180"/>
      <c r="C195" s="13"/>
      <c r="D195" s="181" t="s">
        <v>225</v>
      </c>
      <c r="E195" s="13"/>
      <c r="F195" s="183" t="s">
        <v>1387</v>
      </c>
      <c r="G195" s="13"/>
      <c r="H195" s="184">
        <v>16.192</v>
      </c>
      <c r="I195" s="185"/>
      <c r="J195" s="13"/>
      <c r="K195" s="13"/>
      <c r="L195" s="180"/>
      <c r="M195" s="186"/>
      <c r="N195" s="187"/>
      <c r="O195" s="187"/>
      <c r="P195" s="187"/>
      <c r="Q195" s="187"/>
      <c r="R195" s="187"/>
      <c r="S195" s="187"/>
      <c r="T195" s="18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2" t="s">
        <v>225</v>
      </c>
      <c r="AU195" s="182" t="s">
        <v>22</v>
      </c>
      <c r="AV195" s="13" t="s">
        <v>22</v>
      </c>
      <c r="AW195" s="13" t="s">
        <v>4</v>
      </c>
      <c r="AX195" s="13" t="s">
        <v>88</v>
      </c>
      <c r="AY195" s="182" t="s">
        <v>216</v>
      </c>
    </row>
    <row r="196" s="2" customFormat="1" ht="14.4" customHeight="1">
      <c r="A196" s="40"/>
      <c r="B196" s="166"/>
      <c r="C196" s="201" t="s">
        <v>346</v>
      </c>
      <c r="D196" s="201" t="s">
        <v>356</v>
      </c>
      <c r="E196" s="202" t="s">
        <v>1391</v>
      </c>
      <c r="F196" s="203" t="s">
        <v>1392</v>
      </c>
      <c r="G196" s="204" t="s">
        <v>462</v>
      </c>
      <c r="H196" s="205">
        <v>16.192</v>
      </c>
      <c r="I196" s="206"/>
      <c r="J196" s="207">
        <f>ROUND(I196*H196,2)</f>
        <v>0</v>
      </c>
      <c r="K196" s="203" t="s">
        <v>222</v>
      </c>
      <c r="L196" s="208"/>
      <c r="M196" s="209" t="s">
        <v>3</v>
      </c>
      <c r="N196" s="210" t="s">
        <v>51</v>
      </c>
      <c r="O196" s="74"/>
      <c r="P196" s="176">
        <f>O196*H196</f>
        <v>0</v>
      </c>
      <c r="Q196" s="176">
        <v>0.080000000000000002</v>
      </c>
      <c r="R196" s="176">
        <f>Q196*H196</f>
        <v>1.2953600000000001</v>
      </c>
      <c r="S196" s="176">
        <v>0</v>
      </c>
      <c r="T196" s="1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78" t="s">
        <v>258</v>
      </c>
      <c r="AT196" s="178" t="s">
        <v>356</v>
      </c>
      <c r="AU196" s="178" t="s">
        <v>22</v>
      </c>
      <c r="AY196" s="20" t="s">
        <v>216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88</v>
      </c>
      <c r="BK196" s="179">
        <f>ROUND(I196*H196,2)</f>
        <v>0</v>
      </c>
      <c r="BL196" s="20" t="s">
        <v>223</v>
      </c>
      <c r="BM196" s="178" t="s">
        <v>1393</v>
      </c>
    </row>
    <row r="197" s="2" customFormat="1">
      <c r="A197" s="40"/>
      <c r="B197" s="41"/>
      <c r="C197" s="40"/>
      <c r="D197" s="181" t="s">
        <v>230</v>
      </c>
      <c r="E197" s="40"/>
      <c r="F197" s="189" t="s">
        <v>1339</v>
      </c>
      <c r="G197" s="40"/>
      <c r="H197" s="40"/>
      <c r="I197" s="190"/>
      <c r="J197" s="40"/>
      <c r="K197" s="40"/>
      <c r="L197" s="41"/>
      <c r="M197" s="191"/>
      <c r="N197" s="192"/>
      <c r="O197" s="74"/>
      <c r="P197" s="74"/>
      <c r="Q197" s="74"/>
      <c r="R197" s="74"/>
      <c r="S197" s="74"/>
      <c r="T197" s="75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20" t="s">
        <v>230</v>
      </c>
      <c r="AU197" s="20" t="s">
        <v>22</v>
      </c>
    </row>
    <row r="198" s="13" customFormat="1">
      <c r="A198" s="13"/>
      <c r="B198" s="180"/>
      <c r="C198" s="13"/>
      <c r="D198" s="181" t="s">
        <v>225</v>
      </c>
      <c r="E198" s="13"/>
      <c r="F198" s="183" t="s">
        <v>1387</v>
      </c>
      <c r="G198" s="13"/>
      <c r="H198" s="184">
        <v>16.192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</v>
      </c>
      <c r="AX198" s="13" t="s">
        <v>88</v>
      </c>
      <c r="AY198" s="182" t="s">
        <v>216</v>
      </c>
    </row>
    <row r="199" s="2" customFormat="1" ht="14.4" customHeight="1">
      <c r="A199" s="40"/>
      <c r="B199" s="166"/>
      <c r="C199" s="201" t="s">
        <v>351</v>
      </c>
      <c r="D199" s="201" t="s">
        <v>356</v>
      </c>
      <c r="E199" s="202" t="s">
        <v>1394</v>
      </c>
      <c r="F199" s="203" t="s">
        <v>1395</v>
      </c>
      <c r="G199" s="204" t="s">
        <v>462</v>
      </c>
      <c r="H199" s="205">
        <v>16.192</v>
      </c>
      <c r="I199" s="206"/>
      <c r="J199" s="207">
        <f>ROUND(I199*H199,2)</f>
        <v>0</v>
      </c>
      <c r="K199" s="203" t="s">
        <v>222</v>
      </c>
      <c r="L199" s="208"/>
      <c r="M199" s="209" t="s">
        <v>3</v>
      </c>
      <c r="N199" s="210" t="s">
        <v>51</v>
      </c>
      <c r="O199" s="74"/>
      <c r="P199" s="176">
        <f>O199*H199</f>
        <v>0</v>
      </c>
      <c r="Q199" s="176">
        <v>0.111</v>
      </c>
      <c r="R199" s="176">
        <f>Q199*H199</f>
        <v>1.797312</v>
      </c>
      <c r="S199" s="176">
        <v>0</v>
      </c>
      <c r="T199" s="17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78" t="s">
        <v>258</v>
      </c>
      <c r="AT199" s="178" t="s">
        <v>356</v>
      </c>
      <c r="AU199" s="178" t="s">
        <v>22</v>
      </c>
      <c r="AY199" s="20" t="s">
        <v>216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88</v>
      </c>
      <c r="BK199" s="179">
        <f>ROUND(I199*H199,2)</f>
        <v>0</v>
      </c>
      <c r="BL199" s="20" t="s">
        <v>223</v>
      </c>
      <c r="BM199" s="178" t="s">
        <v>1396</v>
      </c>
    </row>
    <row r="200" s="2" customFormat="1">
      <c r="A200" s="40"/>
      <c r="B200" s="41"/>
      <c r="C200" s="40"/>
      <c r="D200" s="181" t="s">
        <v>230</v>
      </c>
      <c r="E200" s="40"/>
      <c r="F200" s="189" t="s">
        <v>1339</v>
      </c>
      <c r="G200" s="40"/>
      <c r="H200" s="40"/>
      <c r="I200" s="190"/>
      <c r="J200" s="40"/>
      <c r="K200" s="40"/>
      <c r="L200" s="41"/>
      <c r="M200" s="191"/>
      <c r="N200" s="192"/>
      <c r="O200" s="74"/>
      <c r="P200" s="74"/>
      <c r="Q200" s="74"/>
      <c r="R200" s="74"/>
      <c r="S200" s="74"/>
      <c r="T200" s="75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20" t="s">
        <v>230</v>
      </c>
      <c r="AU200" s="20" t="s">
        <v>22</v>
      </c>
    </row>
    <row r="201" s="13" customFormat="1">
      <c r="A201" s="13"/>
      <c r="B201" s="180"/>
      <c r="C201" s="13"/>
      <c r="D201" s="181" t="s">
        <v>225</v>
      </c>
      <c r="E201" s="13"/>
      <c r="F201" s="183" t="s">
        <v>1387</v>
      </c>
      <c r="G201" s="13"/>
      <c r="H201" s="184">
        <v>16.192</v>
      </c>
      <c r="I201" s="185"/>
      <c r="J201" s="13"/>
      <c r="K201" s="13"/>
      <c r="L201" s="180"/>
      <c r="M201" s="186"/>
      <c r="N201" s="187"/>
      <c r="O201" s="187"/>
      <c r="P201" s="187"/>
      <c r="Q201" s="187"/>
      <c r="R201" s="187"/>
      <c r="S201" s="187"/>
      <c r="T201" s="18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2" t="s">
        <v>225</v>
      </c>
      <c r="AU201" s="182" t="s">
        <v>22</v>
      </c>
      <c r="AV201" s="13" t="s">
        <v>22</v>
      </c>
      <c r="AW201" s="13" t="s">
        <v>4</v>
      </c>
      <c r="AX201" s="13" t="s">
        <v>88</v>
      </c>
      <c r="AY201" s="182" t="s">
        <v>216</v>
      </c>
    </row>
    <row r="202" s="2" customFormat="1" ht="14.4" customHeight="1">
      <c r="A202" s="40"/>
      <c r="B202" s="166"/>
      <c r="C202" s="201" t="s">
        <v>355</v>
      </c>
      <c r="D202" s="201" t="s">
        <v>356</v>
      </c>
      <c r="E202" s="202" t="s">
        <v>1397</v>
      </c>
      <c r="F202" s="203" t="s">
        <v>1398</v>
      </c>
      <c r="G202" s="204" t="s">
        <v>462</v>
      </c>
      <c r="H202" s="205">
        <v>1.7350000000000001</v>
      </c>
      <c r="I202" s="206"/>
      <c r="J202" s="207">
        <f>ROUND(I202*H202,2)</f>
        <v>0</v>
      </c>
      <c r="K202" s="203" t="s">
        <v>222</v>
      </c>
      <c r="L202" s="208"/>
      <c r="M202" s="209" t="s">
        <v>3</v>
      </c>
      <c r="N202" s="210" t="s">
        <v>51</v>
      </c>
      <c r="O202" s="74"/>
      <c r="P202" s="176">
        <f>O202*H202</f>
        <v>0</v>
      </c>
      <c r="Q202" s="176">
        <v>0.057000000000000002</v>
      </c>
      <c r="R202" s="176">
        <f>Q202*H202</f>
        <v>0.098895000000000011</v>
      </c>
      <c r="S202" s="176">
        <v>0</v>
      </c>
      <c r="T202" s="17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78" t="s">
        <v>258</v>
      </c>
      <c r="AT202" s="178" t="s">
        <v>356</v>
      </c>
      <c r="AU202" s="178" t="s">
        <v>22</v>
      </c>
      <c r="AY202" s="20" t="s">
        <v>216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20" t="s">
        <v>88</v>
      </c>
      <c r="BK202" s="179">
        <f>ROUND(I202*H202,2)</f>
        <v>0</v>
      </c>
      <c r="BL202" s="20" t="s">
        <v>223</v>
      </c>
      <c r="BM202" s="178" t="s">
        <v>1399</v>
      </c>
    </row>
    <row r="203" s="2" customFormat="1">
      <c r="A203" s="40"/>
      <c r="B203" s="41"/>
      <c r="C203" s="40"/>
      <c r="D203" s="181" t="s">
        <v>230</v>
      </c>
      <c r="E203" s="40"/>
      <c r="F203" s="189" t="s">
        <v>1339</v>
      </c>
      <c r="G203" s="40"/>
      <c r="H203" s="40"/>
      <c r="I203" s="190"/>
      <c r="J203" s="40"/>
      <c r="K203" s="40"/>
      <c r="L203" s="41"/>
      <c r="M203" s="191"/>
      <c r="N203" s="192"/>
      <c r="O203" s="74"/>
      <c r="P203" s="74"/>
      <c r="Q203" s="74"/>
      <c r="R203" s="74"/>
      <c r="S203" s="74"/>
      <c r="T203" s="75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20" t="s">
        <v>230</v>
      </c>
      <c r="AU203" s="20" t="s">
        <v>22</v>
      </c>
    </row>
    <row r="204" s="13" customFormat="1">
      <c r="A204" s="13"/>
      <c r="B204" s="180"/>
      <c r="C204" s="13"/>
      <c r="D204" s="181" t="s">
        <v>225</v>
      </c>
      <c r="E204" s="13"/>
      <c r="F204" s="183" t="s">
        <v>1400</v>
      </c>
      <c r="G204" s="13"/>
      <c r="H204" s="184">
        <v>1.7350000000000001</v>
      </c>
      <c r="I204" s="185"/>
      <c r="J204" s="13"/>
      <c r="K204" s="13"/>
      <c r="L204" s="180"/>
      <c r="M204" s="186"/>
      <c r="N204" s="187"/>
      <c r="O204" s="187"/>
      <c r="P204" s="187"/>
      <c r="Q204" s="187"/>
      <c r="R204" s="187"/>
      <c r="S204" s="187"/>
      <c r="T204" s="18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2" t="s">
        <v>225</v>
      </c>
      <c r="AU204" s="182" t="s">
        <v>22</v>
      </c>
      <c r="AV204" s="13" t="s">
        <v>22</v>
      </c>
      <c r="AW204" s="13" t="s">
        <v>4</v>
      </c>
      <c r="AX204" s="13" t="s">
        <v>88</v>
      </c>
      <c r="AY204" s="182" t="s">
        <v>216</v>
      </c>
    </row>
    <row r="205" s="2" customFormat="1" ht="14.4" customHeight="1">
      <c r="A205" s="40"/>
      <c r="B205" s="166"/>
      <c r="C205" s="201" t="s">
        <v>363</v>
      </c>
      <c r="D205" s="201" t="s">
        <v>356</v>
      </c>
      <c r="E205" s="202" t="s">
        <v>1401</v>
      </c>
      <c r="F205" s="203" t="s">
        <v>1402</v>
      </c>
      <c r="G205" s="204" t="s">
        <v>462</v>
      </c>
      <c r="H205" s="205">
        <v>16.192</v>
      </c>
      <c r="I205" s="206"/>
      <c r="J205" s="207">
        <f>ROUND(I205*H205,2)</f>
        <v>0</v>
      </c>
      <c r="K205" s="203" t="s">
        <v>222</v>
      </c>
      <c r="L205" s="208"/>
      <c r="M205" s="209" t="s">
        <v>3</v>
      </c>
      <c r="N205" s="210" t="s">
        <v>51</v>
      </c>
      <c r="O205" s="74"/>
      <c r="P205" s="176">
        <f>O205*H205</f>
        <v>0</v>
      </c>
      <c r="Q205" s="176">
        <v>0.00044000000000000002</v>
      </c>
      <c r="R205" s="176">
        <f>Q205*H205</f>
        <v>0.0071244800000000007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258</v>
      </c>
      <c r="AT205" s="178" t="s">
        <v>356</v>
      </c>
      <c r="AU205" s="178" t="s">
        <v>22</v>
      </c>
      <c r="AY205" s="20" t="s">
        <v>216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0" t="s">
        <v>88</v>
      </c>
      <c r="BK205" s="179">
        <f>ROUND(I205*H205,2)</f>
        <v>0</v>
      </c>
      <c r="BL205" s="20" t="s">
        <v>223</v>
      </c>
      <c r="BM205" s="178" t="s">
        <v>1403</v>
      </c>
    </row>
    <row r="206" s="2" customFormat="1">
      <c r="A206" s="40"/>
      <c r="B206" s="41"/>
      <c r="C206" s="40"/>
      <c r="D206" s="181" t="s">
        <v>230</v>
      </c>
      <c r="E206" s="40"/>
      <c r="F206" s="189" t="s">
        <v>1339</v>
      </c>
      <c r="G206" s="40"/>
      <c r="H206" s="40"/>
      <c r="I206" s="190"/>
      <c r="J206" s="40"/>
      <c r="K206" s="40"/>
      <c r="L206" s="41"/>
      <c r="M206" s="191"/>
      <c r="N206" s="192"/>
      <c r="O206" s="74"/>
      <c r="P206" s="74"/>
      <c r="Q206" s="74"/>
      <c r="R206" s="74"/>
      <c r="S206" s="74"/>
      <c r="T206" s="7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20" t="s">
        <v>230</v>
      </c>
      <c r="AU206" s="20" t="s">
        <v>22</v>
      </c>
    </row>
    <row r="207" s="13" customFormat="1">
      <c r="A207" s="13"/>
      <c r="B207" s="180"/>
      <c r="C207" s="13"/>
      <c r="D207" s="181" t="s">
        <v>225</v>
      </c>
      <c r="E207" s="13"/>
      <c r="F207" s="183" t="s">
        <v>1387</v>
      </c>
      <c r="G207" s="13"/>
      <c r="H207" s="184">
        <v>16.192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225</v>
      </c>
      <c r="AU207" s="182" t="s">
        <v>22</v>
      </c>
      <c r="AV207" s="13" t="s">
        <v>22</v>
      </c>
      <c r="AW207" s="13" t="s">
        <v>4</v>
      </c>
      <c r="AX207" s="13" t="s">
        <v>88</v>
      </c>
      <c r="AY207" s="182" t="s">
        <v>216</v>
      </c>
    </row>
    <row r="208" s="2" customFormat="1" ht="14.4" customHeight="1">
      <c r="A208" s="40"/>
      <c r="B208" s="166"/>
      <c r="C208" s="201" t="s">
        <v>369</v>
      </c>
      <c r="D208" s="201" t="s">
        <v>356</v>
      </c>
      <c r="E208" s="202" t="s">
        <v>1404</v>
      </c>
      <c r="F208" s="203" t="s">
        <v>1405</v>
      </c>
      <c r="G208" s="204" t="s">
        <v>462</v>
      </c>
      <c r="H208" s="205">
        <v>16.192</v>
      </c>
      <c r="I208" s="206"/>
      <c r="J208" s="207">
        <f>ROUND(I208*H208,2)</f>
        <v>0</v>
      </c>
      <c r="K208" s="203" t="s">
        <v>3</v>
      </c>
      <c r="L208" s="208"/>
      <c r="M208" s="209" t="s">
        <v>3</v>
      </c>
      <c r="N208" s="210" t="s">
        <v>51</v>
      </c>
      <c r="O208" s="74"/>
      <c r="P208" s="176">
        <f>O208*H208</f>
        <v>0</v>
      </c>
      <c r="Q208" s="176">
        <v>0.027</v>
      </c>
      <c r="R208" s="176">
        <f>Q208*H208</f>
        <v>0.43718400000000002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258</v>
      </c>
      <c r="AT208" s="178" t="s">
        <v>356</v>
      </c>
      <c r="AU208" s="178" t="s">
        <v>22</v>
      </c>
      <c r="AY208" s="20" t="s">
        <v>216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88</v>
      </c>
      <c r="BK208" s="179">
        <f>ROUND(I208*H208,2)</f>
        <v>0</v>
      </c>
      <c r="BL208" s="20" t="s">
        <v>223</v>
      </c>
      <c r="BM208" s="178" t="s">
        <v>1406</v>
      </c>
    </row>
    <row r="209" s="2" customFormat="1">
      <c r="A209" s="40"/>
      <c r="B209" s="41"/>
      <c r="C209" s="40"/>
      <c r="D209" s="181" t="s">
        <v>230</v>
      </c>
      <c r="E209" s="40"/>
      <c r="F209" s="189" t="s">
        <v>1339</v>
      </c>
      <c r="G209" s="40"/>
      <c r="H209" s="40"/>
      <c r="I209" s="190"/>
      <c r="J209" s="40"/>
      <c r="K209" s="40"/>
      <c r="L209" s="41"/>
      <c r="M209" s="191"/>
      <c r="N209" s="192"/>
      <c r="O209" s="74"/>
      <c r="P209" s="74"/>
      <c r="Q209" s="74"/>
      <c r="R209" s="74"/>
      <c r="S209" s="74"/>
      <c r="T209" s="75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20" t="s">
        <v>230</v>
      </c>
      <c r="AU209" s="20" t="s">
        <v>22</v>
      </c>
    </row>
    <row r="210" s="13" customFormat="1">
      <c r="A210" s="13"/>
      <c r="B210" s="180"/>
      <c r="C210" s="13"/>
      <c r="D210" s="181" t="s">
        <v>225</v>
      </c>
      <c r="E210" s="13"/>
      <c r="F210" s="183" t="s">
        <v>1387</v>
      </c>
      <c r="G210" s="13"/>
      <c r="H210" s="184">
        <v>16.192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225</v>
      </c>
      <c r="AU210" s="182" t="s">
        <v>22</v>
      </c>
      <c r="AV210" s="13" t="s">
        <v>22</v>
      </c>
      <c r="AW210" s="13" t="s">
        <v>4</v>
      </c>
      <c r="AX210" s="13" t="s">
        <v>88</v>
      </c>
      <c r="AY210" s="182" t="s">
        <v>216</v>
      </c>
    </row>
    <row r="211" s="2" customFormat="1" ht="14.4" customHeight="1">
      <c r="A211" s="40"/>
      <c r="B211" s="166"/>
      <c r="C211" s="167" t="s">
        <v>374</v>
      </c>
      <c r="D211" s="167" t="s">
        <v>218</v>
      </c>
      <c r="E211" s="168" t="s">
        <v>1407</v>
      </c>
      <c r="F211" s="169" t="s">
        <v>1408</v>
      </c>
      <c r="G211" s="170" t="s">
        <v>462</v>
      </c>
      <c r="H211" s="171">
        <v>4.048</v>
      </c>
      <c r="I211" s="172"/>
      <c r="J211" s="173">
        <f>ROUND(I211*H211,2)</f>
        <v>0</v>
      </c>
      <c r="K211" s="169" t="s">
        <v>222</v>
      </c>
      <c r="L211" s="41"/>
      <c r="M211" s="174" t="s">
        <v>3</v>
      </c>
      <c r="N211" s="175" t="s">
        <v>51</v>
      </c>
      <c r="O211" s="74"/>
      <c r="P211" s="176">
        <f>O211*H211</f>
        <v>0</v>
      </c>
      <c r="Q211" s="176">
        <v>0.21734000000000001</v>
      </c>
      <c r="R211" s="176">
        <f>Q211*H211</f>
        <v>0.87979232000000007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223</v>
      </c>
      <c r="AT211" s="178" t="s">
        <v>218</v>
      </c>
      <c r="AU211" s="178" t="s">
        <v>22</v>
      </c>
      <c r="AY211" s="20" t="s">
        <v>216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88</v>
      </c>
      <c r="BK211" s="179">
        <f>ROUND(I211*H211,2)</f>
        <v>0</v>
      </c>
      <c r="BL211" s="20" t="s">
        <v>223</v>
      </c>
      <c r="BM211" s="178" t="s">
        <v>1409</v>
      </c>
    </row>
    <row r="212" s="2" customFormat="1">
      <c r="A212" s="40"/>
      <c r="B212" s="41"/>
      <c r="C212" s="40"/>
      <c r="D212" s="181" t="s">
        <v>230</v>
      </c>
      <c r="E212" s="40"/>
      <c r="F212" s="189" t="s">
        <v>1339</v>
      </c>
      <c r="G212" s="40"/>
      <c r="H212" s="40"/>
      <c r="I212" s="190"/>
      <c r="J212" s="40"/>
      <c r="K212" s="40"/>
      <c r="L212" s="41"/>
      <c r="M212" s="191"/>
      <c r="N212" s="192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0" t="s">
        <v>230</v>
      </c>
      <c r="AU212" s="20" t="s">
        <v>22</v>
      </c>
    </row>
    <row r="213" s="13" customFormat="1">
      <c r="A213" s="13"/>
      <c r="B213" s="180"/>
      <c r="C213" s="13"/>
      <c r="D213" s="181" t="s">
        <v>225</v>
      </c>
      <c r="E213" s="13"/>
      <c r="F213" s="183" t="s">
        <v>1410</v>
      </c>
      <c r="G213" s="13"/>
      <c r="H213" s="184">
        <v>4.048</v>
      </c>
      <c r="I213" s="185"/>
      <c r="J213" s="13"/>
      <c r="K213" s="13"/>
      <c r="L213" s="180"/>
      <c r="M213" s="186"/>
      <c r="N213" s="187"/>
      <c r="O213" s="187"/>
      <c r="P213" s="187"/>
      <c r="Q213" s="187"/>
      <c r="R213" s="187"/>
      <c r="S213" s="187"/>
      <c r="T213" s="18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2" t="s">
        <v>225</v>
      </c>
      <c r="AU213" s="182" t="s">
        <v>22</v>
      </c>
      <c r="AV213" s="13" t="s">
        <v>22</v>
      </c>
      <c r="AW213" s="13" t="s">
        <v>4</v>
      </c>
      <c r="AX213" s="13" t="s">
        <v>88</v>
      </c>
      <c r="AY213" s="182" t="s">
        <v>216</v>
      </c>
    </row>
    <row r="214" s="2" customFormat="1" ht="14.4" customHeight="1">
      <c r="A214" s="40"/>
      <c r="B214" s="166"/>
      <c r="C214" s="201" t="s">
        <v>379</v>
      </c>
      <c r="D214" s="201" t="s">
        <v>356</v>
      </c>
      <c r="E214" s="202" t="s">
        <v>1411</v>
      </c>
      <c r="F214" s="203" t="s">
        <v>1412</v>
      </c>
      <c r="G214" s="204" t="s">
        <v>462</v>
      </c>
      <c r="H214" s="205">
        <v>4.048</v>
      </c>
      <c r="I214" s="206"/>
      <c r="J214" s="207">
        <f>ROUND(I214*H214,2)</f>
        <v>0</v>
      </c>
      <c r="K214" s="203" t="s">
        <v>3</v>
      </c>
      <c r="L214" s="208"/>
      <c r="M214" s="209" t="s">
        <v>3</v>
      </c>
      <c r="N214" s="210" t="s">
        <v>51</v>
      </c>
      <c r="O214" s="74"/>
      <c r="P214" s="176">
        <f>O214*H214</f>
        <v>0</v>
      </c>
      <c r="Q214" s="176">
        <v>0.112</v>
      </c>
      <c r="R214" s="176">
        <f>Q214*H214</f>
        <v>0.453376</v>
      </c>
      <c r="S214" s="176">
        <v>0</v>
      </c>
      <c r="T214" s="17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78" t="s">
        <v>258</v>
      </c>
      <c r="AT214" s="178" t="s">
        <v>356</v>
      </c>
      <c r="AU214" s="178" t="s">
        <v>22</v>
      </c>
      <c r="AY214" s="20" t="s">
        <v>216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88</v>
      </c>
      <c r="BK214" s="179">
        <f>ROUND(I214*H214,2)</f>
        <v>0</v>
      </c>
      <c r="BL214" s="20" t="s">
        <v>223</v>
      </c>
      <c r="BM214" s="178" t="s">
        <v>1413</v>
      </c>
    </row>
    <row r="215" s="2" customFormat="1">
      <c r="A215" s="40"/>
      <c r="B215" s="41"/>
      <c r="C215" s="40"/>
      <c r="D215" s="181" t="s">
        <v>230</v>
      </c>
      <c r="E215" s="40"/>
      <c r="F215" s="189" t="s">
        <v>1339</v>
      </c>
      <c r="G215" s="40"/>
      <c r="H215" s="40"/>
      <c r="I215" s="190"/>
      <c r="J215" s="40"/>
      <c r="K215" s="40"/>
      <c r="L215" s="41"/>
      <c r="M215" s="191"/>
      <c r="N215" s="192"/>
      <c r="O215" s="74"/>
      <c r="P215" s="74"/>
      <c r="Q215" s="74"/>
      <c r="R215" s="74"/>
      <c r="S215" s="74"/>
      <c r="T215" s="75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20" t="s">
        <v>230</v>
      </c>
      <c r="AU215" s="20" t="s">
        <v>22</v>
      </c>
    </row>
    <row r="216" s="13" customFormat="1">
      <c r="A216" s="13"/>
      <c r="B216" s="180"/>
      <c r="C216" s="13"/>
      <c r="D216" s="181" t="s">
        <v>225</v>
      </c>
      <c r="E216" s="13"/>
      <c r="F216" s="183" t="s">
        <v>1410</v>
      </c>
      <c r="G216" s="13"/>
      <c r="H216" s="184">
        <v>4.048</v>
      </c>
      <c r="I216" s="185"/>
      <c r="J216" s="13"/>
      <c r="K216" s="13"/>
      <c r="L216" s="180"/>
      <c r="M216" s="186"/>
      <c r="N216" s="187"/>
      <c r="O216" s="187"/>
      <c r="P216" s="187"/>
      <c r="Q216" s="187"/>
      <c r="R216" s="187"/>
      <c r="S216" s="187"/>
      <c r="T216" s="1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225</v>
      </c>
      <c r="AU216" s="182" t="s">
        <v>22</v>
      </c>
      <c r="AV216" s="13" t="s">
        <v>22</v>
      </c>
      <c r="AW216" s="13" t="s">
        <v>4</v>
      </c>
      <c r="AX216" s="13" t="s">
        <v>88</v>
      </c>
      <c r="AY216" s="182" t="s">
        <v>216</v>
      </c>
    </row>
    <row r="217" s="2" customFormat="1" ht="14.4" customHeight="1">
      <c r="A217" s="40"/>
      <c r="B217" s="166"/>
      <c r="C217" s="167" t="s">
        <v>388</v>
      </c>
      <c r="D217" s="167" t="s">
        <v>218</v>
      </c>
      <c r="E217" s="168" t="s">
        <v>1414</v>
      </c>
      <c r="F217" s="169" t="s">
        <v>1415</v>
      </c>
      <c r="G217" s="170" t="s">
        <v>462</v>
      </c>
      <c r="H217" s="171">
        <v>18.506</v>
      </c>
      <c r="I217" s="172"/>
      <c r="J217" s="173">
        <f>ROUND(I217*H217,2)</f>
        <v>0</v>
      </c>
      <c r="K217" s="169" t="s">
        <v>222</v>
      </c>
      <c r="L217" s="41"/>
      <c r="M217" s="174" t="s">
        <v>3</v>
      </c>
      <c r="N217" s="175" t="s">
        <v>51</v>
      </c>
      <c r="O217" s="74"/>
      <c r="P217" s="176">
        <f>O217*H217</f>
        <v>0</v>
      </c>
      <c r="Q217" s="176">
        <v>0.21734000000000001</v>
      </c>
      <c r="R217" s="176">
        <f>Q217*H217</f>
        <v>4.0220940399999998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223</v>
      </c>
      <c r="AT217" s="178" t="s">
        <v>218</v>
      </c>
      <c r="AU217" s="178" t="s">
        <v>22</v>
      </c>
      <c r="AY217" s="20" t="s">
        <v>216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88</v>
      </c>
      <c r="BK217" s="179">
        <f>ROUND(I217*H217,2)</f>
        <v>0</v>
      </c>
      <c r="BL217" s="20" t="s">
        <v>223</v>
      </c>
      <c r="BM217" s="178" t="s">
        <v>1416</v>
      </c>
    </row>
    <row r="218" s="2" customFormat="1">
      <c r="A218" s="40"/>
      <c r="B218" s="41"/>
      <c r="C218" s="40"/>
      <c r="D218" s="181" t="s">
        <v>230</v>
      </c>
      <c r="E218" s="40"/>
      <c r="F218" s="189" t="s">
        <v>1339</v>
      </c>
      <c r="G218" s="40"/>
      <c r="H218" s="40"/>
      <c r="I218" s="190"/>
      <c r="J218" s="40"/>
      <c r="K218" s="40"/>
      <c r="L218" s="41"/>
      <c r="M218" s="191"/>
      <c r="N218" s="192"/>
      <c r="O218" s="74"/>
      <c r="P218" s="74"/>
      <c r="Q218" s="74"/>
      <c r="R218" s="74"/>
      <c r="S218" s="74"/>
      <c r="T218" s="75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20" t="s">
        <v>230</v>
      </c>
      <c r="AU218" s="20" t="s">
        <v>22</v>
      </c>
    </row>
    <row r="219" s="13" customFormat="1">
      <c r="A219" s="13"/>
      <c r="B219" s="180"/>
      <c r="C219" s="13"/>
      <c r="D219" s="181" t="s">
        <v>225</v>
      </c>
      <c r="E219" s="182" t="s">
        <v>3</v>
      </c>
      <c r="F219" s="183" t="s">
        <v>1417</v>
      </c>
      <c r="G219" s="13"/>
      <c r="H219" s="184">
        <v>28</v>
      </c>
      <c r="I219" s="185"/>
      <c r="J219" s="13"/>
      <c r="K219" s="13"/>
      <c r="L219" s="180"/>
      <c r="M219" s="186"/>
      <c r="N219" s="187"/>
      <c r="O219" s="187"/>
      <c r="P219" s="187"/>
      <c r="Q219" s="187"/>
      <c r="R219" s="187"/>
      <c r="S219" s="187"/>
      <c r="T219" s="18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2" t="s">
        <v>225</v>
      </c>
      <c r="AU219" s="182" t="s">
        <v>22</v>
      </c>
      <c r="AV219" s="13" t="s">
        <v>22</v>
      </c>
      <c r="AW219" s="13" t="s">
        <v>41</v>
      </c>
      <c r="AX219" s="13" t="s">
        <v>80</v>
      </c>
      <c r="AY219" s="182" t="s">
        <v>216</v>
      </c>
    </row>
    <row r="220" s="13" customFormat="1">
      <c r="A220" s="13"/>
      <c r="B220" s="180"/>
      <c r="C220" s="13"/>
      <c r="D220" s="181" t="s">
        <v>225</v>
      </c>
      <c r="E220" s="182" t="s">
        <v>3</v>
      </c>
      <c r="F220" s="183" t="s">
        <v>1418</v>
      </c>
      <c r="G220" s="13"/>
      <c r="H220" s="184">
        <v>4</v>
      </c>
      <c r="I220" s="185"/>
      <c r="J220" s="13"/>
      <c r="K220" s="13"/>
      <c r="L220" s="180"/>
      <c r="M220" s="186"/>
      <c r="N220" s="187"/>
      <c r="O220" s="187"/>
      <c r="P220" s="187"/>
      <c r="Q220" s="187"/>
      <c r="R220" s="187"/>
      <c r="S220" s="187"/>
      <c r="T220" s="18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2" t="s">
        <v>225</v>
      </c>
      <c r="AU220" s="182" t="s">
        <v>22</v>
      </c>
      <c r="AV220" s="13" t="s">
        <v>22</v>
      </c>
      <c r="AW220" s="13" t="s">
        <v>41</v>
      </c>
      <c r="AX220" s="13" t="s">
        <v>80</v>
      </c>
      <c r="AY220" s="182" t="s">
        <v>216</v>
      </c>
    </row>
    <row r="221" s="14" customFormat="1">
      <c r="A221" s="14"/>
      <c r="B221" s="193"/>
      <c r="C221" s="14"/>
      <c r="D221" s="181" t="s">
        <v>225</v>
      </c>
      <c r="E221" s="194" t="s">
        <v>3</v>
      </c>
      <c r="F221" s="195" t="s">
        <v>234</v>
      </c>
      <c r="G221" s="14"/>
      <c r="H221" s="196">
        <v>32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225</v>
      </c>
      <c r="AU221" s="194" t="s">
        <v>22</v>
      </c>
      <c r="AV221" s="14" t="s">
        <v>223</v>
      </c>
      <c r="AW221" s="14" t="s">
        <v>41</v>
      </c>
      <c r="AX221" s="14" t="s">
        <v>88</v>
      </c>
      <c r="AY221" s="194" t="s">
        <v>216</v>
      </c>
    </row>
    <row r="222" s="13" customFormat="1">
      <c r="A222" s="13"/>
      <c r="B222" s="180"/>
      <c r="C222" s="13"/>
      <c r="D222" s="181" t="s">
        <v>225</v>
      </c>
      <c r="E222" s="13"/>
      <c r="F222" s="183" t="s">
        <v>1419</v>
      </c>
      <c r="G222" s="13"/>
      <c r="H222" s="184">
        <v>18.506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</v>
      </c>
      <c r="AX222" s="13" t="s">
        <v>88</v>
      </c>
      <c r="AY222" s="182" t="s">
        <v>216</v>
      </c>
    </row>
    <row r="223" s="2" customFormat="1" ht="14.4" customHeight="1">
      <c r="A223" s="40"/>
      <c r="B223" s="166"/>
      <c r="C223" s="201" t="s">
        <v>397</v>
      </c>
      <c r="D223" s="201" t="s">
        <v>356</v>
      </c>
      <c r="E223" s="202" t="s">
        <v>1420</v>
      </c>
      <c r="F223" s="203" t="s">
        <v>1421</v>
      </c>
      <c r="G223" s="204" t="s">
        <v>462</v>
      </c>
      <c r="H223" s="205">
        <v>16.192</v>
      </c>
      <c r="I223" s="206"/>
      <c r="J223" s="207">
        <f>ROUND(I223*H223,2)</f>
        <v>0</v>
      </c>
      <c r="K223" s="203" t="s">
        <v>222</v>
      </c>
      <c r="L223" s="208"/>
      <c r="M223" s="209" t="s">
        <v>3</v>
      </c>
      <c r="N223" s="210" t="s">
        <v>51</v>
      </c>
      <c r="O223" s="74"/>
      <c r="P223" s="176">
        <f>O223*H223</f>
        <v>0</v>
      </c>
      <c r="Q223" s="176">
        <v>0.050599999999999999</v>
      </c>
      <c r="R223" s="176">
        <f>Q223*H223</f>
        <v>0.81931520000000002</v>
      </c>
      <c r="S223" s="176">
        <v>0</v>
      </c>
      <c r="T223" s="17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78" t="s">
        <v>258</v>
      </c>
      <c r="AT223" s="178" t="s">
        <v>356</v>
      </c>
      <c r="AU223" s="178" t="s">
        <v>22</v>
      </c>
      <c r="AY223" s="20" t="s">
        <v>216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0" t="s">
        <v>88</v>
      </c>
      <c r="BK223" s="179">
        <f>ROUND(I223*H223,2)</f>
        <v>0</v>
      </c>
      <c r="BL223" s="20" t="s">
        <v>223</v>
      </c>
      <c r="BM223" s="178" t="s">
        <v>1422</v>
      </c>
    </row>
    <row r="224" s="2" customFormat="1">
      <c r="A224" s="40"/>
      <c r="B224" s="41"/>
      <c r="C224" s="40"/>
      <c r="D224" s="181" t="s">
        <v>230</v>
      </c>
      <c r="E224" s="40"/>
      <c r="F224" s="189" t="s">
        <v>1339</v>
      </c>
      <c r="G224" s="40"/>
      <c r="H224" s="40"/>
      <c r="I224" s="190"/>
      <c r="J224" s="40"/>
      <c r="K224" s="40"/>
      <c r="L224" s="41"/>
      <c r="M224" s="191"/>
      <c r="N224" s="192"/>
      <c r="O224" s="74"/>
      <c r="P224" s="74"/>
      <c r="Q224" s="74"/>
      <c r="R224" s="74"/>
      <c r="S224" s="74"/>
      <c r="T224" s="75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20" t="s">
        <v>230</v>
      </c>
      <c r="AU224" s="20" t="s">
        <v>22</v>
      </c>
    </row>
    <row r="225" s="13" customFormat="1">
      <c r="A225" s="13"/>
      <c r="B225" s="180"/>
      <c r="C225" s="13"/>
      <c r="D225" s="181" t="s">
        <v>225</v>
      </c>
      <c r="E225" s="13"/>
      <c r="F225" s="183" t="s">
        <v>1387</v>
      </c>
      <c r="G225" s="13"/>
      <c r="H225" s="184">
        <v>16.192</v>
      </c>
      <c r="I225" s="185"/>
      <c r="J225" s="13"/>
      <c r="K225" s="13"/>
      <c r="L225" s="180"/>
      <c r="M225" s="186"/>
      <c r="N225" s="187"/>
      <c r="O225" s="187"/>
      <c r="P225" s="187"/>
      <c r="Q225" s="187"/>
      <c r="R225" s="187"/>
      <c r="S225" s="187"/>
      <c r="T225" s="18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2" t="s">
        <v>225</v>
      </c>
      <c r="AU225" s="182" t="s">
        <v>22</v>
      </c>
      <c r="AV225" s="13" t="s">
        <v>22</v>
      </c>
      <c r="AW225" s="13" t="s">
        <v>4</v>
      </c>
      <c r="AX225" s="13" t="s">
        <v>88</v>
      </c>
      <c r="AY225" s="182" t="s">
        <v>216</v>
      </c>
    </row>
    <row r="226" s="2" customFormat="1" ht="14.4" customHeight="1">
      <c r="A226" s="40"/>
      <c r="B226" s="166"/>
      <c r="C226" s="201" t="s">
        <v>403</v>
      </c>
      <c r="D226" s="201" t="s">
        <v>356</v>
      </c>
      <c r="E226" s="202" t="s">
        <v>1423</v>
      </c>
      <c r="F226" s="203" t="s">
        <v>1424</v>
      </c>
      <c r="G226" s="204" t="s">
        <v>462</v>
      </c>
      <c r="H226" s="205">
        <v>2.3130000000000002</v>
      </c>
      <c r="I226" s="206"/>
      <c r="J226" s="207">
        <f>ROUND(I226*H226,2)</f>
        <v>0</v>
      </c>
      <c r="K226" s="203" t="s">
        <v>222</v>
      </c>
      <c r="L226" s="208"/>
      <c r="M226" s="209" t="s">
        <v>3</v>
      </c>
      <c r="N226" s="210" t="s">
        <v>51</v>
      </c>
      <c r="O226" s="74"/>
      <c r="P226" s="176">
        <f>O226*H226</f>
        <v>0</v>
      </c>
      <c r="Q226" s="176">
        <v>0.010999999999999999</v>
      </c>
      <c r="R226" s="176">
        <f>Q226*H226</f>
        <v>0.025443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258</v>
      </c>
      <c r="AT226" s="178" t="s">
        <v>356</v>
      </c>
      <c r="AU226" s="178" t="s">
        <v>22</v>
      </c>
      <c r="AY226" s="20" t="s">
        <v>216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88</v>
      </c>
      <c r="BK226" s="179">
        <f>ROUND(I226*H226,2)</f>
        <v>0</v>
      </c>
      <c r="BL226" s="20" t="s">
        <v>223</v>
      </c>
      <c r="BM226" s="178" t="s">
        <v>1425</v>
      </c>
    </row>
    <row r="227" s="2" customFormat="1">
      <c r="A227" s="40"/>
      <c r="B227" s="41"/>
      <c r="C227" s="40"/>
      <c r="D227" s="181" t="s">
        <v>230</v>
      </c>
      <c r="E227" s="40"/>
      <c r="F227" s="189" t="s">
        <v>1339</v>
      </c>
      <c r="G227" s="40"/>
      <c r="H227" s="40"/>
      <c r="I227" s="190"/>
      <c r="J227" s="40"/>
      <c r="K227" s="40"/>
      <c r="L227" s="41"/>
      <c r="M227" s="191"/>
      <c r="N227" s="192"/>
      <c r="O227" s="74"/>
      <c r="P227" s="74"/>
      <c r="Q227" s="74"/>
      <c r="R227" s="74"/>
      <c r="S227" s="74"/>
      <c r="T227" s="75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20" t="s">
        <v>230</v>
      </c>
      <c r="AU227" s="20" t="s">
        <v>22</v>
      </c>
    </row>
    <row r="228" s="13" customFormat="1">
      <c r="A228" s="13"/>
      <c r="B228" s="180"/>
      <c r="C228" s="13"/>
      <c r="D228" s="181" t="s">
        <v>225</v>
      </c>
      <c r="E228" s="13"/>
      <c r="F228" s="183" t="s">
        <v>1426</v>
      </c>
      <c r="G228" s="13"/>
      <c r="H228" s="184">
        <v>2.3130000000000002</v>
      </c>
      <c r="I228" s="185"/>
      <c r="J228" s="13"/>
      <c r="K228" s="13"/>
      <c r="L228" s="180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225</v>
      </c>
      <c r="AU228" s="182" t="s">
        <v>22</v>
      </c>
      <c r="AV228" s="13" t="s">
        <v>22</v>
      </c>
      <c r="AW228" s="13" t="s">
        <v>4</v>
      </c>
      <c r="AX228" s="13" t="s">
        <v>88</v>
      </c>
      <c r="AY228" s="182" t="s">
        <v>216</v>
      </c>
    </row>
    <row r="229" s="2" customFormat="1" ht="14.4" customHeight="1">
      <c r="A229" s="40"/>
      <c r="B229" s="166"/>
      <c r="C229" s="167" t="s">
        <v>412</v>
      </c>
      <c r="D229" s="167" t="s">
        <v>218</v>
      </c>
      <c r="E229" s="168" t="s">
        <v>1427</v>
      </c>
      <c r="F229" s="169" t="s">
        <v>1428</v>
      </c>
      <c r="G229" s="170" t="s">
        <v>261</v>
      </c>
      <c r="H229" s="171">
        <v>89.480000000000004</v>
      </c>
      <c r="I229" s="172"/>
      <c r="J229" s="173">
        <f>ROUND(I229*H229,2)</f>
        <v>0</v>
      </c>
      <c r="K229" s="169" t="s">
        <v>222</v>
      </c>
      <c r="L229" s="41"/>
      <c r="M229" s="174" t="s">
        <v>3</v>
      </c>
      <c r="N229" s="175" t="s">
        <v>51</v>
      </c>
      <c r="O229" s="74"/>
      <c r="P229" s="176">
        <f>O229*H229</f>
        <v>0</v>
      </c>
      <c r="Q229" s="176">
        <v>0.00019000000000000001</v>
      </c>
      <c r="R229" s="176">
        <f>Q229*H229</f>
        <v>0.017001200000000001</v>
      </c>
      <c r="S229" s="176">
        <v>0</v>
      </c>
      <c r="T229" s="17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78" t="s">
        <v>223</v>
      </c>
      <c r="AT229" s="178" t="s">
        <v>218</v>
      </c>
      <c r="AU229" s="178" t="s">
        <v>22</v>
      </c>
      <c r="AY229" s="20" t="s">
        <v>216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0" t="s">
        <v>88</v>
      </c>
      <c r="BK229" s="179">
        <f>ROUND(I229*H229,2)</f>
        <v>0</v>
      </c>
      <c r="BL229" s="20" t="s">
        <v>223</v>
      </c>
      <c r="BM229" s="178" t="s">
        <v>1429</v>
      </c>
    </row>
    <row r="230" s="2" customFormat="1">
      <c r="A230" s="40"/>
      <c r="B230" s="41"/>
      <c r="C230" s="40"/>
      <c r="D230" s="181" t="s">
        <v>230</v>
      </c>
      <c r="E230" s="40"/>
      <c r="F230" s="189" t="s">
        <v>1339</v>
      </c>
      <c r="G230" s="40"/>
      <c r="H230" s="40"/>
      <c r="I230" s="190"/>
      <c r="J230" s="40"/>
      <c r="K230" s="40"/>
      <c r="L230" s="41"/>
      <c r="M230" s="191"/>
      <c r="N230" s="192"/>
      <c r="O230" s="74"/>
      <c r="P230" s="74"/>
      <c r="Q230" s="74"/>
      <c r="R230" s="74"/>
      <c r="S230" s="74"/>
      <c r="T230" s="75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20" t="s">
        <v>230</v>
      </c>
      <c r="AU230" s="20" t="s">
        <v>22</v>
      </c>
    </row>
    <row r="231" s="13" customFormat="1">
      <c r="A231" s="13"/>
      <c r="B231" s="180"/>
      <c r="C231" s="13"/>
      <c r="D231" s="181" t="s">
        <v>225</v>
      </c>
      <c r="E231" s="182" t="s">
        <v>3</v>
      </c>
      <c r="F231" s="183" t="s">
        <v>1430</v>
      </c>
      <c r="G231" s="13"/>
      <c r="H231" s="184">
        <v>154.72999999999999</v>
      </c>
      <c r="I231" s="185"/>
      <c r="J231" s="13"/>
      <c r="K231" s="13"/>
      <c r="L231" s="180"/>
      <c r="M231" s="186"/>
      <c r="N231" s="187"/>
      <c r="O231" s="187"/>
      <c r="P231" s="187"/>
      <c r="Q231" s="187"/>
      <c r="R231" s="187"/>
      <c r="S231" s="187"/>
      <c r="T231" s="18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2" t="s">
        <v>225</v>
      </c>
      <c r="AU231" s="182" t="s">
        <v>22</v>
      </c>
      <c r="AV231" s="13" t="s">
        <v>22</v>
      </c>
      <c r="AW231" s="13" t="s">
        <v>41</v>
      </c>
      <c r="AX231" s="13" t="s">
        <v>88</v>
      </c>
      <c r="AY231" s="182" t="s">
        <v>216</v>
      </c>
    </row>
    <row r="232" s="13" customFormat="1">
      <c r="A232" s="13"/>
      <c r="B232" s="180"/>
      <c r="C232" s="13"/>
      <c r="D232" s="181" t="s">
        <v>225</v>
      </c>
      <c r="E232" s="13"/>
      <c r="F232" s="183" t="s">
        <v>1373</v>
      </c>
      <c r="G232" s="13"/>
      <c r="H232" s="184">
        <v>89.480000000000004</v>
      </c>
      <c r="I232" s="185"/>
      <c r="J232" s="13"/>
      <c r="K232" s="13"/>
      <c r="L232" s="180"/>
      <c r="M232" s="186"/>
      <c r="N232" s="187"/>
      <c r="O232" s="187"/>
      <c r="P232" s="187"/>
      <c r="Q232" s="187"/>
      <c r="R232" s="187"/>
      <c r="S232" s="187"/>
      <c r="T232" s="18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2" t="s">
        <v>225</v>
      </c>
      <c r="AU232" s="182" t="s">
        <v>22</v>
      </c>
      <c r="AV232" s="13" t="s">
        <v>22</v>
      </c>
      <c r="AW232" s="13" t="s">
        <v>4</v>
      </c>
      <c r="AX232" s="13" t="s">
        <v>88</v>
      </c>
      <c r="AY232" s="182" t="s">
        <v>216</v>
      </c>
    </row>
    <row r="233" s="2" customFormat="1" ht="14.4" customHeight="1">
      <c r="A233" s="40"/>
      <c r="B233" s="166"/>
      <c r="C233" s="167" t="s">
        <v>419</v>
      </c>
      <c r="D233" s="167" t="s">
        <v>218</v>
      </c>
      <c r="E233" s="168" t="s">
        <v>1431</v>
      </c>
      <c r="F233" s="169" t="s">
        <v>1432</v>
      </c>
      <c r="G233" s="170" t="s">
        <v>261</v>
      </c>
      <c r="H233" s="171">
        <v>89.480000000000004</v>
      </c>
      <c r="I233" s="172"/>
      <c r="J233" s="173">
        <f>ROUND(I233*H233,2)</f>
        <v>0</v>
      </c>
      <c r="K233" s="169" t="s">
        <v>222</v>
      </c>
      <c r="L233" s="41"/>
      <c r="M233" s="174" t="s">
        <v>3</v>
      </c>
      <c r="N233" s="175" t="s">
        <v>51</v>
      </c>
      <c r="O233" s="74"/>
      <c r="P233" s="176">
        <f>O233*H233</f>
        <v>0</v>
      </c>
      <c r="Q233" s="176">
        <v>9.0000000000000006E-05</v>
      </c>
      <c r="R233" s="176">
        <f>Q233*H233</f>
        <v>0.0080532000000000017</v>
      </c>
      <c r="S233" s="176">
        <v>0</v>
      </c>
      <c r="T233" s="17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78" t="s">
        <v>223</v>
      </c>
      <c r="AT233" s="178" t="s">
        <v>218</v>
      </c>
      <c r="AU233" s="178" t="s">
        <v>22</v>
      </c>
      <c r="AY233" s="20" t="s">
        <v>216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0" t="s">
        <v>88</v>
      </c>
      <c r="BK233" s="179">
        <f>ROUND(I233*H233,2)</f>
        <v>0</v>
      </c>
      <c r="BL233" s="20" t="s">
        <v>223</v>
      </c>
      <c r="BM233" s="178" t="s">
        <v>1433</v>
      </c>
    </row>
    <row r="234" s="2" customFormat="1">
      <c r="A234" s="40"/>
      <c r="B234" s="41"/>
      <c r="C234" s="40"/>
      <c r="D234" s="181" t="s">
        <v>230</v>
      </c>
      <c r="E234" s="40"/>
      <c r="F234" s="189" t="s">
        <v>1339</v>
      </c>
      <c r="G234" s="40"/>
      <c r="H234" s="40"/>
      <c r="I234" s="190"/>
      <c r="J234" s="40"/>
      <c r="K234" s="40"/>
      <c r="L234" s="41"/>
      <c r="M234" s="191"/>
      <c r="N234" s="192"/>
      <c r="O234" s="74"/>
      <c r="P234" s="74"/>
      <c r="Q234" s="74"/>
      <c r="R234" s="74"/>
      <c r="S234" s="74"/>
      <c r="T234" s="75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20" t="s">
        <v>230</v>
      </c>
      <c r="AU234" s="20" t="s">
        <v>22</v>
      </c>
    </row>
    <row r="235" s="13" customFormat="1">
      <c r="A235" s="13"/>
      <c r="B235" s="180"/>
      <c r="C235" s="13"/>
      <c r="D235" s="181" t="s">
        <v>225</v>
      </c>
      <c r="E235" s="13"/>
      <c r="F235" s="183" t="s">
        <v>1373</v>
      </c>
      <c r="G235" s="13"/>
      <c r="H235" s="184">
        <v>89.480000000000004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</v>
      </c>
      <c r="AX235" s="13" t="s">
        <v>88</v>
      </c>
      <c r="AY235" s="182" t="s">
        <v>216</v>
      </c>
    </row>
    <row r="236" s="2" customFormat="1" ht="14.4" customHeight="1">
      <c r="A236" s="40"/>
      <c r="B236" s="166"/>
      <c r="C236" s="167" t="s">
        <v>427</v>
      </c>
      <c r="D236" s="167" t="s">
        <v>218</v>
      </c>
      <c r="E236" s="168" t="s">
        <v>1434</v>
      </c>
      <c r="F236" s="169" t="s">
        <v>1435</v>
      </c>
      <c r="G236" s="170" t="s">
        <v>1436</v>
      </c>
      <c r="H236" s="171">
        <v>0.040000000000000001</v>
      </c>
      <c r="I236" s="172"/>
      <c r="J236" s="173">
        <f>ROUND(I236*H236,2)</f>
        <v>0</v>
      </c>
      <c r="K236" s="169" t="s">
        <v>3</v>
      </c>
      <c r="L236" s="41"/>
      <c r="M236" s="174" t="s">
        <v>3</v>
      </c>
      <c r="N236" s="175" t="s">
        <v>51</v>
      </c>
      <c r="O236" s="74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78" t="s">
        <v>223</v>
      </c>
      <c r="AT236" s="178" t="s">
        <v>218</v>
      </c>
      <c r="AU236" s="178" t="s">
        <v>22</v>
      </c>
      <c r="AY236" s="20" t="s">
        <v>216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88</v>
      </c>
      <c r="BK236" s="179">
        <f>ROUND(I236*H236,2)</f>
        <v>0</v>
      </c>
      <c r="BL236" s="20" t="s">
        <v>223</v>
      </c>
      <c r="BM236" s="178" t="s">
        <v>1437</v>
      </c>
    </row>
    <row r="237" s="2" customFormat="1">
      <c r="A237" s="40"/>
      <c r="B237" s="41"/>
      <c r="C237" s="40"/>
      <c r="D237" s="181" t="s">
        <v>230</v>
      </c>
      <c r="E237" s="40"/>
      <c r="F237" s="189" t="s">
        <v>1339</v>
      </c>
      <c r="G237" s="40"/>
      <c r="H237" s="40"/>
      <c r="I237" s="190"/>
      <c r="J237" s="40"/>
      <c r="K237" s="40"/>
      <c r="L237" s="41"/>
      <c r="M237" s="191"/>
      <c r="N237" s="192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0" t="s">
        <v>230</v>
      </c>
      <c r="AU237" s="20" t="s">
        <v>22</v>
      </c>
    </row>
    <row r="238" s="13" customFormat="1">
      <c r="A238" s="13"/>
      <c r="B238" s="180"/>
      <c r="C238" s="13"/>
      <c r="D238" s="181" t="s">
        <v>225</v>
      </c>
      <c r="E238" s="13"/>
      <c r="F238" s="183" t="s">
        <v>1438</v>
      </c>
      <c r="G238" s="13"/>
      <c r="H238" s="184">
        <v>0.040000000000000001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225</v>
      </c>
      <c r="AU238" s="182" t="s">
        <v>22</v>
      </c>
      <c r="AV238" s="13" t="s">
        <v>22</v>
      </c>
      <c r="AW238" s="13" t="s">
        <v>4</v>
      </c>
      <c r="AX238" s="13" t="s">
        <v>88</v>
      </c>
      <c r="AY238" s="182" t="s">
        <v>216</v>
      </c>
    </row>
    <row r="239" s="12" customFormat="1" ht="22.8" customHeight="1">
      <c r="A239" s="12"/>
      <c r="B239" s="153"/>
      <c r="C239" s="12"/>
      <c r="D239" s="154" t="s">
        <v>79</v>
      </c>
      <c r="E239" s="164" t="s">
        <v>264</v>
      </c>
      <c r="F239" s="164" t="s">
        <v>439</v>
      </c>
      <c r="G239" s="12"/>
      <c r="H239" s="12"/>
      <c r="I239" s="156"/>
      <c r="J239" s="165">
        <f>BK239</f>
        <v>0</v>
      </c>
      <c r="K239" s="12"/>
      <c r="L239" s="153"/>
      <c r="M239" s="158"/>
      <c r="N239" s="159"/>
      <c r="O239" s="159"/>
      <c r="P239" s="160">
        <f>SUM(P240:P247)</f>
        <v>0</v>
      </c>
      <c r="Q239" s="159"/>
      <c r="R239" s="160">
        <f>SUM(R240:R247)</f>
        <v>4.9755548300000001</v>
      </c>
      <c r="S239" s="159"/>
      <c r="T239" s="161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4" t="s">
        <v>88</v>
      </c>
      <c r="AT239" s="162" t="s">
        <v>79</v>
      </c>
      <c r="AU239" s="162" t="s">
        <v>88</v>
      </c>
      <c r="AY239" s="154" t="s">
        <v>216</v>
      </c>
      <c r="BK239" s="163">
        <f>SUM(BK240:BK247)</f>
        <v>0</v>
      </c>
    </row>
    <row r="240" s="2" customFormat="1" ht="14.4" customHeight="1">
      <c r="A240" s="40"/>
      <c r="B240" s="166"/>
      <c r="C240" s="167" t="s">
        <v>434</v>
      </c>
      <c r="D240" s="167" t="s">
        <v>218</v>
      </c>
      <c r="E240" s="168" t="s">
        <v>1439</v>
      </c>
      <c r="F240" s="169" t="s">
        <v>1440</v>
      </c>
      <c r="G240" s="170" t="s">
        <v>261</v>
      </c>
      <c r="H240" s="171">
        <v>6.2569999999999997</v>
      </c>
      <c r="I240" s="172"/>
      <c r="J240" s="173">
        <f>ROUND(I240*H240,2)</f>
        <v>0</v>
      </c>
      <c r="K240" s="169" t="s">
        <v>222</v>
      </c>
      <c r="L240" s="41"/>
      <c r="M240" s="174" t="s">
        <v>3</v>
      </c>
      <c r="N240" s="175" t="s">
        <v>51</v>
      </c>
      <c r="O240" s="74"/>
      <c r="P240" s="176">
        <f>O240*H240</f>
        <v>0</v>
      </c>
      <c r="Q240" s="176">
        <v>0.43819000000000002</v>
      </c>
      <c r="R240" s="176">
        <f>Q240*H240</f>
        <v>2.7417548300000001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223</v>
      </c>
      <c r="AT240" s="178" t="s">
        <v>218</v>
      </c>
      <c r="AU240" s="178" t="s">
        <v>22</v>
      </c>
      <c r="AY240" s="20" t="s">
        <v>216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88</v>
      </c>
      <c r="BK240" s="179">
        <f>ROUND(I240*H240,2)</f>
        <v>0</v>
      </c>
      <c r="BL240" s="20" t="s">
        <v>223</v>
      </c>
      <c r="BM240" s="178" t="s">
        <v>1441</v>
      </c>
    </row>
    <row r="241" s="2" customFormat="1">
      <c r="A241" s="40"/>
      <c r="B241" s="41"/>
      <c r="C241" s="40"/>
      <c r="D241" s="181" t="s">
        <v>230</v>
      </c>
      <c r="E241" s="40"/>
      <c r="F241" s="189" t="s">
        <v>1339</v>
      </c>
      <c r="G241" s="40"/>
      <c r="H241" s="40"/>
      <c r="I241" s="190"/>
      <c r="J241" s="40"/>
      <c r="K241" s="40"/>
      <c r="L241" s="41"/>
      <c r="M241" s="191"/>
      <c r="N241" s="192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0" t="s">
        <v>230</v>
      </c>
      <c r="AU241" s="20" t="s">
        <v>22</v>
      </c>
    </row>
    <row r="242" s="13" customFormat="1">
      <c r="A242" s="13"/>
      <c r="B242" s="180"/>
      <c r="C242" s="13"/>
      <c r="D242" s="181" t="s">
        <v>225</v>
      </c>
      <c r="E242" s="182" t="s">
        <v>3</v>
      </c>
      <c r="F242" s="183" t="s">
        <v>1442</v>
      </c>
      <c r="G242" s="13"/>
      <c r="H242" s="184">
        <v>10.82</v>
      </c>
      <c r="I242" s="185"/>
      <c r="J242" s="13"/>
      <c r="K242" s="13"/>
      <c r="L242" s="180"/>
      <c r="M242" s="186"/>
      <c r="N242" s="187"/>
      <c r="O242" s="187"/>
      <c r="P242" s="187"/>
      <c r="Q242" s="187"/>
      <c r="R242" s="187"/>
      <c r="S242" s="187"/>
      <c r="T242" s="18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2" t="s">
        <v>225</v>
      </c>
      <c r="AU242" s="182" t="s">
        <v>22</v>
      </c>
      <c r="AV242" s="13" t="s">
        <v>22</v>
      </c>
      <c r="AW242" s="13" t="s">
        <v>41</v>
      </c>
      <c r="AX242" s="13" t="s">
        <v>88</v>
      </c>
      <c r="AY242" s="182" t="s">
        <v>216</v>
      </c>
    </row>
    <row r="243" s="13" customFormat="1">
      <c r="A243" s="13"/>
      <c r="B243" s="180"/>
      <c r="C243" s="13"/>
      <c r="D243" s="181" t="s">
        <v>225</v>
      </c>
      <c r="E243" s="13"/>
      <c r="F243" s="183" t="s">
        <v>1443</v>
      </c>
      <c r="G243" s="13"/>
      <c r="H243" s="184">
        <v>6.2569999999999997</v>
      </c>
      <c r="I243" s="185"/>
      <c r="J243" s="13"/>
      <c r="K243" s="13"/>
      <c r="L243" s="180"/>
      <c r="M243" s="186"/>
      <c r="N243" s="187"/>
      <c r="O243" s="187"/>
      <c r="P243" s="187"/>
      <c r="Q243" s="187"/>
      <c r="R243" s="187"/>
      <c r="S243" s="187"/>
      <c r="T243" s="18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2" t="s">
        <v>225</v>
      </c>
      <c r="AU243" s="182" t="s">
        <v>22</v>
      </c>
      <c r="AV243" s="13" t="s">
        <v>22</v>
      </c>
      <c r="AW243" s="13" t="s">
        <v>4</v>
      </c>
      <c r="AX243" s="13" t="s">
        <v>88</v>
      </c>
      <c r="AY243" s="182" t="s">
        <v>216</v>
      </c>
    </row>
    <row r="244" s="2" customFormat="1" ht="14.4" customHeight="1">
      <c r="A244" s="40"/>
      <c r="B244" s="166"/>
      <c r="C244" s="201" t="s">
        <v>440</v>
      </c>
      <c r="D244" s="201" t="s">
        <v>356</v>
      </c>
      <c r="E244" s="202" t="s">
        <v>1444</v>
      </c>
      <c r="F244" s="203" t="s">
        <v>1445</v>
      </c>
      <c r="G244" s="204" t="s">
        <v>261</v>
      </c>
      <c r="H244" s="205">
        <v>6.5700000000000003</v>
      </c>
      <c r="I244" s="206"/>
      <c r="J244" s="207">
        <f>ROUND(I244*H244,2)</f>
        <v>0</v>
      </c>
      <c r="K244" s="203" t="s">
        <v>222</v>
      </c>
      <c r="L244" s="208"/>
      <c r="M244" s="209" t="s">
        <v>3</v>
      </c>
      <c r="N244" s="210" t="s">
        <v>51</v>
      </c>
      <c r="O244" s="74"/>
      <c r="P244" s="176">
        <f>O244*H244</f>
        <v>0</v>
      </c>
      <c r="Q244" s="176">
        <v>0.34000000000000002</v>
      </c>
      <c r="R244" s="176">
        <f>Q244*H244</f>
        <v>2.2338000000000005</v>
      </c>
      <c r="S244" s="176">
        <v>0</v>
      </c>
      <c r="T244" s="17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8" t="s">
        <v>258</v>
      </c>
      <c r="AT244" s="178" t="s">
        <v>356</v>
      </c>
      <c r="AU244" s="178" t="s">
        <v>22</v>
      </c>
      <c r="AY244" s="20" t="s">
        <v>216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0" t="s">
        <v>88</v>
      </c>
      <c r="BK244" s="179">
        <f>ROUND(I244*H244,2)</f>
        <v>0</v>
      </c>
      <c r="BL244" s="20" t="s">
        <v>223</v>
      </c>
      <c r="BM244" s="178" t="s">
        <v>1446</v>
      </c>
    </row>
    <row r="245" s="2" customFormat="1">
      <c r="A245" s="40"/>
      <c r="B245" s="41"/>
      <c r="C245" s="40"/>
      <c r="D245" s="181" t="s">
        <v>230</v>
      </c>
      <c r="E245" s="40"/>
      <c r="F245" s="189" t="s">
        <v>1339</v>
      </c>
      <c r="G245" s="40"/>
      <c r="H245" s="40"/>
      <c r="I245" s="190"/>
      <c r="J245" s="40"/>
      <c r="K245" s="40"/>
      <c r="L245" s="41"/>
      <c r="M245" s="191"/>
      <c r="N245" s="192"/>
      <c r="O245" s="74"/>
      <c r="P245" s="74"/>
      <c r="Q245" s="74"/>
      <c r="R245" s="74"/>
      <c r="S245" s="74"/>
      <c r="T245" s="75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20" t="s">
        <v>230</v>
      </c>
      <c r="AU245" s="20" t="s">
        <v>22</v>
      </c>
    </row>
    <row r="246" s="13" customFormat="1">
      <c r="A246" s="13"/>
      <c r="B246" s="180"/>
      <c r="C246" s="13"/>
      <c r="D246" s="181" t="s">
        <v>225</v>
      </c>
      <c r="E246" s="182" t="s">
        <v>3</v>
      </c>
      <c r="F246" s="183" t="s">
        <v>1447</v>
      </c>
      <c r="G246" s="13"/>
      <c r="H246" s="184">
        <v>11.361000000000001</v>
      </c>
      <c r="I246" s="185"/>
      <c r="J246" s="13"/>
      <c r="K246" s="13"/>
      <c r="L246" s="180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225</v>
      </c>
      <c r="AU246" s="182" t="s">
        <v>22</v>
      </c>
      <c r="AV246" s="13" t="s">
        <v>22</v>
      </c>
      <c r="AW246" s="13" t="s">
        <v>41</v>
      </c>
      <c r="AX246" s="13" t="s">
        <v>88</v>
      </c>
      <c r="AY246" s="182" t="s">
        <v>216</v>
      </c>
    </row>
    <row r="247" s="13" customFormat="1">
      <c r="A247" s="13"/>
      <c r="B247" s="180"/>
      <c r="C247" s="13"/>
      <c r="D247" s="181" t="s">
        <v>225</v>
      </c>
      <c r="E247" s="13"/>
      <c r="F247" s="183" t="s">
        <v>1448</v>
      </c>
      <c r="G247" s="13"/>
      <c r="H247" s="184">
        <v>6.5700000000000003</v>
      </c>
      <c r="I247" s="185"/>
      <c r="J247" s="13"/>
      <c r="K247" s="13"/>
      <c r="L247" s="180"/>
      <c r="M247" s="186"/>
      <c r="N247" s="187"/>
      <c r="O247" s="187"/>
      <c r="P247" s="187"/>
      <c r="Q247" s="187"/>
      <c r="R247" s="187"/>
      <c r="S247" s="187"/>
      <c r="T247" s="18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2" t="s">
        <v>225</v>
      </c>
      <c r="AU247" s="182" t="s">
        <v>22</v>
      </c>
      <c r="AV247" s="13" t="s">
        <v>22</v>
      </c>
      <c r="AW247" s="13" t="s">
        <v>4</v>
      </c>
      <c r="AX247" s="13" t="s">
        <v>88</v>
      </c>
      <c r="AY247" s="182" t="s">
        <v>216</v>
      </c>
    </row>
    <row r="248" s="12" customFormat="1" ht="22.8" customHeight="1">
      <c r="A248" s="12"/>
      <c r="B248" s="153"/>
      <c r="C248" s="12"/>
      <c r="D248" s="154" t="s">
        <v>79</v>
      </c>
      <c r="E248" s="164" t="s">
        <v>556</v>
      </c>
      <c r="F248" s="164" t="s">
        <v>557</v>
      </c>
      <c r="G248" s="12"/>
      <c r="H248" s="12"/>
      <c r="I248" s="156"/>
      <c r="J248" s="165">
        <f>BK248</f>
        <v>0</v>
      </c>
      <c r="K248" s="12"/>
      <c r="L248" s="153"/>
      <c r="M248" s="158"/>
      <c r="N248" s="159"/>
      <c r="O248" s="159"/>
      <c r="P248" s="160">
        <f>SUM(P249:P253)</f>
        <v>0</v>
      </c>
      <c r="Q248" s="159"/>
      <c r="R248" s="160">
        <f>SUM(R249:R253)</f>
        <v>0</v>
      </c>
      <c r="S248" s="159"/>
      <c r="T248" s="161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4" t="s">
        <v>88</v>
      </c>
      <c r="AT248" s="162" t="s">
        <v>79</v>
      </c>
      <c r="AU248" s="162" t="s">
        <v>88</v>
      </c>
      <c r="AY248" s="154" t="s">
        <v>216</v>
      </c>
      <c r="BK248" s="163">
        <f>SUM(BK249:BK253)</f>
        <v>0</v>
      </c>
    </row>
    <row r="249" s="2" customFormat="1" ht="24.15" customHeight="1">
      <c r="A249" s="40"/>
      <c r="B249" s="166"/>
      <c r="C249" s="167" t="s">
        <v>445</v>
      </c>
      <c r="D249" s="167" t="s">
        <v>218</v>
      </c>
      <c r="E249" s="168" t="s">
        <v>559</v>
      </c>
      <c r="F249" s="169" t="s">
        <v>560</v>
      </c>
      <c r="G249" s="170" t="s">
        <v>300</v>
      </c>
      <c r="H249" s="171">
        <v>2.7480000000000002</v>
      </c>
      <c r="I249" s="172"/>
      <c r="J249" s="173">
        <f>ROUND(I249*H249,2)</f>
        <v>0</v>
      </c>
      <c r="K249" s="169" t="s">
        <v>222</v>
      </c>
      <c r="L249" s="41"/>
      <c r="M249" s="174" t="s">
        <v>3</v>
      </c>
      <c r="N249" s="175" t="s">
        <v>51</v>
      </c>
      <c r="O249" s="74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78" t="s">
        <v>223</v>
      </c>
      <c r="AT249" s="178" t="s">
        <v>218</v>
      </c>
      <c r="AU249" s="178" t="s">
        <v>22</v>
      </c>
      <c r="AY249" s="20" t="s">
        <v>216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88</v>
      </c>
      <c r="BK249" s="179">
        <f>ROUND(I249*H249,2)</f>
        <v>0</v>
      </c>
      <c r="BL249" s="20" t="s">
        <v>223</v>
      </c>
      <c r="BM249" s="178" t="s">
        <v>1449</v>
      </c>
    </row>
    <row r="250" s="2" customFormat="1" ht="24.15" customHeight="1">
      <c r="A250" s="40"/>
      <c r="B250" s="166"/>
      <c r="C250" s="167" t="s">
        <v>450</v>
      </c>
      <c r="D250" s="167" t="s">
        <v>218</v>
      </c>
      <c r="E250" s="168" t="s">
        <v>563</v>
      </c>
      <c r="F250" s="169" t="s">
        <v>564</v>
      </c>
      <c r="G250" s="170" t="s">
        <v>300</v>
      </c>
      <c r="H250" s="171">
        <v>13.74</v>
      </c>
      <c r="I250" s="172"/>
      <c r="J250" s="173">
        <f>ROUND(I250*H250,2)</f>
        <v>0</v>
      </c>
      <c r="K250" s="169" t="s">
        <v>222</v>
      </c>
      <c r="L250" s="41"/>
      <c r="M250" s="174" t="s">
        <v>3</v>
      </c>
      <c r="N250" s="175" t="s">
        <v>51</v>
      </c>
      <c r="O250" s="74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8" t="s">
        <v>223</v>
      </c>
      <c r="AT250" s="178" t="s">
        <v>218</v>
      </c>
      <c r="AU250" s="178" t="s">
        <v>22</v>
      </c>
      <c r="AY250" s="20" t="s">
        <v>216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0" t="s">
        <v>88</v>
      </c>
      <c r="BK250" s="179">
        <f>ROUND(I250*H250,2)</f>
        <v>0</v>
      </c>
      <c r="BL250" s="20" t="s">
        <v>223</v>
      </c>
      <c r="BM250" s="178" t="s">
        <v>1450</v>
      </c>
    </row>
    <row r="251" s="2" customFormat="1">
      <c r="A251" s="40"/>
      <c r="B251" s="41"/>
      <c r="C251" s="40"/>
      <c r="D251" s="181" t="s">
        <v>230</v>
      </c>
      <c r="E251" s="40"/>
      <c r="F251" s="189" t="s">
        <v>296</v>
      </c>
      <c r="G251" s="40"/>
      <c r="H251" s="40"/>
      <c r="I251" s="190"/>
      <c r="J251" s="40"/>
      <c r="K251" s="40"/>
      <c r="L251" s="41"/>
      <c r="M251" s="191"/>
      <c r="N251" s="192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0" t="s">
        <v>230</v>
      </c>
      <c r="AU251" s="20" t="s">
        <v>22</v>
      </c>
    </row>
    <row r="252" s="13" customFormat="1">
      <c r="A252" s="13"/>
      <c r="B252" s="180"/>
      <c r="C252" s="13"/>
      <c r="D252" s="181" t="s">
        <v>225</v>
      </c>
      <c r="E252" s="182" t="s">
        <v>3</v>
      </c>
      <c r="F252" s="183" t="s">
        <v>1451</v>
      </c>
      <c r="G252" s="13"/>
      <c r="H252" s="184">
        <v>13.74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225</v>
      </c>
      <c r="AU252" s="182" t="s">
        <v>22</v>
      </c>
      <c r="AV252" s="13" t="s">
        <v>22</v>
      </c>
      <c r="AW252" s="13" t="s">
        <v>41</v>
      </c>
      <c r="AX252" s="13" t="s">
        <v>88</v>
      </c>
      <c r="AY252" s="182" t="s">
        <v>216</v>
      </c>
    </row>
    <row r="253" s="2" customFormat="1" ht="24.15" customHeight="1">
      <c r="A253" s="40"/>
      <c r="B253" s="166"/>
      <c r="C253" s="167" t="s">
        <v>455</v>
      </c>
      <c r="D253" s="167" t="s">
        <v>218</v>
      </c>
      <c r="E253" s="168" t="s">
        <v>583</v>
      </c>
      <c r="F253" s="169" t="s">
        <v>584</v>
      </c>
      <c r="G253" s="170" t="s">
        <v>300</v>
      </c>
      <c r="H253" s="171">
        <v>2.7480000000000002</v>
      </c>
      <c r="I253" s="172"/>
      <c r="J253" s="173">
        <f>ROUND(I253*H253,2)</f>
        <v>0</v>
      </c>
      <c r="K253" s="169" t="s">
        <v>222</v>
      </c>
      <c r="L253" s="41"/>
      <c r="M253" s="174" t="s">
        <v>3</v>
      </c>
      <c r="N253" s="175" t="s">
        <v>51</v>
      </c>
      <c r="O253" s="74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223</v>
      </c>
      <c r="AT253" s="178" t="s">
        <v>218</v>
      </c>
      <c r="AU253" s="178" t="s">
        <v>22</v>
      </c>
      <c r="AY253" s="20" t="s">
        <v>216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0" t="s">
        <v>88</v>
      </c>
      <c r="BK253" s="179">
        <f>ROUND(I253*H253,2)</f>
        <v>0</v>
      </c>
      <c r="BL253" s="20" t="s">
        <v>223</v>
      </c>
      <c r="BM253" s="178" t="s">
        <v>1452</v>
      </c>
    </row>
    <row r="254" s="12" customFormat="1" ht="22.8" customHeight="1">
      <c r="A254" s="12"/>
      <c r="B254" s="153"/>
      <c r="C254" s="12"/>
      <c r="D254" s="154" t="s">
        <v>79</v>
      </c>
      <c r="E254" s="164" t="s">
        <v>593</v>
      </c>
      <c r="F254" s="164" t="s">
        <v>594</v>
      </c>
      <c r="G254" s="12"/>
      <c r="H254" s="12"/>
      <c r="I254" s="156"/>
      <c r="J254" s="165">
        <f>BK254</f>
        <v>0</v>
      </c>
      <c r="K254" s="12"/>
      <c r="L254" s="153"/>
      <c r="M254" s="158"/>
      <c r="N254" s="159"/>
      <c r="O254" s="159"/>
      <c r="P254" s="160">
        <f>SUM(P255:P258)</f>
        <v>0</v>
      </c>
      <c r="Q254" s="159"/>
      <c r="R254" s="160">
        <f>SUM(R255:R258)</f>
        <v>0</v>
      </c>
      <c r="S254" s="159"/>
      <c r="T254" s="161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4" t="s">
        <v>88</v>
      </c>
      <c r="AT254" s="162" t="s">
        <v>79</v>
      </c>
      <c r="AU254" s="162" t="s">
        <v>88</v>
      </c>
      <c r="AY254" s="154" t="s">
        <v>216</v>
      </c>
      <c r="BK254" s="163">
        <f>SUM(BK255:BK258)</f>
        <v>0</v>
      </c>
    </row>
    <row r="255" s="2" customFormat="1" ht="24.15" customHeight="1">
      <c r="A255" s="40"/>
      <c r="B255" s="166"/>
      <c r="C255" s="167" t="s">
        <v>30</v>
      </c>
      <c r="D255" s="167" t="s">
        <v>218</v>
      </c>
      <c r="E255" s="168" t="s">
        <v>1453</v>
      </c>
      <c r="F255" s="169" t="s">
        <v>1454</v>
      </c>
      <c r="G255" s="170" t="s">
        <v>300</v>
      </c>
      <c r="H255" s="171">
        <v>153.60900000000001</v>
      </c>
      <c r="I255" s="172"/>
      <c r="J255" s="173">
        <f>ROUND(I255*H255,2)</f>
        <v>0</v>
      </c>
      <c r="K255" s="169" t="s">
        <v>222</v>
      </c>
      <c r="L255" s="41"/>
      <c r="M255" s="174" t="s">
        <v>3</v>
      </c>
      <c r="N255" s="175" t="s">
        <v>51</v>
      </c>
      <c r="O255" s="74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8" t="s">
        <v>223</v>
      </c>
      <c r="AT255" s="178" t="s">
        <v>218</v>
      </c>
      <c r="AU255" s="178" t="s">
        <v>22</v>
      </c>
      <c r="AY255" s="20" t="s">
        <v>216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0" t="s">
        <v>88</v>
      </c>
      <c r="BK255" s="179">
        <f>ROUND(I255*H255,2)</f>
        <v>0</v>
      </c>
      <c r="BL255" s="20" t="s">
        <v>223</v>
      </c>
      <c r="BM255" s="178" t="s">
        <v>1455</v>
      </c>
    </row>
    <row r="256" s="13" customFormat="1">
      <c r="A256" s="13"/>
      <c r="B256" s="180"/>
      <c r="C256" s="13"/>
      <c r="D256" s="181" t="s">
        <v>225</v>
      </c>
      <c r="E256" s="13"/>
      <c r="F256" s="183" t="s">
        <v>1456</v>
      </c>
      <c r="G256" s="13"/>
      <c r="H256" s="184">
        <v>153.60900000000001</v>
      </c>
      <c r="I256" s="185"/>
      <c r="J256" s="13"/>
      <c r="K256" s="13"/>
      <c r="L256" s="180"/>
      <c r="M256" s="186"/>
      <c r="N256" s="187"/>
      <c r="O256" s="187"/>
      <c r="P256" s="187"/>
      <c r="Q256" s="187"/>
      <c r="R256" s="187"/>
      <c r="S256" s="187"/>
      <c r="T256" s="18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2" t="s">
        <v>225</v>
      </c>
      <c r="AU256" s="182" t="s">
        <v>22</v>
      </c>
      <c r="AV256" s="13" t="s">
        <v>22</v>
      </c>
      <c r="AW256" s="13" t="s">
        <v>4</v>
      </c>
      <c r="AX256" s="13" t="s">
        <v>88</v>
      </c>
      <c r="AY256" s="182" t="s">
        <v>216</v>
      </c>
    </row>
    <row r="257" s="2" customFormat="1" ht="24.15" customHeight="1">
      <c r="A257" s="40"/>
      <c r="B257" s="166"/>
      <c r="C257" s="167" t="s">
        <v>464</v>
      </c>
      <c r="D257" s="167" t="s">
        <v>218</v>
      </c>
      <c r="E257" s="168" t="s">
        <v>1457</v>
      </c>
      <c r="F257" s="169" t="s">
        <v>1458</v>
      </c>
      <c r="G257" s="170" t="s">
        <v>300</v>
      </c>
      <c r="H257" s="171">
        <v>153.60900000000001</v>
      </c>
      <c r="I257" s="172"/>
      <c r="J257" s="173">
        <f>ROUND(I257*H257,2)</f>
        <v>0</v>
      </c>
      <c r="K257" s="169" t="s">
        <v>222</v>
      </c>
      <c r="L257" s="41"/>
      <c r="M257" s="174" t="s">
        <v>3</v>
      </c>
      <c r="N257" s="175" t="s">
        <v>51</v>
      </c>
      <c r="O257" s="74"/>
      <c r="P257" s="176">
        <f>O257*H257</f>
        <v>0</v>
      </c>
      <c r="Q257" s="176">
        <v>0</v>
      </c>
      <c r="R257" s="176">
        <f>Q257*H257</f>
        <v>0</v>
      </c>
      <c r="S257" s="176">
        <v>0</v>
      </c>
      <c r="T257" s="17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8" t="s">
        <v>223</v>
      </c>
      <c r="AT257" s="178" t="s">
        <v>218</v>
      </c>
      <c r="AU257" s="178" t="s">
        <v>22</v>
      </c>
      <c r="AY257" s="20" t="s">
        <v>216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0" t="s">
        <v>88</v>
      </c>
      <c r="BK257" s="179">
        <f>ROUND(I257*H257,2)</f>
        <v>0</v>
      </c>
      <c r="BL257" s="20" t="s">
        <v>223</v>
      </c>
      <c r="BM257" s="178" t="s">
        <v>1459</v>
      </c>
    </row>
    <row r="258" s="13" customFormat="1">
      <c r="A258" s="13"/>
      <c r="B258" s="180"/>
      <c r="C258" s="13"/>
      <c r="D258" s="181" t="s">
        <v>225</v>
      </c>
      <c r="E258" s="13"/>
      <c r="F258" s="183" t="s">
        <v>1456</v>
      </c>
      <c r="G258" s="13"/>
      <c r="H258" s="184">
        <v>153.60900000000001</v>
      </c>
      <c r="I258" s="185"/>
      <c r="J258" s="13"/>
      <c r="K258" s="13"/>
      <c r="L258" s="180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225</v>
      </c>
      <c r="AU258" s="182" t="s">
        <v>22</v>
      </c>
      <c r="AV258" s="13" t="s">
        <v>22</v>
      </c>
      <c r="AW258" s="13" t="s">
        <v>4</v>
      </c>
      <c r="AX258" s="13" t="s">
        <v>88</v>
      </c>
      <c r="AY258" s="182" t="s">
        <v>216</v>
      </c>
    </row>
    <row r="259" s="2" customFormat="1" ht="6.96" customHeight="1">
      <c r="A259" s="40"/>
      <c r="B259" s="57"/>
      <c r="C259" s="58"/>
      <c r="D259" s="58"/>
      <c r="E259" s="58"/>
      <c r="F259" s="58"/>
      <c r="G259" s="58"/>
      <c r="H259" s="58"/>
      <c r="I259" s="58"/>
      <c r="J259" s="58"/>
      <c r="K259" s="58"/>
      <c r="L259" s="41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1460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ROUND((SUM(BE87:BE255)),  2)</f>
        <v>0</v>
      </c>
      <c r="G33" s="40"/>
      <c r="H33" s="40"/>
      <c r="I33" s="125">
        <v>0.20999999999999999</v>
      </c>
      <c r="J33" s="124">
        <f>ROUND(((SUM(BE87:BE255))*I33),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ROUND((SUM(BF87:BF255)),  2)</f>
        <v>0</v>
      </c>
      <c r="G34" s="40"/>
      <c r="H34" s="40"/>
      <c r="I34" s="125">
        <v>0.14999999999999999</v>
      </c>
      <c r="J34" s="124">
        <f>ROUND(((SUM(BF87:BF255))*I34),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ROUND((SUM(BG87:BG255)),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ROUND((SUM(BH87:BH255)),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ROUND((SUM(BI87:BI255)),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301.1.1 - Odvodnění komunikací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974</v>
      </c>
      <c r="E62" s="141"/>
      <c r="F62" s="141"/>
      <c r="G62" s="141"/>
      <c r="H62" s="141"/>
      <c r="I62" s="141"/>
      <c r="J62" s="142">
        <f>J160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J184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J230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J245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1461</v>
      </c>
      <c r="E66" s="137"/>
      <c r="F66" s="137"/>
      <c r="G66" s="137"/>
      <c r="H66" s="137"/>
      <c r="I66" s="137"/>
      <c r="J66" s="138">
        <f>J250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1462</v>
      </c>
      <c r="E67" s="141"/>
      <c r="F67" s="141"/>
      <c r="G67" s="141"/>
      <c r="H67" s="141"/>
      <c r="I67" s="141"/>
      <c r="J67" s="142">
        <f>J251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301.1.1 - Odvodnění komunikací - I.úsek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P88+P250</f>
        <v>0</v>
      </c>
      <c r="Q87" s="86"/>
      <c r="R87" s="150">
        <f>R88+R250</f>
        <v>406.41957243000002</v>
      </c>
      <c r="S87" s="86"/>
      <c r="T87" s="151">
        <f>T88+T250</f>
        <v>37.412831999999995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BK88+BK250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P89+P160+P184+P230+P245</f>
        <v>0</v>
      </c>
      <c r="Q88" s="159"/>
      <c r="R88" s="160">
        <f>R89+R160+R184+R230+R245</f>
        <v>406.41957243000002</v>
      </c>
      <c r="S88" s="159"/>
      <c r="T88" s="161">
        <f>T89+T160+T184+T230+T245</f>
        <v>37.412831999999995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BK89+BK160+BK184+BK230+BK245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SUM(P90:P159)</f>
        <v>0</v>
      </c>
      <c r="Q89" s="159"/>
      <c r="R89" s="160">
        <f>SUM(R90:R159)</f>
        <v>300.47938142999999</v>
      </c>
      <c r="S89" s="159"/>
      <c r="T89" s="161">
        <f>SUM(T90:T159)</f>
        <v>19.320031999999998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SUM(BK90:BK159)</f>
        <v>0</v>
      </c>
    </row>
    <row r="90" s="2" customFormat="1" ht="37.8" customHeight="1">
      <c r="A90" s="40"/>
      <c r="B90" s="166"/>
      <c r="C90" s="167" t="s">
        <v>88</v>
      </c>
      <c r="D90" s="167" t="s">
        <v>218</v>
      </c>
      <c r="E90" s="168" t="s">
        <v>888</v>
      </c>
      <c r="F90" s="169" t="s">
        <v>889</v>
      </c>
      <c r="G90" s="170" t="s">
        <v>221</v>
      </c>
      <c r="H90" s="171">
        <v>20.818999999999999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0.22</v>
      </c>
      <c r="T90" s="177">
        <f>S90*H90</f>
        <v>4.5801799999999995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1463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1464</v>
      </c>
      <c r="G91" s="13"/>
      <c r="H91" s="184">
        <v>36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88</v>
      </c>
      <c r="AY91" s="182" t="s">
        <v>216</v>
      </c>
    </row>
    <row r="92" s="13" customFormat="1">
      <c r="A92" s="13"/>
      <c r="B92" s="180"/>
      <c r="C92" s="13"/>
      <c r="D92" s="181" t="s">
        <v>225</v>
      </c>
      <c r="E92" s="13"/>
      <c r="F92" s="183" t="s">
        <v>1465</v>
      </c>
      <c r="G92" s="13"/>
      <c r="H92" s="184">
        <v>20.818999999999999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</v>
      </c>
      <c r="AX92" s="13" t="s">
        <v>88</v>
      </c>
      <c r="AY92" s="182" t="s">
        <v>216</v>
      </c>
    </row>
    <row r="93" s="2" customFormat="1" ht="37.8" customHeight="1">
      <c r="A93" s="40"/>
      <c r="B93" s="166"/>
      <c r="C93" s="167" t="s">
        <v>22</v>
      </c>
      <c r="D93" s="167" t="s">
        <v>218</v>
      </c>
      <c r="E93" s="168" t="s">
        <v>892</v>
      </c>
      <c r="F93" s="169" t="s">
        <v>893</v>
      </c>
      <c r="G93" s="170" t="s">
        <v>221</v>
      </c>
      <c r="H93" s="171">
        <v>20.818999999999999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0.57999999999999996</v>
      </c>
      <c r="T93" s="177">
        <f>S93*H93</f>
        <v>12.075019999999999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1466</v>
      </c>
    </row>
    <row r="94" s="2" customFormat="1">
      <c r="A94" s="40"/>
      <c r="B94" s="41"/>
      <c r="C94" s="40"/>
      <c r="D94" s="181" t="s">
        <v>230</v>
      </c>
      <c r="E94" s="40"/>
      <c r="F94" s="189" t="s">
        <v>1467</v>
      </c>
      <c r="G94" s="40"/>
      <c r="H94" s="40"/>
      <c r="I94" s="190"/>
      <c r="J94" s="40"/>
      <c r="K94" s="40"/>
      <c r="L94" s="41"/>
      <c r="M94" s="191"/>
      <c r="N94" s="192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230</v>
      </c>
      <c r="AU94" s="20" t="s">
        <v>22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1464</v>
      </c>
      <c r="G95" s="13"/>
      <c r="H95" s="184">
        <v>36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13" customFormat="1">
      <c r="A96" s="13"/>
      <c r="B96" s="180"/>
      <c r="C96" s="13"/>
      <c r="D96" s="181" t="s">
        <v>225</v>
      </c>
      <c r="E96" s="13"/>
      <c r="F96" s="183" t="s">
        <v>1465</v>
      </c>
      <c r="G96" s="13"/>
      <c r="H96" s="184">
        <v>20.818999999999999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</v>
      </c>
      <c r="AX96" s="13" t="s">
        <v>88</v>
      </c>
      <c r="AY96" s="182" t="s">
        <v>216</v>
      </c>
    </row>
    <row r="97" s="2" customFormat="1" ht="24.15" customHeight="1">
      <c r="A97" s="40"/>
      <c r="B97" s="166"/>
      <c r="C97" s="167" t="s">
        <v>235</v>
      </c>
      <c r="D97" s="167" t="s">
        <v>218</v>
      </c>
      <c r="E97" s="168" t="s">
        <v>1468</v>
      </c>
      <c r="F97" s="169" t="s">
        <v>1469</v>
      </c>
      <c r="G97" s="170" t="s">
        <v>221</v>
      </c>
      <c r="H97" s="171">
        <v>20.818999999999999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4.0000000000000003E-05</v>
      </c>
      <c r="R97" s="176">
        <f>Q97*H97</f>
        <v>0.00083275999999999999</v>
      </c>
      <c r="S97" s="176">
        <v>0.128</v>
      </c>
      <c r="T97" s="177">
        <f>S97*H97</f>
        <v>2.6648320000000001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1470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1464</v>
      </c>
      <c r="G98" s="13"/>
      <c r="H98" s="184">
        <v>36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88</v>
      </c>
      <c r="AY98" s="182" t="s">
        <v>216</v>
      </c>
    </row>
    <row r="99" s="13" customFormat="1">
      <c r="A99" s="13"/>
      <c r="B99" s="180"/>
      <c r="C99" s="13"/>
      <c r="D99" s="181" t="s">
        <v>225</v>
      </c>
      <c r="E99" s="13"/>
      <c r="F99" s="183" t="s">
        <v>1465</v>
      </c>
      <c r="G99" s="13"/>
      <c r="H99" s="184">
        <v>20.818999999999999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</v>
      </c>
      <c r="AX99" s="13" t="s">
        <v>88</v>
      </c>
      <c r="AY99" s="182" t="s">
        <v>216</v>
      </c>
    </row>
    <row r="100" s="2" customFormat="1" ht="14.4" customHeight="1">
      <c r="A100" s="40"/>
      <c r="B100" s="166"/>
      <c r="C100" s="167" t="s">
        <v>223</v>
      </c>
      <c r="D100" s="167" t="s">
        <v>218</v>
      </c>
      <c r="E100" s="168" t="s">
        <v>1279</v>
      </c>
      <c r="F100" s="169" t="s">
        <v>1280</v>
      </c>
      <c r="G100" s="170" t="s">
        <v>1090</v>
      </c>
      <c r="H100" s="171">
        <v>9.2530000000000001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4.0000000000000003E-05</v>
      </c>
      <c r="R100" s="176">
        <f>Q100*H100</f>
        <v>0.00037012000000000004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1471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1472</v>
      </c>
      <c r="G101" s="13"/>
      <c r="H101" s="184">
        <v>9.2530000000000001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24.15" customHeight="1">
      <c r="A102" s="40"/>
      <c r="B102" s="166"/>
      <c r="C102" s="167" t="s">
        <v>245</v>
      </c>
      <c r="D102" s="167" t="s">
        <v>218</v>
      </c>
      <c r="E102" s="168" t="s">
        <v>1283</v>
      </c>
      <c r="F102" s="169" t="s">
        <v>1284</v>
      </c>
      <c r="G102" s="170" t="s">
        <v>1285</v>
      </c>
      <c r="H102" s="171">
        <v>14.458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1473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1474</v>
      </c>
      <c r="G103" s="13"/>
      <c r="H103" s="184">
        <v>14.458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167" t="s">
        <v>249</v>
      </c>
      <c r="D104" s="167" t="s">
        <v>218</v>
      </c>
      <c r="E104" s="168" t="s">
        <v>265</v>
      </c>
      <c r="F104" s="169" t="s">
        <v>266</v>
      </c>
      <c r="G104" s="170" t="s">
        <v>221</v>
      </c>
      <c r="H104" s="171">
        <v>12.491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1475</v>
      </c>
    </row>
    <row r="105" s="2" customFormat="1">
      <c r="A105" s="40"/>
      <c r="B105" s="41"/>
      <c r="C105" s="40"/>
      <c r="D105" s="181" t="s">
        <v>230</v>
      </c>
      <c r="E105" s="40"/>
      <c r="F105" s="189" t="s">
        <v>1476</v>
      </c>
      <c r="G105" s="40"/>
      <c r="H105" s="40"/>
      <c r="I105" s="190"/>
      <c r="J105" s="40"/>
      <c r="K105" s="40"/>
      <c r="L105" s="41"/>
      <c r="M105" s="191"/>
      <c r="N105" s="192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230</v>
      </c>
      <c r="AU105" s="20" t="s">
        <v>22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1477</v>
      </c>
      <c r="G106" s="13"/>
      <c r="H106" s="184">
        <v>21.600000000000001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13" customFormat="1">
      <c r="A107" s="13"/>
      <c r="B107" s="180"/>
      <c r="C107" s="13"/>
      <c r="D107" s="181" t="s">
        <v>225</v>
      </c>
      <c r="E107" s="13"/>
      <c r="F107" s="183" t="s">
        <v>1478</v>
      </c>
      <c r="G107" s="13"/>
      <c r="H107" s="184">
        <v>12.491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</v>
      </c>
      <c r="AX107" s="13" t="s">
        <v>88</v>
      </c>
      <c r="AY107" s="182" t="s">
        <v>216</v>
      </c>
    </row>
    <row r="108" s="2" customFormat="1" ht="24.15" customHeight="1">
      <c r="A108" s="40"/>
      <c r="B108" s="166"/>
      <c r="C108" s="167" t="s">
        <v>254</v>
      </c>
      <c r="D108" s="167" t="s">
        <v>218</v>
      </c>
      <c r="E108" s="168" t="s">
        <v>1292</v>
      </c>
      <c r="F108" s="169" t="s">
        <v>1293</v>
      </c>
      <c r="G108" s="170" t="s">
        <v>271</v>
      </c>
      <c r="H108" s="171">
        <v>4.4080000000000004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1479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1480</v>
      </c>
      <c r="G109" s="13"/>
      <c r="H109" s="184">
        <v>7.6230000000000002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13" customFormat="1">
      <c r="A110" s="13"/>
      <c r="B110" s="180"/>
      <c r="C110" s="13"/>
      <c r="D110" s="181" t="s">
        <v>225</v>
      </c>
      <c r="E110" s="13"/>
      <c r="F110" s="183" t="s">
        <v>1481</v>
      </c>
      <c r="G110" s="13"/>
      <c r="H110" s="184">
        <v>4.4080000000000004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</v>
      </c>
      <c r="AX110" s="13" t="s">
        <v>88</v>
      </c>
      <c r="AY110" s="182" t="s">
        <v>216</v>
      </c>
    </row>
    <row r="111" s="2" customFormat="1" ht="24.15" customHeight="1">
      <c r="A111" s="40"/>
      <c r="B111" s="166"/>
      <c r="C111" s="167" t="s">
        <v>258</v>
      </c>
      <c r="D111" s="167" t="s">
        <v>218</v>
      </c>
      <c r="E111" s="168" t="s">
        <v>1482</v>
      </c>
      <c r="F111" s="169" t="s">
        <v>1483</v>
      </c>
      <c r="G111" s="170" t="s">
        <v>271</v>
      </c>
      <c r="H111" s="171">
        <v>200.44399999999999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1484</v>
      </c>
    </row>
    <row r="112" s="2" customFormat="1">
      <c r="A112" s="40"/>
      <c r="B112" s="41"/>
      <c r="C112" s="40"/>
      <c r="D112" s="181" t="s">
        <v>230</v>
      </c>
      <c r="E112" s="40"/>
      <c r="F112" s="189" t="s">
        <v>1485</v>
      </c>
      <c r="G112" s="40"/>
      <c r="H112" s="40"/>
      <c r="I112" s="190"/>
      <c r="J112" s="40"/>
      <c r="K112" s="40"/>
      <c r="L112" s="41"/>
      <c r="M112" s="191"/>
      <c r="N112" s="192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0" t="s">
        <v>230</v>
      </c>
      <c r="AU112" s="20" t="s">
        <v>22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1486</v>
      </c>
      <c r="G113" s="13"/>
      <c r="H113" s="184">
        <v>97.769999999999996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80</v>
      </c>
      <c r="AY113" s="182" t="s">
        <v>216</v>
      </c>
    </row>
    <row r="114" s="13" customFormat="1">
      <c r="A114" s="13"/>
      <c r="B114" s="180"/>
      <c r="C114" s="13"/>
      <c r="D114" s="181" t="s">
        <v>225</v>
      </c>
      <c r="E114" s="182" t="s">
        <v>3</v>
      </c>
      <c r="F114" s="183" t="s">
        <v>1487</v>
      </c>
      <c r="G114" s="13"/>
      <c r="H114" s="184">
        <v>103.70699999999999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41</v>
      </c>
      <c r="AX114" s="13" t="s">
        <v>80</v>
      </c>
      <c r="AY114" s="182" t="s">
        <v>216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1488</v>
      </c>
      <c r="G115" s="13"/>
      <c r="H115" s="184">
        <v>54.692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80</v>
      </c>
      <c r="AY115" s="182" t="s">
        <v>216</v>
      </c>
    </row>
    <row r="116" s="13" customFormat="1">
      <c r="A116" s="13"/>
      <c r="B116" s="180"/>
      <c r="C116" s="13"/>
      <c r="D116" s="181" t="s">
        <v>225</v>
      </c>
      <c r="E116" s="182" t="s">
        <v>3</v>
      </c>
      <c r="F116" s="183" t="s">
        <v>1489</v>
      </c>
      <c r="G116" s="13"/>
      <c r="H116" s="184">
        <v>90.439999999999998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41</v>
      </c>
      <c r="AX116" s="13" t="s">
        <v>80</v>
      </c>
      <c r="AY116" s="182" t="s">
        <v>216</v>
      </c>
    </row>
    <row r="117" s="14" customFormat="1">
      <c r="A117" s="14"/>
      <c r="B117" s="193"/>
      <c r="C117" s="14"/>
      <c r="D117" s="181" t="s">
        <v>225</v>
      </c>
      <c r="E117" s="194" t="s">
        <v>3</v>
      </c>
      <c r="F117" s="195" t="s">
        <v>234</v>
      </c>
      <c r="G117" s="14"/>
      <c r="H117" s="196">
        <v>346.60899999999998</v>
      </c>
      <c r="I117" s="197"/>
      <c r="J117" s="14"/>
      <c r="K117" s="14"/>
      <c r="L117" s="193"/>
      <c r="M117" s="198"/>
      <c r="N117" s="199"/>
      <c r="O117" s="199"/>
      <c r="P117" s="199"/>
      <c r="Q117" s="199"/>
      <c r="R117" s="199"/>
      <c r="S117" s="199"/>
      <c r="T117" s="20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4" t="s">
        <v>225</v>
      </c>
      <c r="AU117" s="194" t="s">
        <v>22</v>
      </c>
      <c r="AV117" s="14" t="s">
        <v>223</v>
      </c>
      <c r="AW117" s="14" t="s">
        <v>41</v>
      </c>
      <c r="AX117" s="14" t="s">
        <v>88</v>
      </c>
      <c r="AY117" s="194" t="s">
        <v>216</v>
      </c>
    </row>
    <row r="118" s="13" customFormat="1">
      <c r="A118" s="13"/>
      <c r="B118" s="180"/>
      <c r="C118" s="13"/>
      <c r="D118" s="181" t="s">
        <v>225</v>
      </c>
      <c r="E118" s="13"/>
      <c r="F118" s="183" t="s">
        <v>1490</v>
      </c>
      <c r="G118" s="13"/>
      <c r="H118" s="184">
        <v>200.44399999999999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</v>
      </c>
      <c r="AX118" s="13" t="s">
        <v>88</v>
      </c>
      <c r="AY118" s="182" t="s">
        <v>216</v>
      </c>
    </row>
    <row r="119" s="2" customFormat="1" ht="14.4" customHeight="1">
      <c r="A119" s="40"/>
      <c r="B119" s="166"/>
      <c r="C119" s="167" t="s">
        <v>264</v>
      </c>
      <c r="D119" s="167" t="s">
        <v>218</v>
      </c>
      <c r="E119" s="168" t="s">
        <v>1311</v>
      </c>
      <c r="F119" s="169" t="s">
        <v>1312</v>
      </c>
      <c r="G119" s="170" t="s">
        <v>221</v>
      </c>
      <c r="H119" s="171">
        <v>42.563000000000002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0.00084999999999999995</v>
      </c>
      <c r="R119" s="176">
        <f>Q119*H119</f>
        <v>0.036178549999999997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1491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1492</v>
      </c>
      <c r="G120" s="13"/>
      <c r="H120" s="184">
        <v>73.599999999999994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88</v>
      </c>
      <c r="AY120" s="182" t="s">
        <v>216</v>
      </c>
    </row>
    <row r="121" s="13" customFormat="1">
      <c r="A121" s="13"/>
      <c r="B121" s="180"/>
      <c r="C121" s="13"/>
      <c r="D121" s="181" t="s">
        <v>225</v>
      </c>
      <c r="E121" s="13"/>
      <c r="F121" s="183" t="s">
        <v>1493</v>
      </c>
      <c r="G121" s="13"/>
      <c r="H121" s="184">
        <v>42.563000000000002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</v>
      </c>
      <c r="AX121" s="13" t="s">
        <v>88</v>
      </c>
      <c r="AY121" s="182" t="s">
        <v>216</v>
      </c>
    </row>
    <row r="122" s="2" customFormat="1" ht="24.15" customHeight="1">
      <c r="A122" s="40"/>
      <c r="B122" s="166"/>
      <c r="C122" s="167" t="s">
        <v>268</v>
      </c>
      <c r="D122" s="167" t="s">
        <v>218</v>
      </c>
      <c r="E122" s="168" t="s">
        <v>1319</v>
      </c>
      <c r="F122" s="169" t="s">
        <v>1320</v>
      </c>
      <c r="G122" s="170" t="s">
        <v>221</v>
      </c>
      <c r="H122" s="171">
        <v>42.563000000000002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223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223</v>
      </c>
      <c r="BM122" s="178" t="s">
        <v>1494</v>
      </c>
    </row>
    <row r="123" s="13" customFormat="1">
      <c r="A123" s="13"/>
      <c r="B123" s="180"/>
      <c r="C123" s="13"/>
      <c r="D123" s="181" t="s">
        <v>225</v>
      </c>
      <c r="E123" s="13"/>
      <c r="F123" s="183" t="s">
        <v>1493</v>
      </c>
      <c r="G123" s="13"/>
      <c r="H123" s="184">
        <v>42.563000000000002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</v>
      </c>
      <c r="AX123" s="13" t="s">
        <v>88</v>
      </c>
      <c r="AY123" s="182" t="s">
        <v>216</v>
      </c>
    </row>
    <row r="124" s="2" customFormat="1" ht="37.8" customHeight="1">
      <c r="A124" s="40"/>
      <c r="B124" s="166"/>
      <c r="C124" s="167" t="s">
        <v>273</v>
      </c>
      <c r="D124" s="167" t="s">
        <v>218</v>
      </c>
      <c r="E124" s="168" t="s">
        <v>288</v>
      </c>
      <c r="F124" s="169" t="s">
        <v>289</v>
      </c>
      <c r="G124" s="170" t="s">
        <v>271</v>
      </c>
      <c r="H124" s="171">
        <v>4.0039999999999996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223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223</v>
      </c>
      <c r="BM124" s="178" t="s">
        <v>1495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1496</v>
      </c>
      <c r="G125" s="13"/>
      <c r="H125" s="184">
        <v>6.9240000000000004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88</v>
      </c>
      <c r="AY125" s="182" t="s">
        <v>216</v>
      </c>
    </row>
    <row r="126" s="13" customFormat="1">
      <c r="A126" s="13"/>
      <c r="B126" s="180"/>
      <c r="C126" s="13"/>
      <c r="D126" s="181" t="s">
        <v>225</v>
      </c>
      <c r="E126" s="13"/>
      <c r="F126" s="183" t="s">
        <v>1497</v>
      </c>
      <c r="G126" s="13"/>
      <c r="H126" s="184">
        <v>4.0039999999999996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</v>
      </c>
      <c r="AX126" s="13" t="s">
        <v>88</v>
      </c>
      <c r="AY126" s="182" t="s">
        <v>216</v>
      </c>
    </row>
    <row r="127" s="2" customFormat="1" ht="37.8" customHeight="1">
      <c r="A127" s="40"/>
      <c r="B127" s="166"/>
      <c r="C127" s="167" t="s">
        <v>280</v>
      </c>
      <c r="D127" s="167" t="s">
        <v>218</v>
      </c>
      <c r="E127" s="168" t="s">
        <v>293</v>
      </c>
      <c r="F127" s="169" t="s">
        <v>294</v>
      </c>
      <c r="G127" s="170" t="s">
        <v>271</v>
      </c>
      <c r="H127" s="171">
        <v>4.4080000000000004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223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1498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296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1499</v>
      </c>
      <c r="G129" s="13"/>
      <c r="H129" s="184">
        <v>7.6230000000000002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13" customFormat="1">
      <c r="A130" s="13"/>
      <c r="B130" s="180"/>
      <c r="C130" s="13"/>
      <c r="D130" s="181" t="s">
        <v>225</v>
      </c>
      <c r="E130" s="13"/>
      <c r="F130" s="183" t="s">
        <v>1481</v>
      </c>
      <c r="G130" s="13"/>
      <c r="H130" s="184">
        <v>4.4080000000000004</v>
      </c>
      <c r="I130" s="185"/>
      <c r="J130" s="13"/>
      <c r="K130" s="13"/>
      <c r="L130" s="180"/>
      <c r="M130" s="186"/>
      <c r="N130" s="187"/>
      <c r="O130" s="187"/>
      <c r="P130" s="187"/>
      <c r="Q130" s="187"/>
      <c r="R130" s="187"/>
      <c r="S130" s="187"/>
      <c r="T130" s="18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2" t="s">
        <v>225</v>
      </c>
      <c r="AU130" s="182" t="s">
        <v>22</v>
      </c>
      <c r="AV130" s="13" t="s">
        <v>22</v>
      </c>
      <c r="AW130" s="13" t="s">
        <v>4</v>
      </c>
      <c r="AX130" s="13" t="s">
        <v>88</v>
      </c>
      <c r="AY130" s="182" t="s">
        <v>216</v>
      </c>
    </row>
    <row r="131" s="2" customFormat="1" ht="24.15" customHeight="1">
      <c r="A131" s="40"/>
      <c r="B131" s="166"/>
      <c r="C131" s="167" t="s">
        <v>287</v>
      </c>
      <c r="D131" s="167" t="s">
        <v>218</v>
      </c>
      <c r="E131" s="168" t="s">
        <v>304</v>
      </c>
      <c r="F131" s="169" t="s">
        <v>305</v>
      </c>
      <c r="G131" s="170" t="s">
        <v>271</v>
      </c>
      <c r="H131" s="171">
        <v>4.0039999999999996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223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223</v>
      </c>
      <c r="BM131" s="178" t="s">
        <v>1500</v>
      </c>
    </row>
    <row r="132" s="13" customFormat="1">
      <c r="A132" s="13"/>
      <c r="B132" s="180"/>
      <c r="C132" s="13"/>
      <c r="D132" s="181" t="s">
        <v>225</v>
      </c>
      <c r="E132" s="182" t="s">
        <v>3</v>
      </c>
      <c r="F132" s="183" t="s">
        <v>1501</v>
      </c>
      <c r="G132" s="13"/>
      <c r="H132" s="184">
        <v>6.9240000000000004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41</v>
      </c>
      <c r="AX132" s="13" t="s">
        <v>88</v>
      </c>
      <c r="AY132" s="182" t="s">
        <v>216</v>
      </c>
    </row>
    <row r="133" s="13" customFormat="1">
      <c r="A133" s="13"/>
      <c r="B133" s="180"/>
      <c r="C133" s="13"/>
      <c r="D133" s="181" t="s">
        <v>225</v>
      </c>
      <c r="E133" s="13"/>
      <c r="F133" s="183" t="s">
        <v>1497</v>
      </c>
      <c r="G133" s="13"/>
      <c r="H133" s="184">
        <v>4.0039999999999996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</v>
      </c>
      <c r="AX133" s="13" t="s">
        <v>88</v>
      </c>
      <c r="AY133" s="182" t="s">
        <v>216</v>
      </c>
    </row>
    <row r="134" s="2" customFormat="1" ht="24.15" customHeight="1">
      <c r="A134" s="40"/>
      <c r="B134" s="166"/>
      <c r="C134" s="167" t="s">
        <v>292</v>
      </c>
      <c r="D134" s="167" t="s">
        <v>218</v>
      </c>
      <c r="E134" s="168" t="s">
        <v>298</v>
      </c>
      <c r="F134" s="169" t="s">
        <v>299</v>
      </c>
      <c r="G134" s="170" t="s">
        <v>300</v>
      </c>
      <c r="H134" s="171">
        <v>8.8170000000000002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223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223</v>
      </c>
      <c r="BM134" s="178" t="s">
        <v>1502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1503</v>
      </c>
      <c r="G135" s="13"/>
      <c r="H135" s="184">
        <v>15.246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13" customFormat="1">
      <c r="A136" s="13"/>
      <c r="B136" s="180"/>
      <c r="C136" s="13"/>
      <c r="D136" s="181" t="s">
        <v>225</v>
      </c>
      <c r="E136" s="13"/>
      <c r="F136" s="183" t="s">
        <v>1504</v>
      </c>
      <c r="G136" s="13"/>
      <c r="H136" s="184">
        <v>8.8170000000000002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</v>
      </c>
      <c r="AX136" s="13" t="s">
        <v>88</v>
      </c>
      <c r="AY136" s="182" t="s">
        <v>216</v>
      </c>
    </row>
    <row r="137" s="2" customFormat="1" ht="24.15" customHeight="1">
      <c r="A137" s="40"/>
      <c r="B137" s="166"/>
      <c r="C137" s="167" t="s">
        <v>9</v>
      </c>
      <c r="D137" s="167" t="s">
        <v>218</v>
      </c>
      <c r="E137" s="168" t="s">
        <v>1328</v>
      </c>
      <c r="F137" s="169" t="s">
        <v>1329</v>
      </c>
      <c r="G137" s="170" t="s">
        <v>271</v>
      </c>
      <c r="H137" s="171">
        <v>61.003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223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223</v>
      </c>
      <c r="BM137" s="178" t="s">
        <v>1505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1506</v>
      </c>
      <c r="G138" s="13"/>
      <c r="H138" s="184">
        <v>101.79000000000001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80</v>
      </c>
      <c r="AY138" s="182" t="s">
        <v>216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1507</v>
      </c>
      <c r="G139" s="13"/>
      <c r="H139" s="184">
        <v>3.6960000000000002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80</v>
      </c>
      <c r="AY139" s="182" t="s">
        <v>216</v>
      </c>
    </row>
    <row r="140" s="14" customFormat="1">
      <c r="A140" s="14"/>
      <c r="B140" s="193"/>
      <c r="C140" s="14"/>
      <c r="D140" s="181" t="s">
        <v>225</v>
      </c>
      <c r="E140" s="194" t="s">
        <v>3</v>
      </c>
      <c r="F140" s="195" t="s">
        <v>234</v>
      </c>
      <c r="G140" s="14"/>
      <c r="H140" s="196">
        <v>105.486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225</v>
      </c>
      <c r="AU140" s="194" t="s">
        <v>22</v>
      </c>
      <c r="AV140" s="14" t="s">
        <v>223</v>
      </c>
      <c r="AW140" s="14" t="s">
        <v>41</v>
      </c>
      <c r="AX140" s="14" t="s">
        <v>88</v>
      </c>
      <c r="AY140" s="194" t="s">
        <v>216</v>
      </c>
    </row>
    <row r="141" s="13" customFormat="1">
      <c r="A141" s="13"/>
      <c r="B141" s="180"/>
      <c r="C141" s="13"/>
      <c r="D141" s="181" t="s">
        <v>225</v>
      </c>
      <c r="E141" s="13"/>
      <c r="F141" s="183" t="s">
        <v>1508</v>
      </c>
      <c r="G141" s="13"/>
      <c r="H141" s="184">
        <v>61.003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</v>
      </c>
      <c r="AX141" s="13" t="s">
        <v>88</v>
      </c>
      <c r="AY141" s="182" t="s">
        <v>216</v>
      </c>
    </row>
    <row r="142" s="2" customFormat="1" ht="14.4" customHeight="1">
      <c r="A142" s="40"/>
      <c r="B142" s="166"/>
      <c r="C142" s="201" t="s">
        <v>303</v>
      </c>
      <c r="D142" s="201" t="s">
        <v>356</v>
      </c>
      <c r="E142" s="202" t="s">
        <v>1013</v>
      </c>
      <c r="F142" s="203" t="s">
        <v>1014</v>
      </c>
      <c r="G142" s="204" t="s">
        <v>300</v>
      </c>
      <c r="H142" s="205">
        <v>117.73</v>
      </c>
      <c r="I142" s="206"/>
      <c r="J142" s="207">
        <f>ROUND(I142*H142,2)</f>
        <v>0</v>
      </c>
      <c r="K142" s="203" t="s">
        <v>222</v>
      </c>
      <c r="L142" s="208"/>
      <c r="M142" s="209" t="s">
        <v>3</v>
      </c>
      <c r="N142" s="210" t="s">
        <v>51</v>
      </c>
      <c r="O142" s="74"/>
      <c r="P142" s="176">
        <f>O142*H142</f>
        <v>0</v>
      </c>
      <c r="Q142" s="176">
        <v>1</v>
      </c>
      <c r="R142" s="176">
        <f>Q142*H142</f>
        <v>117.73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258</v>
      </c>
      <c r="AT142" s="178" t="s">
        <v>356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223</v>
      </c>
      <c r="BM142" s="178" t="s">
        <v>1509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1506</v>
      </c>
      <c r="G143" s="13"/>
      <c r="H143" s="184">
        <v>101.79000000000001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80</v>
      </c>
      <c r="AY143" s="182" t="s">
        <v>216</v>
      </c>
    </row>
    <row r="144" s="16" customFormat="1">
      <c r="A144" s="16"/>
      <c r="B144" s="226"/>
      <c r="C144" s="16"/>
      <c r="D144" s="181" t="s">
        <v>225</v>
      </c>
      <c r="E144" s="227" t="s">
        <v>3</v>
      </c>
      <c r="F144" s="228" t="s">
        <v>1335</v>
      </c>
      <c r="G144" s="16"/>
      <c r="H144" s="229">
        <v>101.79000000000001</v>
      </c>
      <c r="I144" s="230"/>
      <c r="J144" s="16"/>
      <c r="K144" s="16"/>
      <c r="L144" s="226"/>
      <c r="M144" s="231"/>
      <c r="N144" s="232"/>
      <c r="O144" s="232"/>
      <c r="P144" s="232"/>
      <c r="Q144" s="232"/>
      <c r="R144" s="232"/>
      <c r="S144" s="232"/>
      <c r="T144" s="23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27" t="s">
        <v>225</v>
      </c>
      <c r="AU144" s="227" t="s">
        <v>22</v>
      </c>
      <c r="AV144" s="16" t="s">
        <v>235</v>
      </c>
      <c r="AW144" s="16" t="s">
        <v>41</v>
      </c>
      <c r="AX144" s="16" t="s">
        <v>80</v>
      </c>
      <c r="AY144" s="227" t="s">
        <v>216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1510</v>
      </c>
      <c r="G145" s="13"/>
      <c r="H145" s="184">
        <v>203.58000000000001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13" customFormat="1">
      <c r="A146" s="13"/>
      <c r="B146" s="180"/>
      <c r="C146" s="13"/>
      <c r="D146" s="181" t="s">
        <v>225</v>
      </c>
      <c r="E146" s="13"/>
      <c r="F146" s="183" t="s">
        <v>1511</v>
      </c>
      <c r="G146" s="13"/>
      <c r="H146" s="184">
        <v>117.73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</v>
      </c>
      <c r="AX146" s="13" t="s">
        <v>88</v>
      </c>
      <c r="AY146" s="182" t="s">
        <v>216</v>
      </c>
    </row>
    <row r="147" s="2" customFormat="1" ht="37.8" customHeight="1">
      <c r="A147" s="40"/>
      <c r="B147" s="166"/>
      <c r="C147" s="167" t="s">
        <v>308</v>
      </c>
      <c r="D147" s="167" t="s">
        <v>218</v>
      </c>
      <c r="E147" s="168" t="s">
        <v>1017</v>
      </c>
      <c r="F147" s="169" t="s">
        <v>1018</v>
      </c>
      <c r="G147" s="170" t="s">
        <v>271</v>
      </c>
      <c r="H147" s="171">
        <v>101.50700000000001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223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1512</v>
      </c>
    </row>
    <row r="148" s="2" customFormat="1">
      <c r="A148" s="40"/>
      <c r="B148" s="41"/>
      <c r="C148" s="40"/>
      <c r="D148" s="181" t="s">
        <v>230</v>
      </c>
      <c r="E148" s="40"/>
      <c r="F148" s="189" t="s">
        <v>1339</v>
      </c>
      <c r="G148" s="40"/>
      <c r="H148" s="40"/>
      <c r="I148" s="190"/>
      <c r="J148" s="40"/>
      <c r="K148" s="40"/>
      <c r="L148" s="41"/>
      <c r="M148" s="191"/>
      <c r="N148" s="192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0" t="s">
        <v>230</v>
      </c>
      <c r="AU148" s="20" t="s">
        <v>22</v>
      </c>
    </row>
    <row r="149" s="13" customFormat="1">
      <c r="A149" s="13"/>
      <c r="B149" s="180"/>
      <c r="C149" s="13"/>
      <c r="D149" s="181" t="s">
        <v>225</v>
      </c>
      <c r="E149" s="182" t="s">
        <v>3</v>
      </c>
      <c r="F149" s="183" t="s">
        <v>1513</v>
      </c>
      <c r="G149" s="13"/>
      <c r="H149" s="184">
        <v>175.52600000000001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41</v>
      </c>
      <c r="AX149" s="13" t="s">
        <v>88</v>
      </c>
      <c r="AY149" s="182" t="s">
        <v>216</v>
      </c>
    </row>
    <row r="150" s="13" customFormat="1">
      <c r="A150" s="13"/>
      <c r="B150" s="180"/>
      <c r="C150" s="13"/>
      <c r="D150" s="181" t="s">
        <v>225</v>
      </c>
      <c r="E150" s="13"/>
      <c r="F150" s="183" t="s">
        <v>1514</v>
      </c>
      <c r="G150" s="13"/>
      <c r="H150" s="184">
        <v>101.50700000000001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</v>
      </c>
      <c r="AX150" s="13" t="s">
        <v>88</v>
      </c>
      <c r="AY150" s="182" t="s">
        <v>216</v>
      </c>
    </row>
    <row r="151" s="2" customFormat="1" ht="14.4" customHeight="1">
      <c r="A151" s="40"/>
      <c r="B151" s="166"/>
      <c r="C151" s="201" t="s">
        <v>314</v>
      </c>
      <c r="D151" s="201" t="s">
        <v>356</v>
      </c>
      <c r="E151" s="202" t="s">
        <v>1515</v>
      </c>
      <c r="F151" s="203" t="s">
        <v>1516</v>
      </c>
      <c r="G151" s="204" t="s">
        <v>300</v>
      </c>
      <c r="H151" s="205">
        <v>182.71199999999999</v>
      </c>
      <c r="I151" s="206"/>
      <c r="J151" s="207">
        <f>ROUND(I151*H151,2)</f>
        <v>0</v>
      </c>
      <c r="K151" s="203" t="s">
        <v>222</v>
      </c>
      <c r="L151" s="208"/>
      <c r="M151" s="209" t="s">
        <v>3</v>
      </c>
      <c r="N151" s="210" t="s">
        <v>51</v>
      </c>
      <c r="O151" s="74"/>
      <c r="P151" s="176">
        <f>O151*H151</f>
        <v>0</v>
      </c>
      <c r="Q151" s="176">
        <v>1</v>
      </c>
      <c r="R151" s="176">
        <f>Q151*H151</f>
        <v>182.71199999999999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258</v>
      </c>
      <c r="AT151" s="178" t="s">
        <v>356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223</v>
      </c>
      <c r="BM151" s="178" t="s">
        <v>1517</v>
      </c>
    </row>
    <row r="152" s="2" customFormat="1">
      <c r="A152" s="40"/>
      <c r="B152" s="41"/>
      <c r="C152" s="40"/>
      <c r="D152" s="181" t="s">
        <v>230</v>
      </c>
      <c r="E152" s="40"/>
      <c r="F152" s="189" t="s">
        <v>1339</v>
      </c>
      <c r="G152" s="40"/>
      <c r="H152" s="40"/>
      <c r="I152" s="190"/>
      <c r="J152" s="40"/>
      <c r="K152" s="40"/>
      <c r="L152" s="41"/>
      <c r="M152" s="191"/>
      <c r="N152" s="192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230</v>
      </c>
      <c r="AU152" s="20" t="s">
        <v>22</v>
      </c>
    </row>
    <row r="153" s="13" customFormat="1">
      <c r="A153" s="13"/>
      <c r="B153" s="180"/>
      <c r="C153" s="13"/>
      <c r="D153" s="181" t="s">
        <v>225</v>
      </c>
      <c r="E153" s="182" t="s">
        <v>3</v>
      </c>
      <c r="F153" s="183" t="s">
        <v>1513</v>
      </c>
      <c r="G153" s="13"/>
      <c r="H153" s="184">
        <v>175.52600000000001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41</v>
      </c>
      <c r="AX153" s="13" t="s">
        <v>80</v>
      </c>
      <c r="AY153" s="182" t="s">
        <v>216</v>
      </c>
    </row>
    <row r="154" s="16" customFormat="1">
      <c r="A154" s="16"/>
      <c r="B154" s="226"/>
      <c r="C154" s="16"/>
      <c r="D154" s="181" t="s">
        <v>225</v>
      </c>
      <c r="E154" s="227" t="s">
        <v>3</v>
      </c>
      <c r="F154" s="228" t="s">
        <v>1335</v>
      </c>
      <c r="G154" s="16"/>
      <c r="H154" s="229">
        <v>175.52600000000001</v>
      </c>
      <c r="I154" s="230"/>
      <c r="J154" s="16"/>
      <c r="K154" s="16"/>
      <c r="L154" s="226"/>
      <c r="M154" s="231"/>
      <c r="N154" s="232"/>
      <c r="O154" s="232"/>
      <c r="P154" s="232"/>
      <c r="Q154" s="232"/>
      <c r="R154" s="232"/>
      <c r="S154" s="232"/>
      <c r="T154" s="233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27" t="s">
        <v>225</v>
      </c>
      <c r="AU154" s="227" t="s">
        <v>22</v>
      </c>
      <c r="AV154" s="16" t="s">
        <v>235</v>
      </c>
      <c r="AW154" s="16" t="s">
        <v>41</v>
      </c>
      <c r="AX154" s="16" t="s">
        <v>80</v>
      </c>
      <c r="AY154" s="227" t="s">
        <v>216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1518</v>
      </c>
      <c r="G155" s="13"/>
      <c r="H155" s="184">
        <v>315.947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88</v>
      </c>
      <c r="AY155" s="182" t="s">
        <v>216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1519</v>
      </c>
      <c r="G156" s="13"/>
      <c r="H156" s="184">
        <v>182.71199999999999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319</v>
      </c>
      <c r="D157" s="167" t="s">
        <v>218</v>
      </c>
      <c r="E157" s="168" t="s">
        <v>1084</v>
      </c>
      <c r="F157" s="169" t="s">
        <v>1085</v>
      </c>
      <c r="G157" s="170" t="s">
        <v>221</v>
      </c>
      <c r="H157" s="171">
        <v>20.021000000000001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1520</v>
      </c>
    </row>
    <row r="158" s="13" customFormat="1">
      <c r="A158" s="13"/>
      <c r="B158" s="180"/>
      <c r="C158" s="13"/>
      <c r="D158" s="181" t="s">
        <v>225</v>
      </c>
      <c r="E158" s="182" t="s">
        <v>3</v>
      </c>
      <c r="F158" s="183" t="s">
        <v>1521</v>
      </c>
      <c r="G158" s="13"/>
      <c r="H158" s="184">
        <v>34.619999999999997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225</v>
      </c>
      <c r="AU158" s="182" t="s">
        <v>22</v>
      </c>
      <c r="AV158" s="13" t="s">
        <v>22</v>
      </c>
      <c r="AW158" s="13" t="s">
        <v>41</v>
      </c>
      <c r="AX158" s="13" t="s">
        <v>88</v>
      </c>
      <c r="AY158" s="182" t="s">
        <v>216</v>
      </c>
    </row>
    <row r="159" s="13" customFormat="1">
      <c r="A159" s="13"/>
      <c r="B159" s="180"/>
      <c r="C159" s="13"/>
      <c r="D159" s="181" t="s">
        <v>225</v>
      </c>
      <c r="E159" s="13"/>
      <c r="F159" s="183" t="s">
        <v>1522</v>
      </c>
      <c r="G159" s="13"/>
      <c r="H159" s="184">
        <v>20.021000000000001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</v>
      </c>
      <c r="AX159" s="13" t="s">
        <v>88</v>
      </c>
      <c r="AY159" s="182" t="s">
        <v>216</v>
      </c>
    </row>
    <row r="160" s="12" customFormat="1" ht="22.8" customHeight="1">
      <c r="A160" s="12"/>
      <c r="B160" s="153"/>
      <c r="C160" s="12"/>
      <c r="D160" s="154" t="s">
        <v>79</v>
      </c>
      <c r="E160" s="164" t="s">
        <v>223</v>
      </c>
      <c r="F160" s="164" t="s">
        <v>1066</v>
      </c>
      <c r="G160" s="12"/>
      <c r="H160" s="12"/>
      <c r="I160" s="156"/>
      <c r="J160" s="165">
        <f>BK160</f>
        <v>0</v>
      </c>
      <c r="K160" s="12"/>
      <c r="L160" s="153"/>
      <c r="M160" s="158"/>
      <c r="N160" s="159"/>
      <c r="O160" s="159"/>
      <c r="P160" s="160">
        <f>SUM(P161:P183)</f>
        <v>0</v>
      </c>
      <c r="Q160" s="159"/>
      <c r="R160" s="160">
        <f>SUM(R161:R183)</f>
        <v>86.21478912000002</v>
      </c>
      <c r="S160" s="159"/>
      <c r="T160" s="161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4" t="s">
        <v>88</v>
      </c>
      <c r="AT160" s="162" t="s">
        <v>79</v>
      </c>
      <c r="AU160" s="162" t="s">
        <v>88</v>
      </c>
      <c r="AY160" s="154" t="s">
        <v>216</v>
      </c>
      <c r="BK160" s="163">
        <f>SUM(BK161:BK183)</f>
        <v>0</v>
      </c>
    </row>
    <row r="161" s="2" customFormat="1" ht="14.4" customHeight="1">
      <c r="A161" s="40"/>
      <c r="B161" s="166"/>
      <c r="C161" s="167" t="s">
        <v>325</v>
      </c>
      <c r="D161" s="167" t="s">
        <v>218</v>
      </c>
      <c r="E161" s="168" t="s">
        <v>1359</v>
      </c>
      <c r="F161" s="169" t="s">
        <v>1360</v>
      </c>
      <c r="G161" s="170" t="s">
        <v>271</v>
      </c>
      <c r="H161" s="171">
        <v>40.072000000000003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1.8907700000000001</v>
      </c>
      <c r="R161" s="176">
        <f>Q161*H161</f>
        <v>75.766935440000012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223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223</v>
      </c>
      <c r="BM161" s="178" t="s">
        <v>1523</v>
      </c>
    </row>
    <row r="162" s="2" customFormat="1">
      <c r="A162" s="40"/>
      <c r="B162" s="41"/>
      <c r="C162" s="40"/>
      <c r="D162" s="181" t="s">
        <v>230</v>
      </c>
      <c r="E162" s="40"/>
      <c r="F162" s="189" t="s">
        <v>1339</v>
      </c>
      <c r="G162" s="40"/>
      <c r="H162" s="40"/>
      <c r="I162" s="190"/>
      <c r="J162" s="40"/>
      <c r="K162" s="40"/>
      <c r="L162" s="41"/>
      <c r="M162" s="191"/>
      <c r="N162" s="192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0" t="s">
        <v>230</v>
      </c>
      <c r="AU162" s="20" t="s">
        <v>22</v>
      </c>
    </row>
    <row r="163" s="13" customFormat="1">
      <c r="A163" s="13"/>
      <c r="B163" s="180"/>
      <c r="C163" s="13"/>
      <c r="D163" s="181" t="s">
        <v>225</v>
      </c>
      <c r="E163" s="182" t="s">
        <v>3</v>
      </c>
      <c r="F163" s="183" t="s">
        <v>1524</v>
      </c>
      <c r="G163" s="13"/>
      <c r="H163" s="184">
        <v>69.293000000000006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225</v>
      </c>
      <c r="AU163" s="182" t="s">
        <v>22</v>
      </c>
      <c r="AV163" s="13" t="s">
        <v>22</v>
      </c>
      <c r="AW163" s="13" t="s">
        <v>41</v>
      </c>
      <c r="AX163" s="13" t="s">
        <v>88</v>
      </c>
      <c r="AY163" s="182" t="s">
        <v>216</v>
      </c>
    </row>
    <row r="164" s="13" customFormat="1">
      <c r="A164" s="13"/>
      <c r="B164" s="180"/>
      <c r="C164" s="13"/>
      <c r="D164" s="181" t="s">
        <v>225</v>
      </c>
      <c r="E164" s="13"/>
      <c r="F164" s="183" t="s">
        <v>1525</v>
      </c>
      <c r="G164" s="13"/>
      <c r="H164" s="184">
        <v>40.072000000000003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</v>
      </c>
      <c r="AX164" s="13" t="s">
        <v>88</v>
      </c>
      <c r="AY164" s="182" t="s">
        <v>216</v>
      </c>
    </row>
    <row r="165" s="2" customFormat="1" ht="24.15" customHeight="1">
      <c r="A165" s="40"/>
      <c r="B165" s="166"/>
      <c r="C165" s="167" t="s">
        <v>8</v>
      </c>
      <c r="D165" s="167" t="s">
        <v>218</v>
      </c>
      <c r="E165" s="168" t="s">
        <v>1526</v>
      </c>
      <c r="F165" s="169" t="s">
        <v>1527</v>
      </c>
      <c r="G165" s="170" t="s">
        <v>271</v>
      </c>
      <c r="H165" s="171">
        <v>0.51100000000000001</v>
      </c>
      <c r="I165" s="172"/>
      <c r="J165" s="173">
        <f>ROUND(I165*H165,2)</f>
        <v>0</v>
      </c>
      <c r="K165" s="169" t="s">
        <v>222</v>
      </c>
      <c r="L165" s="41"/>
      <c r="M165" s="174" t="s">
        <v>3</v>
      </c>
      <c r="N165" s="175" t="s">
        <v>51</v>
      </c>
      <c r="O165" s="74"/>
      <c r="P165" s="176">
        <f>O165*H165</f>
        <v>0</v>
      </c>
      <c r="Q165" s="176">
        <v>2.4289999999999998</v>
      </c>
      <c r="R165" s="176">
        <f>Q165*H165</f>
        <v>1.2412189999999999</v>
      </c>
      <c r="S165" s="176">
        <v>0</v>
      </c>
      <c r="T165" s="17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223</v>
      </c>
      <c r="AT165" s="178" t="s">
        <v>218</v>
      </c>
      <c r="AU165" s="178" t="s">
        <v>22</v>
      </c>
      <c r="AY165" s="20" t="s">
        <v>216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88</v>
      </c>
      <c r="BK165" s="179">
        <f>ROUND(I165*H165,2)</f>
        <v>0</v>
      </c>
      <c r="BL165" s="20" t="s">
        <v>223</v>
      </c>
      <c r="BM165" s="178" t="s">
        <v>1528</v>
      </c>
    </row>
    <row r="166" s="13" customFormat="1">
      <c r="A166" s="13"/>
      <c r="B166" s="180"/>
      <c r="C166" s="13"/>
      <c r="D166" s="181" t="s">
        <v>225</v>
      </c>
      <c r="E166" s="182" t="s">
        <v>3</v>
      </c>
      <c r="F166" s="183" t="s">
        <v>1529</v>
      </c>
      <c r="G166" s="13"/>
      <c r="H166" s="184">
        <v>0.88400000000000001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41</v>
      </c>
      <c r="AX166" s="13" t="s">
        <v>88</v>
      </c>
      <c r="AY166" s="182" t="s">
        <v>216</v>
      </c>
    </row>
    <row r="167" s="13" customFormat="1">
      <c r="A167" s="13"/>
      <c r="B167" s="180"/>
      <c r="C167" s="13"/>
      <c r="D167" s="181" t="s">
        <v>225</v>
      </c>
      <c r="E167" s="13"/>
      <c r="F167" s="183" t="s">
        <v>1530</v>
      </c>
      <c r="G167" s="13"/>
      <c r="H167" s="184">
        <v>0.51100000000000001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225</v>
      </c>
      <c r="AU167" s="182" t="s">
        <v>22</v>
      </c>
      <c r="AV167" s="13" t="s">
        <v>22</v>
      </c>
      <c r="AW167" s="13" t="s">
        <v>4</v>
      </c>
      <c r="AX167" s="13" t="s">
        <v>88</v>
      </c>
      <c r="AY167" s="182" t="s">
        <v>216</v>
      </c>
    </row>
    <row r="168" s="2" customFormat="1" ht="24.15" customHeight="1">
      <c r="A168" s="40"/>
      <c r="B168" s="166"/>
      <c r="C168" s="167" t="s">
        <v>336</v>
      </c>
      <c r="D168" s="167" t="s">
        <v>218</v>
      </c>
      <c r="E168" s="168" t="s">
        <v>1531</v>
      </c>
      <c r="F168" s="169" t="s">
        <v>1532</v>
      </c>
      <c r="G168" s="170" t="s">
        <v>462</v>
      </c>
      <c r="H168" s="171">
        <v>4.048</v>
      </c>
      <c r="I168" s="172"/>
      <c r="J168" s="173">
        <f>ROUND(I168*H168,2)</f>
        <v>0</v>
      </c>
      <c r="K168" s="169" t="s">
        <v>222</v>
      </c>
      <c r="L168" s="41"/>
      <c r="M168" s="174" t="s">
        <v>3</v>
      </c>
      <c r="N168" s="175" t="s">
        <v>51</v>
      </c>
      <c r="O168" s="74"/>
      <c r="P168" s="176">
        <f>O168*H168</f>
        <v>0</v>
      </c>
      <c r="Q168" s="176">
        <v>0.26495999999999997</v>
      </c>
      <c r="R168" s="176">
        <f>Q168*H168</f>
        <v>1.0725580799999999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223</v>
      </c>
      <c r="AT168" s="178" t="s">
        <v>218</v>
      </c>
      <c r="AU168" s="178" t="s">
        <v>22</v>
      </c>
      <c r="AY168" s="20" t="s">
        <v>216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88</v>
      </c>
      <c r="BK168" s="179">
        <f>ROUND(I168*H168,2)</f>
        <v>0</v>
      </c>
      <c r="BL168" s="20" t="s">
        <v>223</v>
      </c>
      <c r="BM168" s="178" t="s">
        <v>1533</v>
      </c>
    </row>
    <row r="169" s="2" customFormat="1">
      <c r="A169" s="40"/>
      <c r="B169" s="41"/>
      <c r="C169" s="40"/>
      <c r="D169" s="181" t="s">
        <v>230</v>
      </c>
      <c r="E169" s="40"/>
      <c r="F169" s="189" t="s">
        <v>1339</v>
      </c>
      <c r="G169" s="40"/>
      <c r="H169" s="40"/>
      <c r="I169" s="190"/>
      <c r="J169" s="40"/>
      <c r="K169" s="40"/>
      <c r="L169" s="41"/>
      <c r="M169" s="191"/>
      <c r="N169" s="192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0" t="s">
        <v>230</v>
      </c>
      <c r="AU169" s="20" t="s">
        <v>22</v>
      </c>
    </row>
    <row r="170" s="13" customFormat="1">
      <c r="A170" s="13"/>
      <c r="B170" s="180"/>
      <c r="C170" s="13"/>
      <c r="D170" s="181" t="s">
        <v>225</v>
      </c>
      <c r="E170" s="13"/>
      <c r="F170" s="183" t="s">
        <v>1410</v>
      </c>
      <c r="G170" s="13"/>
      <c r="H170" s="184">
        <v>4.048</v>
      </c>
      <c r="I170" s="185"/>
      <c r="J170" s="13"/>
      <c r="K170" s="13"/>
      <c r="L170" s="180"/>
      <c r="M170" s="186"/>
      <c r="N170" s="187"/>
      <c r="O170" s="187"/>
      <c r="P170" s="187"/>
      <c r="Q170" s="187"/>
      <c r="R170" s="187"/>
      <c r="S170" s="187"/>
      <c r="T170" s="18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2" t="s">
        <v>225</v>
      </c>
      <c r="AU170" s="182" t="s">
        <v>22</v>
      </c>
      <c r="AV170" s="13" t="s">
        <v>22</v>
      </c>
      <c r="AW170" s="13" t="s">
        <v>4</v>
      </c>
      <c r="AX170" s="13" t="s">
        <v>88</v>
      </c>
      <c r="AY170" s="182" t="s">
        <v>216</v>
      </c>
    </row>
    <row r="171" s="2" customFormat="1" ht="14.4" customHeight="1">
      <c r="A171" s="40"/>
      <c r="B171" s="166"/>
      <c r="C171" s="201" t="s">
        <v>341</v>
      </c>
      <c r="D171" s="201" t="s">
        <v>356</v>
      </c>
      <c r="E171" s="202" t="s">
        <v>1534</v>
      </c>
      <c r="F171" s="203" t="s">
        <v>1535</v>
      </c>
      <c r="G171" s="204" t="s">
        <v>462</v>
      </c>
      <c r="H171" s="205">
        <v>0.57799999999999996</v>
      </c>
      <c r="I171" s="206"/>
      <c r="J171" s="207">
        <f>ROUND(I171*H171,2)</f>
        <v>0</v>
      </c>
      <c r="K171" s="203" t="s">
        <v>222</v>
      </c>
      <c r="L171" s="208"/>
      <c r="M171" s="209" t="s">
        <v>3</v>
      </c>
      <c r="N171" s="210" t="s">
        <v>51</v>
      </c>
      <c r="O171" s="74"/>
      <c r="P171" s="176">
        <f>O171*H171</f>
        <v>0</v>
      </c>
      <c r="Q171" s="176">
        <v>0.068000000000000005</v>
      </c>
      <c r="R171" s="176">
        <f>Q171*H171</f>
        <v>0.039303999999999999</v>
      </c>
      <c r="S171" s="176">
        <v>0</v>
      </c>
      <c r="T171" s="17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78" t="s">
        <v>258</v>
      </c>
      <c r="AT171" s="178" t="s">
        <v>356</v>
      </c>
      <c r="AU171" s="178" t="s">
        <v>22</v>
      </c>
      <c r="AY171" s="20" t="s">
        <v>216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88</v>
      </c>
      <c r="BK171" s="179">
        <f>ROUND(I171*H171,2)</f>
        <v>0</v>
      </c>
      <c r="BL171" s="20" t="s">
        <v>223</v>
      </c>
      <c r="BM171" s="178" t="s">
        <v>1536</v>
      </c>
    </row>
    <row r="172" s="13" customFormat="1">
      <c r="A172" s="13"/>
      <c r="B172" s="180"/>
      <c r="C172" s="13"/>
      <c r="D172" s="181" t="s">
        <v>225</v>
      </c>
      <c r="E172" s="13"/>
      <c r="F172" s="183" t="s">
        <v>1537</v>
      </c>
      <c r="G172" s="13"/>
      <c r="H172" s="184">
        <v>0.57799999999999996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225</v>
      </c>
      <c r="AU172" s="182" t="s">
        <v>22</v>
      </c>
      <c r="AV172" s="13" t="s">
        <v>22</v>
      </c>
      <c r="AW172" s="13" t="s">
        <v>4</v>
      </c>
      <c r="AX172" s="13" t="s">
        <v>88</v>
      </c>
      <c r="AY172" s="182" t="s">
        <v>216</v>
      </c>
    </row>
    <row r="173" s="2" customFormat="1" ht="14.4" customHeight="1">
      <c r="A173" s="40"/>
      <c r="B173" s="166"/>
      <c r="C173" s="201" t="s">
        <v>346</v>
      </c>
      <c r="D173" s="201" t="s">
        <v>356</v>
      </c>
      <c r="E173" s="202" t="s">
        <v>1538</v>
      </c>
      <c r="F173" s="203" t="s">
        <v>1539</v>
      </c>
      <c r="G173" s="204" t="s">
        <v>462</v>
      </c>
      <c r="H173" s="205">
        <v>1.7350000000000001</v>
      </c>
      <c r="I173" s="206"/>
      <c r="J173" s="207">
        <f>ROUND(I173*H173,2)</f>
        <v>0</v>
      </c>
      <c r="K173" s="203" t="s">
        <v>222</v>
      </c>
      <c r="L173" s="208"/>
      <c r="M173" s="209" t="s">
        <v>3</v>
      </c>
      <c r="N173" s="210" t="s">
        <v>51</v>
      </c>
      <c r="O173" s="74"/>
      <c r="P173" s="176">
        <f>O173*H173</f>
        <v>0</v>
      </c>
      <c r="Q173" s="176">
        <v>0.081000000000000003</v>
      </c>
      <c r="R173" s="176">
        <f>Q173*H173</f>
        <v>0.14053500000000002</v>
      </c>
      <c r="S173" s="176">
        <v>0</v>
      </c>
      <c r="T173" s="17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258</v>
      </c>
      <c r="AT173" s="178" t="s">
        <v>356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1540</v>
      </c>
    </row>
    <row r="174" s="2" customFormat="1">
      <c r="A174" s="40"/>
      <c r="B174" s="41"/>
      <c r="C174" s="40"/>
      <c r="D174" s="181" t="s">
        <v>230</v>
      </c>
      <c r="E174" s="40"/>
      <c r="F174" s="189" t="s">
        <v>1339</v>
      </c>
      <c r="G174" s="40"/>
      <c r="H174" s="40"/>
      <c r="I174" s="190"/>
      <c r="J174" s="40"/>
      <c r="K174" s="40"/>
      <c r="L174" s="41"/>
      <c r="M174" s="191"/>
      <c r="N174" s="192"/>
      <c r="O174" s="74"/>
      <c r="P174" s="74"/>
      <c r="Q174" s="74"/>
      <c r="R174" s="74"/>
      <c r="S174" s="74"/>
      <c r="T174" s="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20" t="s">
        <v>230</v>
      </c>
      <c r="AU174" s="20" t="s">
        <v>22</v>
      </c>
    </row>
    <row r="175" s="13" customFormat="1">
      <c r="A175" s="13"/>
      <c r="B175" s="180"/>
      <c r="C175" s="13"/>
      <c r="D175" s="181" t="s">
        <v>225</v>
      </c>
      <c r="E175" s="13"/>
      <c r="F175" s="183" t="s">
        <v>1400</v>
      </c>
      <c r="G175" s="13"/>
      <c r="H175" s="184">
        <v>1.7350000000000001</v>
      </c>
      <c r="I175" s="185"/>
      <c r="J175" s="13"/>
      <c r="K175" s="13"/>
      <c r="L175" s="180"/>
      <c r="M175" s="186"/>
      <c r="N175" s="187"/>
      <c r="O175" s="187"/>
      <c r="P175" s="187"/>
      <c r="Q175" s="187"/>
      <c r="R175" s="187"/>
      <c r="S175" s="187"/>
      <c r="T175" s="18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2" t="s">
        <v>225</v>
      </c>
      <c r="AU175" s="182" t="s">
        <v>22</v>
      </c>
      <c r="AV175" s="13" t="s">
        <v>22</v>
      </c>
      <c r="AW175" s="13" t="s">
        <v>4</v>
      </c>
      <c r="AX175" s="13" t="s">
        <v>88</v>
      </c>
      <c r="AY175" s="182" t="s">
        <v>216</v>
      </c>
    </row>
    <row r="176" s="2" customFormat="1" ht="14.4" customHeight="1">
      <c r="A176" s="40"/>
      <c r="B176" s="166"/>
      <c r="C176" s="201" t="s">
        <v>351</v>
      </c>
      <c r="D176" s="201" t="s">
        <v>356</v>
      </c>
      <c r="E176" s="202" t="s">
        <v>1541</v>
      </c>
      <c r="F176" s="203" t="s">
        <v>1542</v>
      </c>
      <c r="G176" s="204" t="s">
        <v>462</v>
      </c>
      <c r="H176" s="205">
        <v>0.57799999999999996</v>
      </c>
      <c r="I176" s="206"/>
      <c r="J176" s="207">
        <f>ROUND(I176*H176,2)</f>
        <v>0</v>
      </c>
      <c r="K176" s="203" t="s">
        <v>222</v>
      </c>
      <c r="L176" s="208"/>
      <c r="M176" s="209" t="s">
        <v>3</v>
      </c>
      <c r="N176" s="210" t="s">
        <v>51</v>
      </c>
      <c r="O176" s="74"/>
      <c r="P176" s="176">
        <f>O176*H176</f>
        <v>0</v>
      </c>
      <c r="Q176" s="176">
        <v>0.040000000000000001</v>
      </c>
      <c r="R176" s="176">
        <f>Q176*H176</f>
        <v>0.023119999999999998</v>
      </c>
      <c r="S176" s="176">
        <v>0</v>
      </c>
      <c r="T176" s="17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78" t="s">
        <v>258</v>
      </c>
      <c r="AT176" s="178" t="s">
        <v>356</v>
      </c>
      <c r="AU176" s="178" t="s">
        <v>22</v>
      </c>
      <c r="AY176" s="20" t="s">
        <v>216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88</v>
      </c>
      <c r="BK176" s="179">
        <f>ROUND(I176*H176,2)</f>
        <v>0</v>
      </c>
      <c r="BL176" s="20" t="s">
        <v>223</v>
      </c>
      <c r="BM176" s="178" t="s">
        <v>1543</v>
      </c>
    </row>
    <row r="177" s="13" customFormat="1">
      <c r="A177" s="13"/>
      <c r="B177" s="180"/>
      <c r="C177" s="13"/>
      <c r="D177" s="181" t="s">
        <v>225</v>
      </c>
      <c r="E177" s="13"/>
      <c r="F177" s="183" t="s">
        <v>1537</v>
      </c>
      <c r="G177" s="13"/>
      <c r="H177" s="184">
        <v>0.57799999999999996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</v>
      </c>
      <c r="AX177" s="13" t="s">
        <v>88</v>
      </c>
      <c r="AY177" s="182" t="s">
        <v>216</v>
      </c>
    </row>
    <row r="178" s="2" customFormat="1" ht="14.4" customHeight="1">
      <c r="A178" s="40"/>
      <c r="B178" s="166"/>
      <c r="C178" s="201" t="s">
        <v>355</v>
      </c>
      <c r="D178" s="201" t="s">
        <v>356</v>
      </c>
      <c r="E178" s="202" t="s">
        <v>1544</v>
      </c>
      <c r="F178" s="203" t="s">
        <v>1545</v>
      </c>
      <c r="G178" s="204" t="s">
        <v>462</v>
      </c>
      <c r="H178" s="205">
        <v>1.157</v>
      </c>
      <c r="I178" s="206"/>
      <c r="J178" s="207">
        <f>ROUND(I178*H178,2)</f>
        <v>0</v>
      </c>
      <c r="K178" s="203" t="s">
        <v>222</v>
      </c>
      <c r="L178" s="208"/>
      <c r="M178" s="209" t="s">
        <v>3</v>
      </c>
      <c r="N178" s="210" t="s">
        <v>51</v>
      </c>
      <c r="O178" s="74"/>
      <c r="P178" s="176">
        <f>O178*H178</f>
        <v>0</v>
      </c>
      <c r="Q178" s="176">
        <v>0.028000000000000001</v>
      </c>
      <c r="R178" s="176">
        <f>Q178*H178</f>
        <v>0.032396000000000001</v>
      </c>
      <c r="S178" s="176">
        <v>0</v>
      </c>
      <c r="T178" s="17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78" t="s">
        <v>258</v>
      </c>
      <c r="AT178" s="178" t="s">
        <v>356</v>
      </c>
      <c r="AU178" s="178" t="s">
        <v>22</v>
      </c>
      <c r="AY178" s="20" t="s">
        <v>216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20" t="s">
        <v>88</v>
      </c>
      <c r="BK178" s="179">
        <f>ROUND(I178*H178,2)</f>
        <v>0</v>
      </c>
      <c r="BL178" s="20" t="s">
        <v>223</v>
      </c>
      <c r="BM178" s="178" t="s">
        <v>1546</v>
      </c>
    </row>
    <row r="179" s="2" customFormat="1">
      <c r="A179" s="40"/>
      <c r="B179" s="41"/>
      <c r="C179" s="40"/>
      <c r="D179" s="181" t="s">
        <v>230</v>
      </c>
      <c r="E179" s="40"/>
      <c r="F179" s="189" t="s">
        <v>1339</v>
      </c>
      <c r="G179" s="40"/>
      <c r="H179" s="40"/>
      <c r="I179" s="190"/>
      <c r="J179" s="40"/>
      <c r="K179" s="40"/>
      <c r="L179" s="41"/>
      <c r="M179" s="191"/>
      <c r="N179" s="192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0" t="s">
        <v>230</v>
      </c>
      <c r="AU179" s="20" t="s">
        <v>22</v>
      </c>
    </row>
    <row r="180" s="13" customFormat="1">
      <c r="A180" s="13"/>
      <c r="B180" s="180"/>
      <c r="C180" s="13"/>
      <c r="D180" s="181" t="s">
        <v>225</v>
      </c>
      <c r="E180" s="13"/>
      <c r="F180" s="183" t="s">
        <v>1547</v>
      </c>
      <c r="G180" s="13"/>
      <c r="H180" s="184">
        <v>1.157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225</v>
      </c>
      <c r="AU180" s="182" t="s">
        <v>22</v>
      </c>
      <c r="AV180" s="13" t="s">
        <v>22</v>
      </c>
      <c r="AW180" s="13" t="s">
        <v>4</v>
      </c>
      <c r="AX180" s="13" t="s">
        <v>88</v>
      </c>
      <c r="AY180" s="182" t="s">
        <v>216</v>
      </c>
    </row>
    <row r="181" s="2" customFormat="1" ht="24.15" customHeight="1">
      <c r="A181" s="40"/>
      <c r="B181" s="166"/>
      <c r="C181" s="167" t="s">
        <v>363</v>
      </c>
      <c r="D181" s="167" t="s">
        <v>218</v>
      </c>
      <c r="E181" s="168" t="s">
        <v>1548</v>
      </c>
      <c r="F181" s="169" t="s">
        <v>1549</v>
      </c>
      <c r="G181" s="170" t="s">
        <v>221</v>
      </c>
      <c r="H181" s="171">
        <v>15.265000000000001</v>
      </c>
      <c r="I181" s="172"/>
      <c r="J181" s="173">
        <f>ROUND(I181*H181,2)</f>
        <v>0</v>
      </c>
      <c r="K181" s="169" t="s">
        <v>222</v>
      </c>
      <c r="L181" s="41"/>
      <c r="M181" s="174" t="s">
        <v>3</v>
      </c>
      <c r="N181" s="175" t="s">
        <v>51</v>
      </c>
      <c r="O181" s="74"/>
      <c r="P181" s="176">
        <f>O181*H181</f>
        <v>0</v>
      </c>
      <c r="Q181" s="176">
        <v>0.51744000000000001</v>
      </c>
      <c r="R181" s="176">
        <f>Q181*H181</f>
        <v>7.8987216000000009</v>
      </c>
      <c r="S181" s="176">
        <v>0</v>
      </c>
      <c r="T181" s="17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78" t="s">
        <v>223</v>
      </c>
      <c r="AT181" s="178" t="s">
        <v>218</v>
      </c>
      <c r="AU181" s="178" t="s">
        <v>22</v>
      </c>
      <c r="AY181" s="20" t="s">
        <v>216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88</v>
      </c>
      <c r="BK181" s="179">
        <f>ROUND(I181*H181,2)</f>
        <v>0</v>
      </c>
      <c r="BL181" s="20" t="s">
        <v>223</v>
      </c>
      <c r="BM181" s="178" t="s">
        <v>1550</v>
      </c>
    </row>
    <row r="182" s="13" customFormat="1">
      <c r="A182" s="13"/>
      <c r="B182" s="180"/>
      <c r="C182" s="13"/>
      <c r="D182" s="181" t="s">
        <v>225</v>
      </c>
      <c r="E182" s="182" t="s">
        <v>3</v>
      </c>
      <c r="F182" s="183" t="s">
        <v>1551</v>
      </c>
      <c r="G182" s="13"/>
      <c r="H182" s="184">
        <v>26.396000000000001</v>
      </c>
      <c r="I182" s="185"/>
      <c r="J182" s="13"/>
      <c r="K182" s="13"/>
      <c r="L182" s="180"/>
      <c r="M182" s="186"/>
      <c r="N182" s="187"/>
      <c r="O182" s="187"/>
      <c r="P182" s="187"/>
      <c r="Q182" s="187"/>
      <c r="R182" s="187"/>
      <c r="S182" s="187"/>
      <c r="T182" s="18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2" t="s">
        <v>225</v>
      </c>
      <c r="AU182" s="182" t="s">
        <v>22</v>
      </c>
      <c r="AV182" s="13" t="s">
        <v>22</v>
      </c>
      <c r="AW182" s="13" t="s">
        <v>41</v>
      </c>
      <c r="AX182" s="13" t="s">
        <v>88</v>
      </c>
      <c r="AY182" s="182" t="s">
        <v>216</v>
      </c>
    </row>
    <row r="183" s="13" customFormat="1">
      <c r="A183" s="13"/>
      <c r="B183" s="180"/>
      <c r="C183" s="13"/>
      <c r="D183" s="181" t="s">
        <v>225</v>
      </c>
      <c r="E183" s="13"/>
      <c r="F183" s="183" t="s">
        <v>1552</v>
      </c>
      <c r="G183" s="13"/>
      <c r="H183" s="184">
        <v>15.265000000000001</v>
      </c>
      <c r="I183" s="185"/>
      <c r="J183" s="13"/>
      <c r="K183" s="13"/>
      <c r="L183" s="180"/>
      <c r="M183" s="186"/>
      <c r="N183" s="187"/>
      <c r="O183" s="187"/>
      <c r="P183" s="187"/>
      <c r="Q183" s="187"/>
      <c r="R183" s="187"/>
      <c r="S183" s="187"/>
      <c r="T183" s="18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225</v>
      </c>
      <c r="AU183" s="182" t="s">
        <v>22</v>
      </c>
      <c r="AV183" s="13" t="s">
        <v>22</v>
      </c>
      <c r="AW183" s="13" t="s">
        <v>4</v>
      </c>
      <c r="AX183" s="13" t="s">
        <v>88</v>
      </c>
      <c r="AY183" s="182" t="s">
        <v>216</v>
      </c>
    </row>
    <row r="184" s="12" customFormat="1" ht="22.8" customHeight="1">
      <c r="A184" s="12"/>
      <c r="B184" s="153"/>
      <c r="C184" s="12"/>
      <c r="D184" s="154" t="s">
        <v>79</v>
      </c>
      <c r="E184" s="164" t="s">
        <v>258</v>
      </c>
      <c r="F184" s="164" t="s">
        <v>1364</v>
      </c>
      <c r="G184" s="12"/>
      <c r="H184" s="12"/>
      <c r="I184" s="156"/>
      <c r="J184" s="165">
        <f>BK184</f>
        <v>0</v>
      </c>
      <c r="K184" s="12"/>
      <c r="L184" s="153"/>
      <c r="M184" s="158"/>
      <c r="N184" s="159"/>
      <c r="O184" s="159"/>
      <c r="P184" s="160">
        <f>SUM(P185:P229)</f>
        <v>0</v>
      </c>
      <c r="Q184" s="159"/>
      <c r="R184" s="160">
        <f>SUM(R185:R229)</f>
        <v>19.72540188</v>
      </c>
      <c r="S184" s="159"/>
      <c r="T184" s="161">
        <f>SUM(T185:T229)</f>
        <v>18.0928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4" t="s">
        <v>88</v>
      </c>
      <c r="AT184" s="162" t="s">
        <v>79</v>
      </c>
      <c r="AU184" s="162" t="s">
        <v>88</v>
      </c>
      <c r="AY184" s="154" t="s">
        <v>216</v>
      </c>
      <c r="BK184" s="163">
        <f>SUM(BK185:BK229)</f>
        <v>0</v>
      </c>
    </row>
    <row r="185" s="2" customFormat="1" ht="14.4" customHeight="1">
      <c r="A185" s="40"/>
      <c r="B185" s="166"/>
      <c r="C185" s="167" t="s">
        <v>369</v>
      </c>
      <c r="D185" s="167" t="s">
        <v>218</v>
      </c>
      <c r="E185" s="168" t="s">
        <v>1553</v>
      </c>
      <c r="F185" s="169" t="s">
        <v>1554</v>
      </c>
      <c r="G185" s="170" t="s">
        <v>261</v>
      </c>
      <c r="H185" s="171">
        <v>56.539999999999999</v>
      </c>
      <c r="I185" s="172"/>
      <c r="J185" s="173">
        <f>ROUND(I185*H185,2)</f>
        <v>0</v>
      </c>
      <c r="K185" s="169" t="s">
        <v>222</v>
      </c>
      <c r="L185" s="41"/>
      <c r="M185" s="174" t="s">
        <v>3</v>
      </c>
      <c r="N185" s="175" t="s">
        <v>51</v>
      </c>
      <c r="O185" s="74"/>
      <c r="P185" s="176">
        <f>O185*H185</f>
        <v>0</v>
      </c>
      <c r="Q185" s="176">
        <v>0</v>
      </c>
      <c r="R185" s="176">
        <f>Q185*H185</f>
        <v>0</v>
      </c>
      <c r="S185" s="176">
        <v>0.32000000000000001</v>
      </c>
      <c r="T185" s="177">
        <f>S185*H185</f>
        <v>18.0928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78" t="s">
        <v>223</v>
      </c>
      <c r="AT185" s="178" t="s">
        <v>218</v>
      </c>
      <c r="AU185" s="178" t="s">
        <v>22</v>
      </c>
      <c r="AY185" s="20" t="s">
        <v>216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88</v>
      </c>
      <c r="BK185" s="179">
        <f>ROUND(I185*H185,2)</f>
        <v>0</v>
      </c>
      <c r="BL185" s="20" t="s">
        <v>223</v>
      </c>
      <c r="BM185" s="178" t="s">
        <v>1555</v>
      </c>
    </row>
    <row r="186" s="2" customFormat="1">
      <c r="A186" s="40"/>
      <c r="B186" s="41"/>
      <c r="C186" s="40"/>
      <c r="D186" s="181" t="s">
        <v>230</v>
      </c>
      <c r="E186" s="40"/>
      <c r="F186" s="189" t="s">
        <v>1556</v>
      </c>
      <c r="G186" s="40"/>
      <c r="H186" s="40"/>
      <c r="I186" s="190"/>
      <c r="J186" s="40"/>
      <c r="K186" s="40"/>
      <c r="L186" s="41"/>
      <c r="M186" s="191"/>
      <c r="N186" s="192"/>
      <c r="O186" s="74"/>
      <c r="P186" s="74"/>
      <c r="Q186" s="74"/>
      <c r="R186" s="74"/>
      <c r="S186" s="74"/>
      <c r="T186" s="75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20" t="s">
        <v>230</v>
      </c>
      <c r="AU186" s="20" t="s">
        <v>22</v>
      </c>
    </row>
    <row r="187" s="13" customFormat="1">
      <c r="A187" s="13"/>
      <c r="B187" s="180"/>
      <c r="C187" s="13"/>
      <c r="D187" s="181" t="s">
        <v>225</v>
      </c>
      <c r="E187" s="182" t="s">
        <v>3</v>
      </c>
      <c r="F187" s="183" t="s">
        <v>1557</v>
      </c>
      <c r="G187" s="13"/>
      <c r="H187" s="184">
        <v>97.769999999999996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225</v>
      </c>
      <c r="AU187" s="182" t="s">
        <v>22</v>
      </c>
      <c r="AV187" s="13" t="s">
        <v>22</v>
      </c>
      <c r="AW187" s="13" t="s">
        <v>41</v>
      </c>
      <c r="AX187" s="13" t="s">
        <v>88</v>
      </c>
      <c r="AY187" s="182" t="s">
        <v>216</v>
      </c>
    </row>
    <row r="188" s="13" customFormat="1">
      <c r="A188" s="13"/>
      <c r="B188" s="180"/>
      <c r="C188" s="13"/>
      <c r="D188" s="181" t="s">
        <v>225</v>
      </c>
      <c r="E188" s="13"/>
      <c r="F188" s="183" t="s">
        <v>1558</v>
      </c>
      <c r="G188" s="13"/>
      <c r="H188" s="184">
        <v>56.539999999999999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225</v>
      </c>
      <c r="AU188" s="182" t="s">
        <v>22</v>
      </c>
      <c r="AV188" s="13" t="s">
        <v>22</v>
      </c>
      <c r="AW188" s="13" t="s">
        <v>4</v>
      </c>
      <c r="AX188" s="13" t="s">
        <v>88</v>
      </c>
      <c r="AY188" s="182" t="s">
        <v>216</v>
      </c>
    </row>
    <row r="189" s="2" customFormat="1" ht="14.4" customHeight="1">
      <c r="A189" s="40"/>
      <c r="B189" s="166"/>
      <c r="C189" s="167" t="s">
        <v>374</v>
      </c>
      <c r="D189" s="167" t="s">
        <v>218</v>
      </c>
      <c r="E189" s="168" t="s">
        <v>1559</v>
      </c>
      <c r="F189" s="169" t="s">
        <v>1560</v>
      </c>
      <c r="G189" s="170" t="s">
        <v>261</v>
      </c>
      <c r="H189" s="171">
        <v>135.947</v>
      </c>
      <c r="I189" s="172"/>
      <c r="J189" s="173">
        <f>ROUND(I189*H189,2)</f>
        <v>0</v>
      </c>
      <c r="K189" s="169" t="s">
        <v>222</v>
      </c>
      <c r="L189" s="41"/>
      <c r="M189" s="174" t="s">
        <v>3</v>
      </c>
      <c r="N189" s="175" t="s">
        <v>51</v>
      </c>
      <c r="O189" s="74"/>
      <c r="P189" s="176">
        <f>O189*H189</f>
        <v>0</v>
      </c>
      <c r="Q189" s="176">
        <v>2.0000000000000002E-05</v>
      </c>
      <c r="R189" s="176">
        <f>Q189*H189</f>
        <v>0.0027189400000000004</v>
      </c>
      <c r="S189" s="176">
        <v>0</v>
      </c>
      <c r="T189" s="17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78" t="s">
        <v>223</v>
      </c>
      <c r="AT189" s="178" t="s">
        <v>218</v>
      </c>
      <c r="AU189" s="178" t="s">
        <v>22</v>
      </c>
      <c r="AY189" s="20" t="s">
        <v>216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88</v>
      </c>
      <c r="BK189" s="179">
        <f>ROUND(I189*H189,2)</f>
        <v>0</v>
      </c>
      <c r="BL189" s="20" t="s">
        <v>223</v>
      </c>
      <c r="BM189" s="178" t="s">
        <v>1561</v>
      </c>
    </row>
    <row r="190" s="2" customFormat="1">
      <c r="A190" s="40"/>
      <c r="B190" s="41"/>
      <c r="C190" s="40"/>
      <c r="D190" s="181" t="s">
        <v>230</v>
      </c>
      <c r="E190" s="40"/>
      <c r="F190" s="189" t="s">
        <v>1339</v>
      </c>
      <c r="G190" s="40"/>
      <c r="H190" s="40"/>
      <c r="I190" s="190"/>
      <c r="J190" s="40"/>
      <c r="K190" s="40"/>
      <c r="L190" s="41"/>
      <c r="M190" s="191"/>
      <c r="N190" s="192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0" t="s">
        <v>230</v>
      </c>
      <c r="AU190" s="20" t="s">
        <v>22</v>
      </c>
    </row>
    <row r="191" s="13" customFormat="1">
      <c r="A191" s="13"/>
      <c r="B191" s="180"/>
      <c r="C191" s="13"/>
      <c r="D191" s="181" t="s">
        <v>225</v>
      </c>
      <c r="E191" s="13"/>
      <c r="F191" s="183" t="s">
        <v>1562</v>
      </c>
      <c r="G191" s="13"/>
      <c r="H191" s="184">
        <v>135.947</v>
      </c>
      <c r="I191" s="185"/>
      <c r="J191" s="13"/>
      <c r="K191" s="13"/>
      <c r="L191" s="180"/>
      <c r="M191" s="186"/>
      <c r="N191" s="187"/>
      <c r="O191" s="187"/>
      <c r="P191" s="187"/>
      <c r="Q191" s="187"/>
      <c r="R191" s="187"/>
      <c r="S191" s="187"/>
      <c r="T191" s="18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225</v>
      </c>
      <c r="AU191" s="182" t="s">
        <v>22</v>
      </c>
      <c r="AV191" s="13" t="s">
        <v>22</v>
      </c>
      <c r="AW191" s="13" t="s">
        <v>4</v>
      </c>
      <c r="AX191" s="13" t="s">
        <v>88</v>
      </c>
      <c r="AY191" s="182" t="s">
        <v>216</v>
      </c>
    </row>
    <row r="192" s="2" customFormat="1" ht="14.4" customHeight="1">
      <c r="A192" s="40"/>
      <c r="B192" s="166"/>
      <c r="C192" s="201" t="s">
        <v>379</v>
      </c>
      <c r="D192" s="201" t="s">
        <v>356</v>
      </c>
      <c r="E192" s="202" t="s">
        <v>1563</v>
      </c>
      <c r="F192" s="203" t="s">
        <v>1564</v>
      </c>
      <c r="G192" s="204" t="s">
        <v>261</v>
      </c>
      <c r="H192" s="205">
        <v>137.98599999999999</v>
      </c>
      <c r="I192" s="206"/>
      <c r="J192" s="207">
        <f>ROUND(I192*H192,2)</f>
        <v>0</v>
      </c>
      <c r="K192" s="203" t="s">
        <v>222</v>
      </c>
      <c r="L192" s="208"/>
      <c r="M192" s="209" t="s">
        <v>3</v>
      </c>
      <c r="N192" s="210" t="s">
        <v>51</v>
      </c>
      <c r="O192" s="74"/>
      <c r="P192" s="176">
        <f>O192*H192</f>
        <v>0</v>
      </c>
      <c r="Q192" s="176">
        <v>0.0127</v>
      </c>
      <c r="R192" s="176">
        <f>Q192*H192</f>
        <v>1.7524221999999998</v>
      </c>
      <c r="S192" s="176">
        <v>0</v>
      </c>
      <c r="T192" s="17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78" t="s">
        <v>258</v>
      </c>
      <c r="AT192" s="178" t="s">
        <v>356</v>
      </c>
      <c r="AU192" s="178" t="s">
        <v>22</v>
      </c>
      <c r="AY192" s="20" t="s">
        <v>216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20" t="s">
        <v>88</v>
      </c>
      <c r="BK192" s="179">
        <f>ROUND(I192*H192,2)</f>
        <v>0</v>
      </c>
      <c r="BL192" s="20" t="s">
        <v>223</v>
      </c>
      <c r="BM192" s="178" t="s">
        <v>1565</v>
      </c>
    </row>
    <row r="193" s="2" customFormat="1">
      <c r="A193" s="40"/>
      <c r="B193" s="41"/>
      <c r="C193" s="40"/>
      <c r="D193" s="181" t="s">
        <v>230</v>
      </c>
      <c r="E193" s="40"/>
      <c r="F193" s="189" t="s">
        <v>1339</v>
      </c>
      <c r="G193" s="40"/>
      <c r="H193" s="40"/>
      <c r="I193" s="190"/>
      <c r="J193" s="40"/>
      <c r="K193" s="40"/>
      <c r="L193" s="41"/>
      <c r="M193" s="191"/>
      <c r="N193" s="192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0" t="s">
        <v>230</v>
      </c>
      <c r="AU193" s="20" t="s">
        <v>22</v>
      </c>
    </row>
    <row r="194" s="13" customFormat="1">
      <c r="A194" s="13"/>
      <c r="B194" s="180"/>
      <c r="C194" s="13"/>
      <c r="D194" s="181" t="s">
        <v>225</v>
      </c>
      <c r="E194" s="13"/>
      <c r="F194" s="183" t="s">
        <v>1566</v>
      </c>
      <c r="G194" s="13"/>
      <c r="H194" s="184">
        <v>137.98599999999999</v>
      </c>
      <c r="I194" s="185"/>
      <c r="J194" s="13"/>
      <c r="K194" s="13"/>
      <c r="L194" s="180"/>
      <c r="M194" s="186"/>
      <c r="N194" s="187"/>
      <c r="O194" s="187"/>
      <c r="P194" s="187"/>
      <c r="Q194" s="187"/>
      <c r="R194" s="187"/>
      <c r="S194" s="187"/>
      <c r="T194" s="18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2" t="s">
        <v>225</v>
      </c>
      <c r="AU194" s="182" t="s">
        <v>22</v>
      </c>
      <c r="AV194" s="13" t="s">
        <v>22</v>
      </c>
      <c r="AW194" s="13" t="s">
        <v>4</v>
      </c>
      <c r="AX194" s="13" t="s">
        <v>88</v>
      </c>
      <c r="AY194" s="182" t="s">
        <v>216</v>
      </c>
    </row>
    <row r="195" s="2" customFormat="1" ht="14.4" customHeight="1">
      <c r="A195" s="40"/>
      <c r="B195" s="166"/>
      <c r="C195" s="167" t="s">
        <v>388</v>
      </c>
      <c r="D195" s="167" t="s">
        <v>218</v>
      </c>
      <c r="E195" s="168" t="s">
        <v>1567</v>
      </c>
      <c r="F195" s="169" t="s">
        <v>1568</v>
      </c>
      <c r="G195" s="170" t="s">
        <v>261</v>
      </c>
      <c r="H195" s="171">
        <v>58.634</v>
      </c>
      <c r="I195" s="172"/>
      <c r="J195" s="173">
        <f>ROUND(I195*H195,2)</f>
        <v>0</v>
      </c>
      <c r="K195" s="169" t="s">
        <v>222</v>
      </c>
      <c r="L195" s="41"/>
      <c r="M195" s="174" t="s">
        <v>3</v>
      </c>
      <c r="N195" s="175" t="s">
        <v>51</v>
      </c>
      <c r="O195" s="74"/>
      <c r="P195" s="176">
        <f>O195*H195</f>
        <v>0</v>
      </c>
      <c r="Q195" s="176">
        <v>3.0000000000000001E-05</v>
      </c>
      <c r="R195" s="176">
        <f>Q195*H195</f>
        <v>0.00175902</v>
      </c>
      <c r="S195" s="176">
        <v>0</v>
      </c>
      <c r="T195" s="17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8" t="s">
        <v>223</v>
      </c>
      <c r="AT195" s="178" t="s">
        <v>218</v>
      </c>
      <c r="AU195" s="178" t="s">
        <v>22</v>
      </c>
      <c r="AY195" s="20" t="s">
        <v>216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88</v>
      </c>
      <c r="BK195" s="179">
        <f>ROUND(I195*H195,2)</f>
        <v>0</v>
      </c>
      <c r="BL195" s="20" t="s">
        <v>223</v>
      </c>
      <c r="BM195" s="178" t="s">
        <v>1569</v>
      </c>
    </row>
    <row r="196" s="2" customFormat="1">
      <c r="A196" s="40"/>
      <c r="B196" s="41"/>
      <c r="C196" s="40"/>
      <c r="D196" s="181" t="s">
        <v>230</v>
      </c>
      <c r="E196" s="40"/>
      <c r="F196" s="189" t="s">
        <v>1339</v>
      </c>
      <c r="G196" s="40"/>
      <c r="H196" s="40"/>
      <c r="I196" s="190"/>
      <c r="J196" s="40"/>
      <c r="K196" s="40"/>
      <c r="L196" s="41"/>
      <c r="M196" s="191"/>
      <c r="N196" s="192"/>
      <c r="O196" s="74"/>
      <c r="P196" s="74"/>
      <c r="Q196" s="74"/>
      <c r="R196" s="74"/>
      <c r="S196" s="74"/>
      <c r="T196" s="75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20" t="s">
        <v>230</v>
      </c>
      <c r="AU196" s="20" t="s">
        <v>22</v>
      </c>
    </row>
    <row r="197" s="13" customFormat="1">
      <c r="A197" s="13"/>
      <c r="B197" s="180"/>
      <c r="C197" s="13"/>
      <c r="D197" s="181" t="s">
        <v>225</v>
      </c>
      <c r="E197" s="182" t="s">
        <v>3</v>
      </c>
      <c r="F197" s="183" t="s">
        <v>1570</v>
      </c>
      <c r="G197" s="13"/>
      <c r="H197" s="184">
        <v>51.670000000000002</v>
      </c>
      <c r="I197" s="185"/>
      <c r="J197" s="13"/>
      <c r="K197" s="13"/>
      <c r="L197" s="180"/>
      <c r="M197" s="186"/>
      <c r="N197" s="187"/>
      <c r="O197" s="187"/>
      <c r="P197" s="187"/>
      <c r="Q197" s="187"/>
      <c r="R197" s="187"/>
      <c r="S197" s="187"/>
      <c r="T197" s="18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225</v>
      </c>
      <c r="AU197" s="182" t="s">
        <v>22</v>
      </c>
      <c r="AV197" s="13" t="s">
        <v>22</v>
      </c>
      <c r="AW197" s="13" t="s">
        <v>41</v>
      </c>
      <c r="AX197" s="13" t="s">
        <v>80</v>
      </c>
      <c r="AY197" s="182" t="s">
        <v>216</v>
      </c>
    </row>
    <row r="198" s="13" customFormat="1">
      <c r="A198" s="13"/>
      <c r="B198" s="180"/>
      <c r="C198" s="13"/>
      <c r="D198" s="181" t="s">
        <v>225</v>
      </c>
      <c r="E198" s="182" t="s">
        <v>3</v>
      </c>
      <c r="F198" s="183" t="s">
        <v>1571</v>
      </c>
      <c r="G198" s="13"/>
      <c r="H198" s="184">
        <v>49.719999999999999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41</v>
      </c>
      <c r="AX198" s="13" t="s">
        <v>80</v>
      </c>
      <c r="AY198" s="182" t="s">
        <v>216</v>
      </c>
    </row>
    <row r="199" s="14" customFormat="1">
      <c r="A199" s="14"/>
      <c r="B199" s="193"/>
      <c r="C199" s="14"/>
      <c r="D199" s="181" t="s">
        <v>225</v>
      </c>
      <c r="E199" s="194" t="s">
        <v>3</v>
      </c>
      <c r="F199" s="195" t="s">
        <v>234</v>
      </c>
      <c r="G199" s="14"/>
      <c r="H199" s="196">
        <v>101.39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225</v>
      </c>
      <c r="AU199" s="194" t="s">
        <v>22</v>
      </c>
      <c r="AV199" s="14" t="s">
        <v>223</v>
      </c>
      <c r="AW199" s="14" t="s">
        <v>41</v>
      </c>
      <c r="AX199" s="14" t="s">
        <v>88</v>
      </c>
      <c r="AY199" s="194" t="s">
        <v>216</v>
      </c>
    </row>
    <row r="200" s="13" customFormat="1">
      <c r="A200" s="13"/>
      <c r="B200" s="180"/>
      <c r="C200" s="13"/>
      <c r="D200" s="181" t="s">
        <v>225</v>
      </c>
      <c r="E200" s="13"/>
      <c r="F200" s="183" t="s">
        <v>1572</v>
      </c>
      <c r="G200" s="13"/>
      <c r="H200" s="184">
        <v>58.634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</v>
      </c>
      <c r="AX200" s="13" t="s">
        <v>88</v>
      </c>
      <c r="AY200" s="182" t="s">
        <v>216</v>
      </c>
    </row>
    <row r="201" s="2" customFormat="1" ht="14.4" customHeight="1">
      <c r="A201" s="40"/>
      <c r="B201" s="166"/>
      <c r="C201" s="201" t="s">
        <v>397</v>
      </c>
      <c r="D201" s="201" t="s">
        <v>356</v>
      </c>
      <c r="E201" s="202" t="s">
        <v>1573</v>
      </c>
      <c r="F201" s="203" t="s">
        <v>1574</v>
      </c>
      <c r="G201" s="204" t="s">
        <v>261</v>
      </c>
      <c r="H201" s="205">
        <v>59.512999999999998</v>
      </c>
      <c r="I201" s="206"/>
      <c r="J201" s="207">
        <f>ROUND(I201*H201,2)</f>
        <v>0</v>
      </c>
      <c r="K201" s="203" t="s">
        <v>222</v>
      </c>
      <c r="L201" s="208"/>
      <c r="M201" s="209" t="s">
        <v>3</v>
      </c>
      <c r="N201" s="210" t="s">
        <v>51</v>
      </c>
      <c r="O201" s="74"/>
      <c r="P201" s="176">
        <f>O201*H201</f>
        <v>0</v>
      </c>
      <c r="Q201" s="176">
        <v>0.020400000000000001</v>
      </c>
      <c r="R201" s="176">
        <f>Q201*H201</f>
        <v>1.2140652000000001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258</v>
      </c>
      <c r="AT201" s="178" t="s">
        <v>356</v>
      </c>
      <c r="AU201" s="178" t="s">
        <v>22</v>
      </c>
      <c r="AY201" s="20" t="s">
        <v>216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88</v>
      </c>
      <c r="BK201" s="179">
        <f>ROUND(I201*H201,2)</f>
        <v>0</v>
      </c>
      <c r="BL201" s="20" t="s">
        <v>223</v>
      </c>
      <c r="BM201" s="178" t="s">
        <v>1575</v>
      </c>
    </row>
    <row r="202" s="2" customFormat="1">
      <c r="A202" s="40"/>
      <c r="B202" s="41"/>
      <c r="C202" s="40"/>
      <c r="D202" s="181" t="s">
        <v>230</v>
      </c>
      <c r="E202" s="40"/>
      <c r="F202" s="189" t="s">
        <v>1339</v>
      </c>
      <c r="G202" s="40"/>
      <c r="H202" s="40"/>
      <c r="I202" s="190"/>
      <c r="J202" s="40"/>
      <c r="K202" s="40"/>
      <c r="L202" s="41"/>
      <c r="M202" s="191"/>
      <c r="N202" s="192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0" t="s">
        <v>230</v>
      </c>
      <c r="AU202" s="20" t="s">
        <v>22</v>
      </c>
    </row>
    <row r="203" s="13" customFormat="1">
      <c r="A203" s="13"/>
      <c r="B203" s="180"/>
      <c r="C203" s="13"/>
      <c r="D203" s="181" t="s">
        <v>225</v>
      </c>
      <c r="E203" s="13"/>
      <c r="F203" s="183" t="s">
        <v>1576</v>
      </c>
      <c r="G203" s="13"/>
      <c r="H203" s="184">
        <v>59.512999999999998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225</v>
      </c>
      <c r="AU203" s="182" t="s">
        <v>22</v>
      </c>
      <c r="AV203" s="13" t="s">
        <v>22</v>
      </c>
      <c r="AW203" s="13" t="s">
        <v>4</v>
      </c>
      <c r="AX203" s="13" t="s">
        <v>88</v>
      </c>
      <c r="AY203" s="182" t="s">
        <v>216</v>
      </c>
    </row>
    <row r="204" s="2" customFormat="1" ht="14.4" customHeight="1">
      <c r="A204" s="40"/>
      <c r="B204" s="166"/>
      <c r="C204" s="201" t="s">
        <v>403</v>
      </c>
      <c r="D204" s="201" t="s">
        <v>356</v>
      </c>
      <c r="E204" s="202" t="s">
        <v>1577</v>
      </c>
      <c r="F204" s="203" t="s">
        <v>1578</v>
      </c>
      <c r="G204" s="204" t="s">
        <v>462</v>
      </c>
      <c r="H204" s="205">
        <v>0.57799999999999996</v>
      </c>
      <c r="I204" s="206"/>
      <c r="J204" s="207">
        <f>ROUND(I204*H204,2)</f>
        <v>0</v>
      </c>
      <c r="K204" s="203" t="s">
        <v>3</v>
      </c>
      <c r="L204" s="208"/>
      <c r="M204" s="209" t="s">
        <v>3</v>
      </c>
      <c r="N204" s="210" t="s">
        <v>51</v>
      </c>
      <c r="O204" s="74"/>
      <c r="P204" s="176">
        <f>O204*H204</f>
        <v>0</v>
      </c>
      <c r="Q204" s="176">
        <v>0.025000000000000001</v>
      </c>
      <c r="R204" s="176">
        <f>Q204*H204</f>
        <v>0.014449999999999999</v>
      </c>
      <c r="S204" s="176">
        <v>0</v>
      </c>
      <c r="T204" s="17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78" t="s">
        <v>258</v>
      </c>
      <c r="AT204" s="178" t="s">
        <v>356</v>
      </c>
      <c r="AU204" s="178" t="s">
        <v>22</v>
      </c>
      <c r="AY204" s="20" t="s">
        <v>216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0" t="s">
        <v>88</v>
      </c>
      <c r="BK204" s="179">
        <f>ROUND(I204*H204,2)</f>
        <v>0</v>
      </c>
      <c r="BL204" s="20" t="s">
        <v>223</v>
      </c>
      <c r="BM204" s="178" t="s">
        <v>1579</v>
      </c>
    </row>
    <row r="205" s="13" customFormat="1">
      <c r="A205" s="13"/>
      <c r="B205" s="180"/>
      <c r="C205" s="13"/>
      <c r="D205" s="181" t="s">
        <v>225</v>
      </c>
      <c r="E205" s="13"/>
      <c r="F205" s="183" t="s">
        <v>1537</v>
      </c>
      <c r="G205" s="13"/>
      <c r="H205" s="184">
        <v>0.57799999999999996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225</v>
      </c>
      <c r="AU205" s="182" t="s">
        <v>22</v>
      </c>
      <c r="AV205" s="13" t="s">
        <v>22</v>
      </c>
      <c r="AW205" s="13" t="s">
        <v>4</v>
      </c>
      <c r="AX205" s="13" t="s">
        <v>88</v>
      </c>
      <c r="AY205" s="182" t="s">
        <v>216</v>
      </c>
    </row>
    <row r="206" s="2" customFormat="1" ht="24.15" customHeight="1">
      <c r="A206" s="40"/>
      <c r="B206" s="166"/>
      <c r="C206" s="167" t="s">
        <v>412</v>
      </c>
      <c r="D206" s="167" t="s">
        <v>218</v>
      </c>
      <c r="E206" s="168" t="s">
        <v>1580</v>
      </c>
      <c r="F206" s="169" t="s">
        <v>1581</v>
      </c>
      <c r="G206" s="170" t="s">
        <v>462</v>
      </c>
      <c r="H206" s="171">
        <v>4.048</v>
      </c>
      <c r="I206" s="172"/>
      <c r="J206" s="173">
        <f>ROUND(I206*H206,2)</f>
        <v>0</v>
      </c>
      <c r="K206" s="169" t="s">
        <v>222</v>
      </c>
      <c r="L206" s="41"/>
      <c r="M206" s="174" t="s">
        <v>3</v>
      </c>
      <c r="N206" s="175" t="s">
        <v>51</v>
      </c>
      <c r="O206" s="74"/>
      <c r="P206" s="176">
        <f>O206*H206</f>
        <v>0</v>
      </c>
      <c r="Q206" s="176">
        <v>2.2568899999999998</v>
      </c>
      <c r="R206" s="176">
        <f>Q206*H206</f>
        <v>9.135890719999999</v>
      </c>
      <c r="S206" s="176">
        <v>0</v>
      </c>
      <c r="T206" s="17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78" t="s">
        <v>223</v>
      </c>
      <c r="AT206" s="178" t="s">
        <v>218</v>
      </c>
      <c r="AU206" s="178" t="s">
        <v>22</v>
      </c>
      <c r="AY206" s="20" t="s">
        <v>216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88</v>
      </c>
      <c r="BK206" s="179">
        <f>ROUND(I206*H206,2)</f>
        <v>0</v>
      </c>
      <c r="BL206" s="20" t="s">
        <v>223</v>
      </c>
      <c r="BM206" s="178" t="s">
        <v>1582</v>
      </c>
    </row>
    <row r="207" s="13" customFormat="1">
      <c r="A207" s="13"/>
      <c r="B207" s="180"/>
      <c r="C207" s="13"/>
      <c r="D207" s="181" t="s">
        <v>225</v>
      </c>
      <c r="E207" s="13"/>
      <c r="F207" s="183" t="s">
        <v>1410</v>
      </c>
      <c r="G207" s="13"/>
      <c r="H207" s="184">
        <v>4.048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225</v>
      </c>
      <c r="AU207" s="182" t="s">
        <v>22</v>
      </c>
      <c r="AV207" s="13" t="s">
        <v>22</v>
      </c>
      <c r="AW207" s="13" t="s">
        <v>4</v>
      </c>
      <c r="AX207" s="13" t="s">
        <v>88</v>
      </c>
      <c r="AY207" s="182" t="s">
        <v>216</v>
      </c>
    </row>
    <row r="208" s="2" customFormat="1" ht="14.4" customHeight="1">
      <c r="A208" s="40"/>
      <c r="B208" s="166"/>
      <c r="C208" s="201" t="s">
        <v>419</v>
      </c>
      <c r="D208" s="201" t="s">
        <v>356</v>
      </c>
      <c r="E208" s="202" t="s">
        <v>1583</v>
      </c>
      <c r="F208" s="203" t="s">
        <v>1584</v>
      </c>
      <c r="G208" s="204" t="s">
        <v>462</v>
      </c>
      <c r="H208" s="205">
        <v>2.3130000000000002</v>
      </c>
      <c r="I208" s="206"/>
      <c r="J208" s="207">
        <f>ROUND(I208*H208,2)</f>
        <v>0</v>
      </c>
      <c r="K208" s="203" t="s">
        <v>3</v>
      </c>
      <c r="L208" s="208"/>
      <c r="M208" s="209" t="s">
        <v>3</v>
      </c>
      <c r="N208" s="210" t="s">
        <v>51</v>
      </c>
      <c r="O208" s="74"/>
      <c r="P208" s="176">
        <f>O208*H208</f>
        <v>0</v>
      </c>
      <c r="Q208" s="176">
        <v>1.2290000000000001</v>
      </c>
      <c r="R208" s="176">
        <f>Q208*H208</f>
        <v>2.8426770000000006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258</v>
      </c>
      <c r="AT208" s="178" t="s">
        <v>356</v>
      </c>
      <c r="AU208" s="178" t="s">
        <v>22</v>
      </c>
      <c r="AY208" s="20" t="s">
        <v>216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88</v>
      </c>
      <c r="BK208" s="179">
        <f>ROUND(I208*H208,2)</f>
        <v>0</v>
      </c>
      <c r="BL208" s="20" t="s">
        <v>223</v>
      </c>
      <c r="BM208" s="178" t="s">
        <v>1585</v>
      </c>
    </row>
    <row r="209" s="13" customFormat="1">
      <c r="A209" s="13"/>
      <c r="B209" s="180"/>
      <c r="C209" s="13"/>
      <c r="D209" s="181" t="s">
        <v>225</v>
      </c>
      <c r="E209" s="13"/>
      <c r="F209" s="183" t="s">
        <v>1426</v>
      </c>
      <c r="G209" s="13"/>
      <c r="H209" s="184">
        <v>2.3130000000000002</v>
      </c>
      <c r="I209" s="185"/>
      <c r="J209" s="13"/>
      <c r="K209" s="13"/>
      <c r="L209" s="180"/>
      <c r="M209" s="186"/>
      <c r="N209" s="187"/>
      <c r="O209" s="187"/>
      <c r="P209" s="187"/>
      <c r="Q209" s="187"/>
      <c r="R209" s="187"/>
      <c r="S209" s="187"/>
      <c r="T209" s="18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2" t="s">
        <v>225</v>
      </c>
      <c r="AU209" s="182" t="s">
        <v>22</v>
      </c>
      <c r="AV209" s="13" t="s">
        <v>22</v>
      </c>
      <c r="AW209" s="13" t="s">
        <v>4</v>
      </c>
      <c r="AX209" s="13" t="s">
        <v>88</v>
      </c>
      <c r="AY209" s="182" t="s">
        <v>216</v>
      </c>
    </row>
    <row r="210" s="2" customFormat="1" ht="14.4" customHeight="1">
      <c r="A210" s="40"/>
      <c r="B210" s="166"/>
      <c r="C210" s="201" t="s">
        <v>427</v>
      </c>
      <c r="D210" s="201" t="s">
        <v>356</v>
      </c>
      <c r="E210" s="202" t="s">
        <v>1586</v>
      </c>
      <c r="F210" s="203" t="s">
        <v>1587</v>
      </c>
      <c r="G210" s="204" t="s">
        <v>462</v>
      </c>
      <c r="H210" s="205">
        <v>1.7350000000000001</v>
      </c>
      <c r="I210" s="206"/>
      <c r="J210" s="207">
        <f>ROUND(I210*H210,2)</f>
        <v>0</v>
      </c>
      <c r="K210" s="203" t="s">
        <v>3</v>
      </c>
      <c r="L210" s="208"/>
      <c r="M210" s="209" t="s">
        <v>3</v>
      </c>
      <c r="N210" s="210" t="s">
        <v>51</v>
      </c>
      <c r="O210" s="74"/>
      <c r="P210" s="176">
        <f>O210*H210</f>
        <v>0</v>
      </c>
      <c r="Q210" s="176">
        <v>1.2290000000000001</v>
      </c>
      <c r="R210" s="176">
        <f>Q210*H210</f>
        <v>2.1323150000000002</v>
      </c>
      <c r="S210" s="176">
        <v>0</v>
      </c>
      <c r="T210" s="17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78" t="s">
        <v>258</v>
      </c>
      <c r="AT210" s="178" t="s">
        <v>356</v>
      </c>
      <c r="AU210" s="178" t="s">
        <v>22</v>
      </c>
      <c r="AY210" s="20" t="s">
        <v>216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88</v>
      </c>
      <c r="BK210" s="179">
        <f>ROUND(I210*H210,2)</f>
        <v>0</v>
      </c>
      <c r="BL210" s="20" t="s">
        <v>223</v>
      </c>
      <c r="BM210" s="178" t="s">
        <v>1588</v>
      </c>
    </row>
    <row r="211" s="13" customFormat="1">
      <c r="A211" s="13"/>
      <c r="B211" s="180"/>
      <c r="C211" s="13"/>
      <c r="D211" s="181" t="s">
        <v>225</v>
      </c>
      <c r="E211" s="13"/>
      <c r="F211" s="183" t="s">
        <v>1400</v>
      </c>
      <c r="G211" s="13"/>
      <c r="H211" s="184">
        <v>1.7350000000000001</v>
      </c>
      <c r="I211" s="185"/>
      <c r="J211" s="13"/>
      <c r="K211" s="13"/>
      <c r="L211" s="180"/>
      <c r="M211" s="186"/>
      <c r="N211" s="187"/>
      <c r="O211" s="187"/>
      <c r="P211" s="187"/>
      <c r="Q211" s="187"/>
      <c r="R211" s="187"/>
      <c r="S211" s="187"/>
      <c r="T211" s="18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2" t="s">
        <v>225</v>
      </c>
      <c r="AU211" s="182" t="s">
        <v>22</v>
      </c>
      <c r="AV211" s="13" t="s">
        <v>22</v>
      </c>
      <c r="AW211" s="13" t="s">
        <v>4</v>
      </c>
      <c r="AX211" s="13" t="s">
        <v>88</v>
      </c>
      <c r="AY211" s="182" t="s">
        <v>216</v>
      </c>
    </row>
    <row r="212" s="2" customFormat="1" ht="14.4" customHeight="1">
      <c r="A212" s="40"/>
      <c r="B212" s="166"/>
      <c r="C212" s="201" t="s">
        <v>434</v>
      </c>
      <c r="D212" s="201" t="s">
        <v>356</v>
      </c>
      <c r="E212" s="202" t="s">
        <v>1589</v>
      </c>
      <c r="F212" s="203" t="s">
        <v>1590</v>
      </c>
      <c r="G212" s="204" t="s">
        <v>462</v>
      </c>
      <c r="H212" s="205">
        <v>2.8919999999999999</v>
      </c>
      <c r="I212" s="206"/>
      <c r="J212" s="207">
        <f>ROUND(I212*H212,2)</f>
        <v>0</v>
      </c>
      <c r="K212" s="203" t="s">
        <v>222</v>
      </c>
      <c r="L212" s="208"/>
      <c r="M212" s="209" t="s">
        <v>3</v>
      </c>
      <c r="N212" s="210" t="s">
        <v>51</v>
      </c>
      <c r="O212" s="74"/>
      <c r="P212" s="176">
        <f>O212*H212</f>
        <v>0</v>
      </c>
      <c r="Q212" s="176">
        <v>0.254</v>
      </c>
      <c r="R212" s="176">
        <f>Q212*H212</f>
        <v>0.734568</v>
      </c>
      <c r="S212" s="176">
        <v>0</v>
      </c>
      <c r="T212" s="17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8" t="s">
        <v>258</v>
      </c>
      <c r="AT212" s="178" t="s">
        <v>356</v>
      </c>
      <c r="AU212" s="178" t="s">
        <v>22</v>
      </c>
      <c r="AY212" s="20" t="s">
        <v>216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0" t="s">
        <v>88</v>
      </c>
      <c r="BK212" s="179">
        <f>ROUND(I212*H212,2)</f>
        <v>0</v>
      </c>
      <c r="BL212" s="20" t="s">
        <v>223</v>
      </c>
      <c r="BM212" s="178" t="s">
        <v>1591</v>
      </c>
    </row>
    <row r="213" s="13" customFormat="1">
      <c r="A213" s="13"/>
      <c r="B213" s="180"/>
      <c r="C213" s="13"/>
      <c r="D213" s="181" t="s">
        <v>225</v>
      </c>
      <c r="E213" s="13"/>
      <c r="F213" s="183" t="s">
        <v>1592</v>
      </c>
      <c r="G213" s="13"/>
      <c r="H213" s="184">
        <v>2.8919999999999999</v>
      </c>
      <c r="I213" s="185"/>
      <c r="J213" s="13"/>
      <c r="K213" s="13"/>
      <c r="L213" s="180"/>
      <c r="M213" s="186"/>
      <c r="N213" s="187"/>
      <c r="O213" s="187"/>
      <c r="P213" s="187"/>
      <c r="Q213" s="187"/>
      <c r="R213" s="187"/>
      <c r="S213" s="187"/>
      <c r="T213" s="18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2" t="s">
        <v>225</v>
      </c>
      <c r="AU213" s="182" t="s">
        <v>22</v>
      </c>
      <c r="AV213" s="13" t="s">
        <v>22</v>
      </c>
      <c r="AW213" s="13" t="s">
        <v>4</v>
      </c>
      <c r="AX213" s="13" t="s">
        <v>88</v>
      </c>
      <c r="AY213" s="182" t="s">
        <v>216</v>
      </c>
    </row>
    <row r="214" s="2" customFormat="1" ht="14.4" customHeight="1">
      <c r="A214" s="40"/>
      <c r="B214" s="166"/>
      <c r="C214" s="201" t="s">
        <v>440</v>
      </c>
      <c r="D214" s="201" t="s">
        <v>356</v>
      </c>
      <c r="E214" s="202" t="s">
        <v>1593</v>
      </c>
      <c r="F214" s="203" t="s">
        <v>1594</v>
      </c>
      <c r="G214" s="204" t="s">
        <v>462</v>
      </c>
      <c r="H214" s="205">
        <v>0.57799999999999996</v>
      </c>
      <c r="I214" s="206"/>
      <c r="J214" s="207">
        <f>ROUND(I214*H214,2)</f>
        <v>0</v>
      </c>
      <c r="K214" s="203" t="s">
        <v>3</v>
      </c>
      <c r="L214" s="208"/>
      <c r="M214" s="209" t="s">
        <v>3</v>
      </c>
      <c r="N214" s="210" t="s">
        <v>51</v>
      </c>
      <c r="O214" s="74"/>
      <c r="P214" s="176">
        <f>O214*H214</f>
        <v>0</v>
      </c>
      <c r="Q214" s="176">
        <v>0.254</v>
      </c>
      <c r="R214" s="176">
        <f>Q214*H214</f>
        <v>0.146812</v>
      </c>
      <c r="S214" s="176">
        <v>0</v>
      </c>
      <c r="T214" s="17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78" t="s">
        <v>258</v>
      </c>
      <c r="AT214" s="178" t="s">
        <v>356</v>
      </c>
      <c r="AU214" s="178" t="s">
        <v>22</v>
      </c>
      <c r="AY214" s="20" t="s">
        <v>216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88</v>
      </c>
      <c r="BK214" s="179">
        <f>ROUND(I214*H214,2)</f>
        <v>0</v>
      </c>
      <c r="BL214" s="20" t="s">
        <v>223</v>
      </c>
      <c r="BM214" s="178" t="s">
        <v>1595</v>
      </c>
    </row>
    <row r="215" s="13" customFormat="1">
      <c r="A215" s="13"/>
      <c r="B215" s="180"/>
      <c r="C215" s="13"/>
      <c r="D215" s="181" t="s">
        <v>225</v>
      </c>
      <c r="E215" s="13"/>
      <c r="F215" s="183" t="s">
        <v>1537</v>
      </c>
      <c r="G215" s="13"/>
      <c r="H215" s="184">
        <v>0.57799999999999996</v>
      </c>
      <c r="I215" s="185"/>
      <c r="J215" s="13"/>
      <c r="K215" s="13"/>
      <c r="L215" s="180"/>
      <c r="M215" s="186"/>
      <c r="N215" s="187"/>
      <c r="O215" s="187"/>
      <c r="P215" s="187"/>
      <c r="Q215" s="187"/>
      <c r="R215" s="187"/>
      <c r="S215" s="187"/>
      <c r="T215" s="18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2" t="s">
        <v>225</v>
      </c>
      <c r="AU215" s="182" t="s">
        <v>22</v>
      </c>
      <c r="AV215" s="13" t="s">
        <v>22</v>
      </c>
      <c r="AW215" s="13" t="s">
        <v>4</v>
      </c>
      <c r="AX215" s="13" t="s">
        <v>88</v>
      </c>
      <c r="AY215" s="182" t="s">
        <v>216</v>
      </c>
    </row>
    <row r="216" s="2" customFormat="1" ht="14.4" customHeight="1">
      <c r="A216" s="40"/>
      <c r="B216" s="166"/>
      <c r="C216" s="201" t="s">
        <v>445</v>
      </c>
      <c r="D216" s="201" t="s">
        <v>356</v>
      </c>
      <c r="E216" s="202" t="s">
        <v>1596</v>
      </c>
      <c r="F216" s="203" t="s">
        <v>1597</v>
      </c>
      <c r="G216" s="204" t="s">
        <v>462</v>
      </c>
      <c r="H216" s="205">
        <v>3.4700000000000002</v>
      </c>
      <c r="I216" s="206"/>
      <c r="J216" s="207">
        <f>ROUND(I216*H216,2)</f>
        <v>0</v>
      </c>
      <c r="K216" s="203" t="s">
        <v>222</v>
      </c>
      <c r="L216" s="208"/>
      <c r="M216" s="209" t="s">
        <v>3</v>
      </c>
      <c r="N216" s="210" t="s">
        <v>51</v>
      </c>
      <c r="O216" s="74"/>
      <c r="P216" s="176">
        <f>O216*H216</f>
        <v>0</v>
      </c>
      <c r="Q216" s="176">
        <v>0.39300000000000002</v>
      </c>
      <c r="R216" s="176">
        <f>Q216*H216</f>
        <v>1.3637100000000002</v>
      </c>
      <c r="S216" s="176">
        <v>0</v>
      </c>
      <c r="T216" s="17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78" t="s">
        <v>258</v>
      </c>
      <c r="AT216" s="178" t="s">
        <v>356</v>
      </c>
      <c r="AU216" s="178" t="s">
        <v>22</v>
      </c>
      <c r="AY216" s="20" t="s">
        <v>216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0" t="s">
        <v>88</v>
      </c>
      <c r="BK216" s="179">
        <f>ROUND(I216*H216,2)</f>
        <v>0</v>
      </c>
      <c r="BL216" s="20" t="s">
        <v>223</v>
      </c>
      <c r="BM216" s="178" t="s">
        <v>1598</v>
      </c>
    </row>
    <row r="217" s="13" customFormat="1">
      <c r="A217" s="13"/>
      <c r="B217" s="180"/>
      <c r="C217" s="13"/>
      <c r="D217" s="181" t="s">
        <v>225</v>
      </c>
      <c r="E217" s="13"/>
      <c r="F217" s="183" t="s">
        <v>1599</v>
      </c>
      <c r="G217" s="13"/>
      <c r="H217" s="184">
        <v>3.4700000000000002</v>
      </c>
      <c r="I217" s="185"/>
      <c r="J217" s="13"/>
      <c r="K217" s="13"/>
      <c r="L217" s="180"/>
      <c r="M217" s="186"/>
      <c r="N217" s="187"/>
      <c r="O217" s="187"/>
      <c r="P217" s="187"/>
      <c r="Q217" s="187"/>
      <c r="R217" s="187"/>
      <c r="S217" s="187"/>
      <c r="T217" s="18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2" t="s">
        <v>225</v>
      </c>
      <c r="AU217" s="182" t="s">
        <v>22</v>
      </c>
      <c r="AV217" s="13" t="s">
        <v>22</v>
      </c>
      <c r="AW217" s="13" t="s">
        <v>4</v>
      </c>
      <c r="AX217" s="13" t="s">
        <v>88</v>
      </c>
      <c r="AY217" s="182" t="s">
        <v>216</v>
      </c>
    </row>
    <row r="218" s="2" customFormat="1" ht="14.4" customHeight="1">
      <c r="A218" s="40"/>
      <c r="B218" s="166"/>
      <c r="C218" s="201" t="s">
        <v>450</v>
      </c>
      <c r="D218" s="201" t="s">
        <v>356</v>
      </c>
      <c r="E218" s="202" t="s">
        <v>1600</v>
      </c>
      <c r="F218" s="203" t="s">
        <v>1601</v>
      </c>
      <c r="G218" s="204" t="s">
        <v>462</v>
      </c>
      <c r="H218" s="205">
        <v>0.57799999999999996</v>
      </c>
      <c r="I218" s="206"/>
      <c r="J218" s="207">
        <f>ROUND(I218*H218,2)</f>
        <v>0</v>
      </c>
      <c r="K218" s="203" t="s">
        <v>222</v>
      </c>
      <c r="L218" s="208"/>
      <c r="M218" s="209" t="s">
        <v>3</v>
      </c>
      <c r="N218" s="210" t="s">
        <v>51</v>
      </c>
      <c r="O218" s="74"/>
      <c r="P218" s="176">
        <f>O218*H218</f>
        <v>0</v>
      </c>
      <c r="Q218" s="176">
        <v>0.56999999999999995</v>
      </c>
      <c r="R218" s="176">
        <f>Q218*H218</f>
        <v>0.32945999999999998</v>
      </c>
      <c r="S218" s="176">
        <v>0</v>
      </c>
      <c r="T218" s="17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78" t="s">
        <v>258</v>
      </c>
      <c r="AT218" s="178" t="s">
        <v>356</v>
      </c>
      <c r="AU218" s="178" t="s">
        <v>22</v>
      </c>
      <c r="AY218" s="20" t="s">
        <v>216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0" t="s">
        <v>88</v>
      </c>
      <c r="BK218" s="179">
        <f>ROUND(I218*H218,2)</f>
        <v>0</v>
      </c>
      <c r="BL218" s="20" t="s">
        <v>223</v>
      </c>
      <c r="BM218" s="178" t="s">
        <v>1602</v>
      </c>
    </row>
    <row r="219" s="13" customFormat="1">
      <c r="A219" s="13"/>
      <c r="B219" s="180"/>
      <c r="C219" s="13"/>
      <c r="D219" s="181" t="s">
        <v>225</v>
      </c>
      <c r="E219" s="13"/>
      <c r="F219" s="183" t="s">
        <v>1537</v>
      </c>
      <c r="G219" s="13"/>
      <c r="H219" s="184">
        <v>0.57799999999999996</v>
      </c>
      <c r="I219" s="185"/>
      <c r="J219" s="13"/>
      <c r="K219" s="13"/>
      <c r="L219" s="180"/>
      <c r="M219" s="186"/>
      <c r="N219" s="187"/>
      <c r="O219" s="187"/>
      <c r="P219" s="187"/>
      <c r="Q219" s="187"/>
      <c r="R219" s="187"/>
      <c r="S219" s="187"/>
      <c r="T219" s="18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2" t="s">
        <v>225</v>
      </c>
      <c r="AU219" s="182" t="s">
        <v>22</v>
      </c>
      <c r="AV219" s="13" t="s">
        <v>22</v>
      </c>
      <c r="AW219" s="13" t="s">
        <v>4</v>
      </c>
      <c r="AX219" s="13" t="s">
        <v>88</v>
      </c>
      <c r="AY219" s="182" t="s">
        <v>216</v>
      </c>
    </row>
    <row r="220" s="2" customFormat="1" ht="14.4" customHeight="1">
      <c r="A220" s="40"/>
      <c r="B220" s="166"/>
      <c r="C220" s="167" t="s">
        <v>455</v>
      </c>
      <c r="D220" s="167" t="s">
        <v>218</v>
      </c>
      <c r="E220" s="168" t="s">
        <v>1427</v>
      </c>
      <c r="F220" s="169" t="s">
        <v>1428</v>
      </c>
      <c r="G220" s="170" t="s">
        <v>261</v>
      </c>
      <c r="H220" s="171">
        <v>194.83500000000001</v>
      </c>
      <c r="I220" s="172"/>
      <c r="J220" s="173">
        <f>ROUND(I220*H220,2)</f>
        <v>0</v>
      </c>
      <c r="K220" s="169" t="s">
        <v>222</v>
      </c>
      <c r="L220" s="41"/>
      <c r="M220" s="174" t="s">
        <v>3</v>
      </c>
      <c r="N220" s="175" t="s">
        <v>51</v>
      </c>
      <c r="O220" s="74"/>
      <c r="P220" s="176">
        <f>O220*H220</f>
        <v>0</v>
      </c>
      <c r="Q220" s="176">
        <v>0.00019000000000000001</v>
      </c>
      <c r="R220" s="176">
        <f>Q220*H220</f>
        <v>0.03701865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223</v>
      </c>
      <c r="AT220" s="178" t="s">
        <v>218</v>
      </c>
      <c r="AU220" s="178" t="s">
        <v>22</v>
      </c>
      <c r="AY220" s="20" t="s">
        <v>216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0" t="s">
        <v>88</v>
      </c>
      <c r="BK220" s="179">
        <f>ROUND(I220*H220,2)</f>
        <v>0</v>
      </c>
      <c r="BL220" s="20" t="s">
        <v>223</v>
      </c>
      <c r="BM220" s="178" t="s">
        <v>1603</v>
      </c>
    </row>
    <row r="221" s="2" customFormat="1">
      <c r="A221" s="40"/>
      <c r="B221" s="41"/>
      <c r="C221" s="40"/>
      <c r="D221" s="181" t="s">
        <v>230</v>
      </c>
      <c r="E221" s="40"/>
      <c r="F221" s="189" t="s">
        <v>1339</v>
      </c>
      <c r="G221" s="40"/>
      <c r="H221" s="40"/>
      <c r="I221" s="190"/>
      <c r="J221" s="40"/>
      <c r="K221" s="40"/>
      <c r="L221" s="41"/>
      <c r="M221" s="191"/>
      <c r="N221" s="192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0" t="s">
        <v>230</v>
      </c>
      <c r="AU221" s="20" t="s">
        <v>22</v>
      </c>
    </row>
    <row r="222" s="13" customFormat="1">
      <c r="A222" s="13"/>
      <c r="B222" s="180"/>
      <c r="C222" s="13"/>
      <c r="D222" s="181" t="s">
        <v>225</v>
      </c>
      <c r="E222" s="182" t="s">
        <v>3</v>
      </c>
      <c r="F222" s="183" t="s">
        <v>1604</v>
      </c>
      <c r="G222" s="13"/>
      <c r="H222" s="184">
        <v>336.91000000000003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41</v>
      </c>
      <c r="AX222" s="13" t="s">
        <v>88</v>
      </c>
      <c r="AY222" s="182" t="s">
        <v>216</v>
      </c>
    </row>
    <row r="223" s="13" customFormat="1">
      <c r="A223" s="13"/>
      <c r="B223" s="180"/>
      <c r="C223" s="13"/>
      <c r="D223" s="181" t="s">
        <v>225</v>
      </c>
      <c r="E223" s="13"/>
      <c r="F223" s="183" t="s">
        <v>1605</v>
      </c>
      <c r="G223" s="13"/>
      <c r="H223" s="184">
        <v>194.83500000000001</v>
      </c>
      <c r="I223" s="185"/>
      <c r="J223" s="13"/>
      <c r="K223" s="13"/>
      <c r="L223" s="180"/>
      <c r="M223" s="186"/>
      <c r="N223" s="187"/>
      <c r="O223" s="187"/>
      <c r="P223" s="187"/>
      <c r="Q223" s="187"/>
      <c r="R223" s="187"/>
      <c r="S223" s="187"/>
      <c r="T223" s="18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2" t="s">
        <v>225</v>
      </c>
      <c r="AU223" s="182" t="s">
        <v>22</v>
      </c>
      <c r="AV223" s="13" t="s">
        <v>22</v>
      </c>
      <c r="AW223" s="13" t="s">
        <v>4</v>
      </c>
      <c r="AX223" s="13" t="s">
        <v>88</v>
      </c>
      <c r="AY223" s="182" t="s">
        <v>216</v>
      </c>
    </row>
    <row r="224" s="2" customFormat="1" ht="14.4" customHeight="1">
      <c r="A224" s="40"/>
      <c r="B224" s="166"/>
      <c r="C224" s="167" t="s">
        <v>30</v>
      </c>
      <c r="D224" s="167" t="s">
        <v>218</v>
      </c>
      <c r="E224" s="168" t="s">
        <v>1431</v>
      </c>
      <c r="F224" s="169" t="s">
        <v>1432</v>
      </c>
      <c r="G224" s="170" t="s">
        <v>261</v>
      </c>
      <c r="H224" s="171">
        <v>194.83500000000001</v>
      </c>
      <c r="I224" s="172"/>
      <c r="J224" s="173">
        <f>ROUND(I224*H224,2)</f>
        <v>0</v>
      </c>
      <c r="K224" s="169" t="s">
        <v>222</v>
      </c>
      <c r="L224" s="41"/>
      <c r="M224" s="174" t="s">
        <v>3</v>
      </c>
      <c r="N224" s="175" t="s">
        <v>51</v>
      </c>
      <c r="O224" s="74"/>
      <c r="P224" s="176">
        <f>O224*H224</f>
        <v>0</v>
      </c>
      <c r="Q224" s="176">
        <v>9.0000000000000006E-05</v>
      </c>
      <c r="R224" s="176">
        <f>Q224*H224</f>
        <v>0.017535150000000003</v>
      </c>
      <c r="S224" s="176">
        <v>0</v>
      </c>
      <c r="T224" s="17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8" t="s">
        <v>223</v>
      </c>
      <c r="AT224" s="178" t="s">
        <v>218</v>
      </c>
      <c r="AU224" s="178" t="s">
        <v>22</v>
      </c>
      <c r="AY224" s="20" t="s">
        <v>216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0" t="s">
        <v>88</v>
      </c>
      <c r="BK224" s="179">
        <f>ROUND(I224*H224,2)</f>
        <v>0</v>
      </c>
      <c r="BL224" s="20" t="s">
        <v>223</v>
      </c>
      <c r="BM224" s="178" t="s">
        <v>1606</v>
      </c>
    </row>
    <row r="225" s="2" customFormat="1">
      <c r="A225" s="40"/>
      <c r="B225" s="41"/>
      <c r="C225" s="40"/>
      <c r="D225" s="181" t="s">
        <v>230</v>
      </c>
      <c r="E225" s="40"/>
      <c r="F225" s="189" t="s">
        <v>1339</v>
      </c>
      <c r="G225" s="40"/>
      <c r="H225" s="40"/>
      <c r="I225" s="190"/>
      <c r="J225" s="40"/>
      <c r="K225" s="40"/>
      <c r="L225" s="41"/>
      <c r="M225" s="191"/>
      <c r="N225" s="192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0" t="s">
        <v>230</v>
      </c>
      <c r="AU225" s="20" t="s">
        <v>22</v>
      </c>
    </row>
    <row r="226" s="13" customFormat="1">
      <c r="A226" s="13"/>
      <c r="B226" s="180"/>
      <c r="C226" s="13"/>
      <c r="D226" s="181" t="s">
        <v>225</v>
      </c>
      <c r="E226" s="13"/>
      <c r="F226" s="183" t="s">
        <v>1605</v>
      </c>
      <c r="G226" s="13"/>
      <c r="H226" s="184">
        <v>194.83500000000001</v>
      </c>
      <c r="I226" s="185"/>
      <c r="J226" s="13"/>
      <c r="K226" s="13"/>
      <c r="L226" s="180"/>
      <c r="M226" s="186"/>
      <c r="N226" s="187"/>
      <c r="O226" s="187"/>
      <c r="P226" s="187"/>
      <c r="Q226" s="187"/>
      <c r="R226" s="187"/>
      <c r="S226" s="187"/>
      <c r="T226" s="18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2" t="s">
        <v>225</v>
      </c>
      <c r="AU226" s="182" t="s">
        <v>22</v>
      </c>
      <c r="AV226" s="13" t="s">
        <v>22</v>
      </c>
      <c r="AW226" s="13" t="s">
        <v>4</v>
      </c>
      <c r="AX226" s="13" t="s">
        <v>88</v>
      </c>
      <c r="AY226" s="182" t="s">
        <v>216</v>
      </c>
    </row>
    <row r="227" s="2" customFormat="1" ht="14.4" customHeight="1">
      <c r="A227" s="40"/>
      <c r="B227" s="166"/>
      <c r="C227" s="167" t="s">
        <v>464</v>
      </c>
      <c r="D227" s="167" t="s">
        <v>218</v>
      </c>
      <c r="E227" s="168" t="s">
        <v>1434</v>
      </c>
      <c r="F227" s="169" t="s">
        <v>1435</v>
      </c>
      <c r="G227" s="170" t="s">
        <v>1436</v>
      </c>
      <c r="H227" s="171">
        <v>0.098000000000000004</v>
      </c>
      <c r="I227" s="172"/>
      <c r="J227" s="173">
        <f>ROUND(I227*H227,2)</f>
        <v>0</v>
      </c>
      <c r="K227" s="169" t="s">
        <v>3</v>
      </c>
      <c r="L227" s="41"/>
      <c r="M227" s="174" t="s">
        <v>3</v>
      </c>
      <c r="N227" s="175" t="s">
        <v>51</v>
      </c>
      <c r="O227" s="74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78" t="s">
        <v>223</v>
      </c>
      <c r="AT227" s="178" t="s">
        <v>218</v>
      </c>
      <c r="AU227" s="178" t="s">
        <v>22</v>
      </c>
      <c r="AY227" s="20" t="s">
        <v>216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0" t="s">
        <v>88</v>
      </c>
      <c r="BK227" s="179">
        <f>ROUND(I227*H227,2)</f>
        <v>0</v>
      </c>
      <c r="BL227" s="20" t="s">
        <v>223</v>
      </c>
      <c r="BM227" s="178" t="s">
        <v>1607</v>
      </c>
    </row>
    <row r="228" s="2" customFormat="1">
      <c r="A228" s="40"/>
      <c r="B228" s="41"/>
      <c r="C228" s="40"/>
      <c r="D228" s="181" t="s">
        <v>230</v>
      </c>
      <c r="E228" s="40"/>
      <c r="F228" s="189" t="s">
        <v>1339</v>
      </c>
      <c r="G228" s="40"/>
      <c r="H228" s="40"/>
      <c r="I228" s="190"/>
      <c r="J228" s="40"/>
      <c r="K228" s="40"/>
      <c r="L228" s="41"/>
      <c r="M228" s="191"/>
      <c r="N228" s="192"/>
      <c r="O228" s="74"/>
      <c r="P228" s="74"/>
      <c r="Q228" s="74"/>
      <c r="R228" s="74"/>
      <c r="S228" s="74"/>
      <c r="T228" s="75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20" t="s">
        <v>230</v>
      </c>
      <c r="AU228" s="20" t="s">
        <v>22</v>
      </c>
    </row>
    <row r="229" s="13" customFormat="1">
      <c r="A229" s="13"/>
      <c r="B229" s="180"/>
      <c r="C229" s="13"/>
      <c r="D229" s="181" t="s">
        <v>225</v>
      </c>
      <c r="E229" s="13"/>
      <c r="F229" s="183" t="s">
        <v>1608</v>
      </c>
      <c r="G229" s="13"/>
      <c r="H229" s="184">
        <v>0.098000000000000004</v>
      </c>
      <c r="I229" s="185"/>
      <c r="J229" s="13"/>
      <c r="K229" s="13"/>
      <c r="L229" s="180"/>
      <c r="M229" s="186"/>
      <c r="N229" s="187"/>
      <c r="O229" s="187"/>
      <c r="P229" s="187"/>
      <c r="Q229" s="187"/>
      <c r="R229" s="187"/>
      <c r="S229" s="187"/>
      <c r="T229" s="18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2" t="s">
        <v>225</v>
      </c>
      <c r="AU229" s="182" t="s">
        <v>22</v>
      </c>
      <c r="AV229" s="13" t="s">
        <v>22</v>
      </c>
      <c r="AW229" s="13" t="s">
        <v>4</v>
      </c>
      <c r="AX229" s="13" t="s">
        <v>88</v>
      </c>
      <c r="AY229" s="182" t="s">
        <v>216</v>
      </c>
    </row>
    <row r="230" s="12" customFormat="1" ht="22.8" customHeight="1">
      <c r="A230" s="12"/>
      <c r="B230" s="153"/>
      <c r="C230" s="12"/>
      <c r="D230" s="154" t="s">
        <v>79</v>
      </c>
      <c r="E230" s="164" t="s">
        <v>556</v>
      </c>
      <c r="F230" s="164" t="s">
        <v>557</v>
      </c>
      <c r="G230" s="12"/>
      <c r="H230" s="12"/>
      <c r="I230" s="156"/>
      <c r="J230" s="165">
        <f>BK230</f>
        <v>0</v>
      </c>
      <c r="K230" s="12"/>
      <c r="L230" s="153"/>
      <c r="M230" s="158"/>
      <c r="N230" s="159"/>
      <c r="O230" s="159"/>
      <c r="P230" s="160">
        <f>SUM(P231:P244)</f>
        <v>0</v>
      </c>
      <c r="Q230" s="159"/>
      <c r="R230" s="160">
        <f>SUM(R231:R244)</f>
        <v>0</v>
      </c>
      <c r="S230" s="159"/>
      <c r="T230" s="161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4" t="s">
        <v>88</v>
      </c>
      <c r="AT230" s="162" t="s">
        <v>79</v>
      </c>
      <c r="AU230" s="162" t="s">
        <v>88</v>
      </c>
      <c r="AY230" s="154" t="s">
        <v>216</v>
      </c>
      <c r="BK230" s="163">
        <f>SUM(BK231:BK244)</f>
        <v>0</v>
      </c>
    </row>
    <row r="231" s="2" customFormat="1" ht="24.15" customHeight="1">
      <c r="A231" s="40"/>
      <c r="B231" s="166"/>
      <c r="C231" s="167" t="s">
        <v>468</v>
      </c>
      <c r="D231" s="167" t="s">
        <v>218</v>
      </c>
      <c r="E231" s="168" t="s">
        <v>559</v>
      </c>
      <c r="F231" s="169" t="s">
        <v>560</v>
      </c>
      <c r="G231" s="170" t="s">
        <v>300</v>
      </c>
      <c r="H231" s="171">
        <v>37.412999999999997</v>
      </c>
      <c r="I231" s="172"/>
      <c r="J231" s="173">
        <f>ROUND(I231*H231,2)</f>
        <v>0</v>
      </c>
      <c r="K231" s="169" t="s">
        <v>222</v>
      </c>
      <c r="L231" s="41"/>
      <c r="M231" s="174" t="s">
        <v>3</v>
      </c>
      <c r="N231" s="175" t="s">
        <v>51</v>
      </c>
      <c r="O231" s="74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78" t="s">
        <v>223</v>
      </c>
      <c r="AT231" s="178" t="s">
        <v>218</v>
      </c>
      <c r="AU231" s="178" t="s">
        <v>22</v>
      </c>
      <c r="AY231" s="20" t="s">
        <v>216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0" t="s">
        <v>88</v>
      </c>
      <c r="BK231" s="179">
        <f>ROUND(I231*H231,2)</f>
        <v>0</v>
      </c>
      <c r="BL231" s="20" t="s">
        <v>223</v>
      </c>
      <c r="BM231" s="178" t="s">
        <v>1609</v>
      </c>
    </row>
    <row r="232" s="2" customFormat="1" ht="24.15" customHeight="1">
      <c r="A232" s="40"/>
      <c r="B232" s="166"/>
      <c r="C232" s="167" t="s">
        <v>472</v>
      </c>
      <c r="D232" s="167" t="s">
        <v>218</v>
      </c>
      <c r="E232" s="168" t="s">
        <v>563</v>
      </c>
      <c r="F232" s="169" t="s">
        <v>564</v>
      </c>
      <c r="G232" s="170" t="s">
        <v>300</v>
      </c>
      <c r="H232" s="171">
        <v>29.315000000000001</v>
      </c>
      <c r="I232" s="172"/>
      <c r="J232" s="173">
        <f>ROUND(I232*H232,2)</f>
        <v>0</v>
      </c>
      <c r="K232" s="169" t="s">
        <v>222</v>
      </c>
      <c r="L232" s="41"/>
      <c r="M232" s="174" t="s">
        <v>3</v>
      </c>
      <c r="N232" s="175" t="s">
        <v>51</v>
      </c>
      <c r="O232" s="74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223</v>
      </c>
      <c r="AT232" s="178" t="s">
        <v>218</v>
      </c>
      <c r="AU232" s="178" t="s">
        <v>22</v>
      </c>
      <c r="AY232" s="20" t="s">
        <v>216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0" t="s">
        <v>88</v>
      </c>
      <c r="BK232" s="179">
        <f>ROUND(I232*H232,2)</f>
        <v>0</v>
      </c>
      <c r="BL232" s="20" t="s">
        <v>223</v>
      </c>
      <c r="BM232" s="178" t="s">
        <v>1610</v>
      </c>
    </row>
    <row r="233" s="2" customFormat="1">
      <c r="A233" s="40"/>
      <c r="B233" s="41"/>
      <c r="C233" s="40"/>
      <c r="D233" s="181" t="s">
        <v>230</v>
      </c>
      <c r="E233" s="40"/>
      <c r="F233" s="189" t="s">
        <v>566</v>
      </c>
      <c r="G233" s="40"/>
      <c r="H233" s="40"/>
      <c r="I233" s="190"/>
      <c r="J233" s="40"/>
      <c r="K233" s="40"/>
      <c r="L233" s="41"/>
      <c r="M233" s="191"/>
      <c r="N233" s="192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0" t="s">
        <v>230</v>
      </c>
      <c r="AU233" s="20" t="s">
        <v>22</v>
      </c>
    </row>
    <row r="234" s="13" customFormat="1">
      <c r="A234" s="13"/>
      <c r="B234" s="180"/>
      <c r="C234" s="13"/>
      <c r="D234" s="181" t="s">
        <v>225</v>
      </c>
      <c r="E234" s="182" t="s">
        <v>3</v>
      </c>
      <c r="F234" s="183" t="s">
        <v>1611</v>
      </c>
      <c r="G234" s="13"/>
      <c r="H234" s="184">
        <v>29.315000000000001</v>
      </c>
      <c r="I234" s="185"/>
      <c r="J234" s="13"/>
      <c r="K234" s="13"/>
      <c r="L234" s="180"/>
      <c r="M234" s="186"/>
      <c r="N234" s="187"/>
      <c r="O234" s="187"/>
      <c r="P234" s="187"/>
      <c r="Q234" s="187"/>
      <c r="R234" s="187"/>
      <c r="S234" s="187"/>
      <c r="T234" s="18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2" t="s">
        <v>225</v>
      </c>
      <c r="AU234" s="182" t="s">
        <v>22</v>
      </c>
      <c r="AV234" s="13" t="s">
        <v>22</v>
      </c>
      <c r="AW234" s="13" t="s">
        <v>41</v>
      </c>
      <c r="AX234" s="13" t="s">
        <v>88</v>
      </c>
      <c r="AY234" s="182" t="s">
        <v>216</v>
      </c>
    </row>
    <row r="235" s="2" customFormat="1" ht="24.15" customHeight="1">
      <c r="A235" s="40"/>
      <c r="B235" s="166"/>
      <c r="C235" s="167" t="s">
        <v>476</v>
      </c>
      <c r="D235" s="167" t="s">
        <v>218</v>
      </c>
      <c r="E235" s="168" t="s">
        <v>563</v>
      </c>
      <c r="F235" s="169" t="s">
        <v>564</v>
      </c>
      <c r="G235" s="170" t="s">
        <v>300</v>
      </c>
      <c r="H235" s="171">
        <v>302.27999999999997</v>
      </c>
      <c r="I235" s="172"/>
      <c r="J235" s="173">
        <f>ROUND(I235*H235,2)</f>
        <v>0</v>
      </c>
      <c r="K235" s="169" t="s">
        <v>222</v>
      </c>
      <c r="L235" s="41"/>
      <c r="M235" s="174" t="s">
        <v>3</v>
      </c>
      <c r="N235" s="175" t="s">
        <v>51</v>
      </c>
      <c r="O235" s="74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78" t="s">
        <v>223</v>
      </c>
      <c r="AT235" s="178" t="s">
        <v>218</v>
      </c>
      <c r="AU235" s="178" t="s">
        <v>22</v>
      </c>
      <c r="AY235" s="20" t="s">
        <v>216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20" t="s">
        <v>88</v>
      </c>
      <c r="BK235" s="179">
        <f>ROUND(I235*H235,2)</f>
        <v>0</v>
      </c>
      <c r="BL235" s="20" t="s">
        <v>223</v>
      </c>
      <c r="BM235" s="178" t="s">
        <v>1612</v>
      </c>
    </row>
    <row r="236" s="2" customFormat="1">
      <c r="A236" s="40"/>
      <c r="B236" s="41"/>
      <c r="C236" s="40"/>
      <c r="D236" s="181" t="s">
        <v>230</v>
      </c>
      <c r="E236" s="40"/>
      <c r="F236" s="189" t="s">
        <v>571</v>
      </c>
      <c r="G236" s="40"/>
      <c r="H236" s="40"/>
      <c r="I236" s="190"/>
      <c r="J236" s="40"/>
      <c r="K236" s="40"/>
      <c r="L236" s="41"/>
      <c r="M236" s="191"/>
      <c r="N236" s="192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0" t="s">
        <v>230</v>
      </c>
      <c r="AU236" s="20" t="s">
        <v>22</v>
      </c>
    </row>
    <row r="237" s="13" customFormat="1">
      <c r="A237" s="13"/>
      <c r="B237" s="180"/>
      <c r="C237" s="13"/>
      <c r="D237" s="181" t="s">
        <v>225</v>
      </c>
      <c r="E237" s="182" t="s">
        <v>3</v>
      </c>
      <c r="F237" s="183" t="s">
        <v>1613</v>
      </c>
      <c r="G237" s="13"/>
      <c r="H237" s="184">
        <v>302.27999999999997</v>
      </c>
      <c r="I237" s="185"/>
      <c r="J237" s="13"/>
      <c r="K237" s="13"/>
      <c r="L237" s="180"/>
      <c r="M237" s="186"/>
      <c r="N237" s="187"/>
      <c r="O237" s="187"/>
      <c r="P237" s="187"/>
      <c r="Q237" s="187"/>
      <c r="R237" s="187"/>
      <c r="S237" s="187"/>
      <c r="T237" s="18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2" t="s">
        <v>225</v>
      </c>
      <c r="AU237" s="182" t="s">
        <v>22</v>
      </c>
      <c r="AV237" s="13" t="s">
        <v>22</v>
      </c>
      <c r="AW237" s="13" t="s">
        <v>41</v>
      </c>
      <c r="AX237" s="13" t="s">
        <v>88</v>
      </c>
      <c r="AY237" s="182" t="s">
        <v>216</v>
      </c>
    </row>
    <row r="238" s="2" customFormat="1" ht="24.15" customHeight="1">
      <c r="A238" s="40"/>
      <c r="B238" s="166"/>
      <c r="C238" s="167" t="s">
        <v>483</v>
      </c>
      <c r="D238" s="167" t="s">
        <v>218</v>
      </c>
      <c r="E238" s="168" t="s">
        <v>563</v>
      </c>
      <c r="F238" s="169" t="s">
        <v>564</v>
      </c>
      <c r="G238" s="170" t="s">
        <v>300</v>
      </c>
      <c r="H238" s="171">
        <v>135.405</v>
      </c>
      <c r="I238" s="172"/>
      <c r="J238" s="173">
        <f>ROUND(I238*H238,2)</f>
        <v>0</v>
      </c>
      <c r="K238" s="169" t="s">
        <v>222</v>
      </c>
      <c r="L238" s="41"/>
      <c r="M238" s="174" t="s">
        <v>3</v>
      </c>
      <c r="N238" s="175" t="s">
        <v>51</v>
      </c>
      <c r="O238" s="74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8" t="s">
        <v>223</v>
      </c>
      <c r="AT238" s="178" t="s">
        <v>218</v>
      </c>
      <c r="AU238" s="178" t="s">
        <v>22</v>
      </c>
      <c r="AY238" s="20" t="s">
        <v>216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0" t="s">
        <v>88</v>
      </c>
      <c r="BK238" s="179">
        <f>ROUND(I238*H238,2)</f>
        <v>0</v>
      </c>
      <c r="BL238" s="20" t="s">
        <v>223</v>
      </c>
      <c r="BM238" s="178" t="s">
        <v>1614</v>
      </c>
    </row>
    <row r="239" s="2" customFormat="1">
      <c r="A239" s="40"/>
      <c r="B239" s="41"/>
      <c r="C239" s="40"/>
      <c r="D239" s="181" t="s">
        <v>230</v>
      </c>
      <c r="E239" s="40"/>
      <c r="F239" s="189" t="s">
        <v>296</v>
      </c>
      <c r="G239" s="40"/>
      <c r="H239" s="40"/>
      <c r="I239" s="190"/>
      <c r="J239" s="40"/>
      <c r="K239" s="40"/>
      <c r="L239" s="41"/>
      <c r="M239" s="191"/>
      <c r="N239" s="192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0" t="s">
        <v>230</v>
      </c>
      <c r="AU239" s="20" t="s">
        <v>22</v>
      </c>
    </row>
    <row r="240" s="13" customFormat="1">
      <c r="A240" s="13"/>
      <c r="B240" s="180"/>
      <c r="C240" s="13"/>
      <c r="D240" s="181" t="s">
        <v>225</v>
      </c>
      <c r="E240" s="182" t="s">
        <v>3</v>
      </c>
      <c r="F240" s="183" t="s">
        <v>1615</v>
      </c>
      <c r="G240" s="13"/>
      <c r="H240" s="184">
        <v>135.405</v>
      </c>
      <c r="I240" s="185"/>
      <c r="J240" s="13"/>
      <c r="K240" s="13"/>
      <c r="L240" s="180"/>
      <c r="M240" s="186"/>
      <c r="N240" s="187"/>
      <c r="O240" s="187"/>
      <c r="P240" s="187"/>
      <c r="Q240" s="187"/>
      <c r="R240" s="187"/>
      <c r="S240" s="187"/>
      <c r="T240" s="18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2" t="s">
        <v>225</v>
      </c>
      <c r="AU240" s="182" t="s">
        <v>22</v>
      </c>
      <c r="AV240" s="13" t="s">
        <v>22</v>
      </c>
      <c r="AW240" s="13" t="s">
        <v>41</v>
      </c>
      <c r="AX240" s="13" t="s">
        <v>88</v>
      </c>
      <c r="AY240" s="182" t="s">
        <v>216</v>
      </c>
    </row>
    <row r="241" s="2" customFormat="1" ht="24.15" customHeight="1">
      <c r="A241" s="40"/>
      <c r="B241" s="166"/>
      <c r="C241" s="167" t="s">
        <v>491</v>
      </c>
      <c r="D241" s="167" t="s">
        <v>218</v>
      </c>
      <c r="E241" s="168" t="s">
        <v>583</v>
      </c>
      <c r="F241" s="169" t="s">
        <v>584</v>
      </c>
      <c r="G241" s="170" t="s">
        <v>300</v>
      </c>
      <c r="H241" s="171">
        <v>12.924</v>
      </c>
      <c r="I241" s="172"/>
      <c r="J241" s="173">
        <f>ROUND(I241*H241,2)</f>
        <v>0</v>
      </c>
      <c r="K241" s="169" t="s">
        <v>222</v>
      </c>
      <c r="L241" s="41"/>
      <c r="M241" s="174" t="s">
        <v>3</v>
      </c>
      <c r="N241" s="175" t="s">
        <v>51</v>
      </c>
      <c r="O241" s="74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8" t="s">
        <v>223</v>
      </c>
      <c r="AT241" s="178" t="s">
        <v>218</v>
      </c>
      <c r="AU241" s="178" t="s">
        <v>22</v>
      </c>
      <c r="AY241" s="20" t="s">
        <v>216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0" t="s">
        <v>88</v>
      </c>
      <c r="BK241" s="179">
        <f>ROUND(I241*H241,2)</f>
        <v>0</v>
      </c>
      <c r="BL241" s="20" t="s">
        <v>223</v>
      </c>
      <c r="BM241" s="178" t="s">
        <v>1616</v>
      </c>
    </row>
    <row r="242" s="13" customFormat="1">
      <c r="A242" s="13"/>
      <c r="B242" s="180"/>
      <c r="C242" s="13"/>
      <c r="D242" s="181" t="s">
        <v>225</v>
      </c>
      <c r="E242" s="182" t="s">
        <v>3</v>
      </c>
      <c r="F242" s="183" t="s">
        <v>1617</v>
      </c>
      <c r="G242" s="13"/>
      <c r="H242" s="184">
        <v>12.924</v>
      </c>
      <c r="I242" s="185"/>
      <c r="J242" s="13"/>
      <c r="K242" s="13"/>
      <c r="L242" s="180"/>
      <c r="M242" s="186"/>
      <c r="N242" s="187"/>
      <c r="O242" s="187"/>
      <c r="P242" s="187"/>
      <c r="Q242" s="187"/>
      <c r="R242" s="187"/>
      <c r="S242" s="187"/>
      <c r="T242" s="18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2" t="s">
        <v>225</v>
      </c>
      <c r="AU242" s="182" t="s">
        <v>22</v>
      </c>
      <c r="AV242" s="13" t="s">
        <v>22</v>
      </c>
      <c r="AW242" s="13" t="s">
        <v>41</v>
      </c>
      <c r="AX242" s="13" t="s">
        <v>88</v>
      </c>
      <c r="AY242" s="182" t="s">
        <v>216</v>
      </c>
    </row>
    <row r="243" s="2" customFormat="1" ht="24.15" customHeight="1">
      <c r="A243" s="40"/>
      <c r="B243" s="166"/>
      <c r="C243" s="167" t="s">
        <v>496</v>
      </c>
      <c r="D243" s="167" t="s">
        <v>218</v>
      </c>
      <c r="E243" s="168" t="s">
        <v>587</v>
      </c>
      <c r="F243" s="169" t="s">
        <v>588</v>
      </c>
      <c r="G243" s="170" t="s">
        <v>300</v>
      </c>
      <c r="H243" s="171">
        <v>4.5800000000000001</v>
      </c>
      <c r="I243" s="172"/>
      <c r="J243" s="173">
        <f>ROUND(I243*H243,2)</f>
        <v>0</v>
      </c>
      <c r="K243" s="169" t="s">
        <v>3</v>
      </c>
      <c r="L243" s="41"/>
      <c r="M243" s="174" t="s">
        <v>3</v>
      </c>
      <c r="N243" s="175" t="s">
        <v>51</v>
      </c>
      <c r="O243" s="74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78" t="s">
        <v>223</v>
      </c>
      <c r="AT243" s="178" t="s">
        <v>218</v>
      </c>
      <c r="AU243" s="178" t="s">
        <v>22</v>
      </c>
      <c r="AY243" s="20" t="s">
        <v>216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0" t="s">
        <v>88</v>
      </c>
      <c r="BK243" s="179">
        <f>ROUND(I243*H243,2)</f>
        <v>0</v>
      </c>
      <c r="BL243" s="20" t="s">
        <v>223</v>
      </c>
      <c r="BM243" s="178" t="s">
        <v>1618</v>
      </c>
    </row>
    <row r="244" s="2" customFormat="1" ht="24.15" customHeight="1">
      <c r="A244" s="40"/>
      <c r="B244" s="166"/>
      <c r="C244" s="167" t="s">
        <v>504</v>
      </c>
      <c r="D244" s="167" t="s">
        <v>218</v>
      </c>
      <c r="E244" s="168" t="s">
        <v>591</v>
      </c>
      <c r="F244" s="169" t="s">
        <v>299</v>
      </c>
      <c r="G244" s="170" t="s">
        <v>300</v>
      </c>
      <c r="H244" s="171">
        <v>12.074999999999999</v>
      </c>
      <c r="I244" s="172"/>
      <c r="J244" s="173">
        <f>ROUND(I244*H244,2)</f>
        <v>0</v>
      </c>
      <c r="K244" s="169" t="s">
        <v>222</v>
      </c>
      <c r="L244" s="41"/>
      <c r="M244" s="174" t="s">
        <v>3</v>
      </c>
      <c r="N244" s="175" t="s">
        <v>51</v>
      </c>
      <c r="O244" s="74"/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8" t="s">
        <v>223</v>
      </c>
      <c r="AT244" s="178" t="s">
        <v>218</v>
      </c>
      <c r="AU244" s="178" t="s">
        <v>22</v>
      </c>
      <c r="AY244" s="20" t="s">
        <v>216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0" t="s">
        <v>88</v>
      </c>
      <c r="BK244" s="179">
        <f>ROUND(I244*H244,2)</f>
        <v>0</v>
      </c>
      <c r="BL244" s="20" t="s">
        <v>223</v>
      </c>
      <c r="BM244" s="178" t="s">
        <v>1619</v>
      </c>
    </row>
    <row r="245" s="12" customFormat="1" ht="22.8" customHeight="1">
      <c r="A245" s="12"/>
      <c r="B245" s="153"/>
      <c r="C245" s="12"/>
      <c r="D245" s="154" t="s">
        <v>79</v>
      </c>
      <c r="E245" s="164" t="s">
        <v>593</v>
      </c>
      <c r="F245" s="164" t="s">
        <v>594</v>
      </c>
      <c r="G245" s="12"/>
      <c r="H245" s="12"/>
      <c r="I245" s="156"/>
      <c r="J245" s="165">
        <f>BK245</f>
        <v>0</v>
      </c>
      <c r="K245" s="12"/>
      <c r="L245" s="153"/>
      <c r="M245" s="158"/>
      <c r="N245" s="159"/>
      <c r="O245" s="159"/>
      <c r="P245" s="160">
        <f>SUM(P246:P249)</f>
        <v>0</v>
      </c>
      <c r="Q245" s="159"/>
      <c r="R245" s="160">
        <f>SUM(R246:R249)</f>
        <v>0</v>
      </c>
      <c r="S245" s="159"/>
      <c r="T245" s="161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4" t="s">
        <v>88</v>
      </c>
      <c r="AT245" s="162" t="s">
        <v>79</v>
      </c>
      <c r="AU245" s="162" t="s">
        <v>88</v>
      </c>
      <c r="AY245" s="154" t="s">
        <v>216</v>
      </c>
      <c r="BK245" s="163">
        <f>SUM(BK246:BK249)</f>
        <v>0</v>
      </c>
    </row>
    <row r="246" s="2" customFormat="1" ht="24.15" customHeight="1">
      <c r="A246" s="40"/>
      <c r="B246" s="166"/>
      <c r="C246" s="167" t="s">
        <v>515</v>
      </c>
      <c r="D246" s="167" t="s">
        <v>218</v>
      </c>
      <c r="E246" s="168" t="s">
        <v>1453</v>
      </c>
      <c r="F246" s="169" t="s">
        <v>1454</v>
      </c>
      <c r="G246" s="170" t="s">
        <v>300</v>
      </c>
      <c r="H246" s="171">
        <v>235.03299999999999</v>
      </c>
      <c r="I246" s="172"/>
      <c r="J246" s="173">
        <f>ROUND(I246*H246,2)</f>
        <v>0</v>
      </c>
      <c r="K246" s="169" t="s">
        <v>222</v>
      </c>
      <c r="L246" s="41"/>
      <c r="M246" s="174" t="s">
        <v>3</v>
      </c>
      <c r="N246" s="175" t="s">
        <v>51</v>
      </c>
      <c r="O246" s="74"/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8" t="s">
        <v>223</v>
      </c>
      <c r="AT246" s="178" t="s">
        <v>218</v>
      </c>
      <c r="AU246" s="178" t="s">
        <v>22</v>
      </c>
      <c r="AY246" s="20" t="s">
        <v>216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0" t="s">
        <v>88</v>
      </c>
      <c r="BK246" s="179">
        <f>ROUND(I246*H246,2)</f>
        <v>0</v>
      </c>
      <c r="BL246" s="20" t="s">
        <v>223</v>
      </c>
      <c r="BM246" s="178" t="s">
        <v>1620</v>
      </c>
    </row>
    <row r="247" s="13" customFormat="1">
      <c r="A247" s="13"/>
      <c r="B247" s="180"/>
      <c r="C247" s="13"/>
      <c r="D247" s="181" t="s">
        <v>225</v>
      </c>
      <c r="E247" s="13"/>
      <c r="F247" s="183" t="s">
        <v>1621</v>
      </c>
      <c r="G247" s="13"/>
      <c r="H247" s="184">
        <v>235.03299999999999</v>
      </c>
      <c r="I247" s="185"/>
      <c r="J247" s="13"/>
      <c r="K247" s="13"/>
      <c r="L247" s="180"/>
      <c r="M247" s="186"/>
      <c r="N247" s="187"/>
      <c r="O247" s="187"/>
      <c r="P247" s="187"/>
      <c r="Q247" s="187"/>
      <c r="R247" s="187"/>
      <c r="S247" s="187"/>
      <c r="T247" s="18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2" t="s">
        <v>225</v>
      </c>
      <c r="AU247" s="182" t="s">
        <v>22</v>
      </c>
      <c r="AV247" s="13" t="s">
        <v>22</v>
      </c>
      <c r="AW247" s="13" t="s">
        <v>4</v>
      </c>
      <c r="AX247" s="13" t="s">
        <v>88</v>
      </c>
      <c r="AY247" s="182" t="s">
        <v>216</v>
      </c>
    </row>
    <row r="248" s="2" customFormat="1" ht="24.15" customHeight="1">
      <c r="A248" s="40"/>
      <c r="B248" s="166"/>
      <c r="C248" s="167" t="s">
        <v>522</v>
      </c>
      <c r="D248" s="167" t="s">
        <v>218</v>
      </c>
      <c r="E248" s="168" t="s">
        <v>1457</v>
      </c>
      <c r="F248" s="169" t="s">
        <v>1458</v>
      </c>
      <c r="G248" s="170" t="s">
        <v>300</v>
      </c>
      <c r="H248" s="171">
        <v>235.03299999999999</v>
      </c>
      <c r="I248" s="172"/>
      <c r="J248" s="173">
        <f>ROUND(I248*H248,2)</f>
        <v>0</v>
      </c>
      <c r="K248" s="169" t="s">
        <v>222</v>
      </c>
      <c r="L248" s="41"/>
      <c r="M248" s="174" t="s">
        <v>3</v>
      </c>
      <c r="N248" s="175" t="s">
        <v>51</v>
      </c>
      <c r="O248" s="74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8" t="s">
        <v>223</v>
      </c>
      <c r="AT248" s="178" t="s">
        <v>218</v>
      </c>
      <c r="AU248" s="178" t="s">
        <v>22</v>
      </c>
      <c r="AY248" s="20" t="s">
        <v>216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0" t="s">
        <v>88</v>
      </c>
      <c r="BK248" s="179">
        <f>ROUND(I248*H248,2)</f>
        <v>0</v>
      </c>
      <c r="BL248" s="20" t="s">
        <v>223</v>
      </c>
      <c r="BM248" s="178" t="s">
        <v>1622</v>
      </c>
    </row>
    <row r="249" s="13" customFormat="1">
      <c r="A249" s="13"/>
      <c r="B249" s="180"/>
      <c r="C249" s="13"/>
      <c r="D249" s="181" t="s">
        <v>225</v>
      </c>
      <c r="E249" s="13"/>
      <c r="F249" s="183" t="s">
        <v>1621</v>
      </c>
      <c r="G249" s="13"/>
      <c r="H249" s="184">
        <v>235.03299999999999</v>
      </c>
      <c r="I249" s="185"/>
      <c r="J249" s="13"/>
      <c r="K249" s="13"/>
      <c r="L249" s="180"/>
      <c r="M249" s="186"/>
      <c r="N249" s="187"/>
      <c r="O249" s="187"/>
      <c r="P249" s="187"/>
      <c r="Q249" s="187"/>
      <c r="R249" s="187"/>
      <c r="S249" s="187"/>
      <c r="T249" s="18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2" t="s">
        <v>225</v>
      </c>
      <c r="AU249" s="182" t="s">
        <v>22</v>
      </c>
      <c r="AV249" s="13" t="s">
        <v>22</v>
      </c>
      <c r="AW249" s="13" t="s">
        <v>4</v>
      </c>
      <c r="AX249" s="13" t="s">
        <v>88</v>
      </c>
      <c r="AY249" s="182" t="s">
        <v>216</v>
      </c>
    </row>
    <row r="250" s="12" customFormat="1" ht="25.92" customHeight="1">
      <c r="A250" s="12"/>
      <c r="B250" s="153"/>
      <c r="C250" s="12"/>
      <c r="D250" s="154" t="s">
        <v>79</v>
      </c>
      <c r="E250" s="155" t="s">
        <v>1623</v>
      </c>
      <c r="F250" s="155" t="s">
        <v>1624</v>
      </c>
      <c r="G250" s="12"/>
      <c r="H250" s="12"/>
      <c r="I250" s="156"/>
      <c r="J250" s="157">
        <f>BK250</f>
        <v>0</v>
      </c>
      <c r="K250" s="12"/>
      <c r="L250" s="153"/>
      <c r="M250" s="158"/>
      <c r="N250" s="159"/>
      <c r="O250" s="159"/>
      <c r="P250" s="160">
        <f>P251</f>
        <v>0</v>
      </c>
      <c r="Q250" s="159"/>
      <c r="R250" s="160">
        <f>R251</f>
        <v>0</v>
      </c>
      <c r="S250" s="159"/>
      <c r="T250" s="161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4" t="s">
        <v>245</v>
      </c>
      <c r="AT250" s="162" t="s">
        <v>79</v>
      </c>
      <c r="AU250" s="162" t="s">
        <v>80</v>
      </c>
      <c r="AY250" s="154" t="s">
        <v>216</v>
      </c>
      <c r="BK250" s="163">
        <f>BK251</f>
        <v>0</v>
      </c>
    </row>
    <row r="251" s="12" customFormat="1" ht="22.8" customHeight="1">
      <c r="A251" s="12"/>
      <c r="B251" s="153"/>
      <c r="C251" s="12"/>
      <c r="D251" s="154" t="s">
        <v>79</v>
      </c>
      <c r="E251" s="164" t="s">
        <v>1625</v>
      </c>
      <c r="F251" s="164" t="s">
        <v>1626</v>
      </c>
      <c r="G251" s="12"/>
      <c r="H251" s="12"/>
      <c r="I251" s="156"/>
      <c r="J251" s="165">
        <f>BK251</f>
        <v>0</v>
      </c>
      <c r="K251" s="12"/>
      <c r="L251" s="153"/>
      <c r="M251" s="158"/>
      <c r="N251" s="159"/>
      <c r="O251" s="159"/>
      <c r="P251" s="160">
        <f>SUM(P252:P255)</f>
        <v>0</v>
      </c>
      <c r="Q251" s="159"/>
      <c r="R251" s="160">
        <f>SUM(R252:R255)</f>
        <v>0</v>
      </c>
      <c r="S251" s="159"/>
      <c r="T251" s="161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4" t="s">
        <v>245</v>
      </c>
      <c r="AT251" s="162" t="s">
        <v>79</v>
      </c>
      <c r="AU251" s="162" t="s">
        <v>88</v>
      </c>
      <c r="AY251" s="154" t="s">
        <v>216</v>
      </c>
      <c r="BK251" s="163">
        <f>SUM(BK252:BK255)</f>
        <v>0</v>
      </c>
    </row>
    <row r="252" s="2" customFormat="1" ht="14.4" customHeight="1">
      <c r="A252" s="40"/>
      <c r="B252" s="166"/>
      <c r="C252" s="167" t="s">
        <v>530</v>
      </c>
      <c r="D252" s="167" t="s">
        <v>218</v>
      </c>
      <c r="E252" s="168" t="s">
        <v>1627</v>
      </c>
      <c r="F252" s="169" t="s">
        <v>1628</v>
      </c>
      <c r="G252" s="170" t="s">
        <v>1436</v>
      </c>
      <c r="H252" s="171">
        <v>0.13800000000000001</v>
      </c>
      <c r="I252" s="172"/>
      <c r="J252" s="173">
        <f>ROUND(I252*H252,2)</f>
        <v>0</v>
      </c>
      <c r="K252" s="169" t="s">
        <v>222</v>
      </c>
      <c r="L252" s="41"/>
      <c r="M252" s="174" t="s">
        <v>3</v>
      </c>
      <c r="N252" s="175" t="s">
        <v>51</v>
      </c>
      <c r="O252" s="74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78" t="s">
        <v>1629</v>
      </c>
      <c r="AT252" s="178" t="s">
        <v>218</v>
      </c>
      <c r="AU252" s="178" t="s">
        <v>22</v>
      </c>
      <c r="AY252" s="20" t="s">
        <v>216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0" t="s">
        <v>88</v>
      </c>
      <c r="BK252" s="179">
        <f>ROUND(I252*H252,2)</f>
        <v>0</v>
      </c>
      <c r="BL252" s="20" t="s">
        <v>1629</v>
      </c>
      <c r="BM252" s="178" t="s">
        <v>1630</v>
      </c>
    </row>
    <row r="253" s="13" customFormat="1">
      <c r="A253" s="13"/>
      <c r="B253" s="180"/>
      <c r="C253" s="13"/>
      <c r="D253" s="181" t="s">
        <v>225</v>
      </c>
      <c r="E253" s="13"/>
      <c r="F253" s="183" t="s">
        <v>1631</v>
      </c>
      <c r="G253" s="13"/>
      <c r="H253" s="184">
        <v>0.13800000000000001</v>
      </c>
      <c r="I253" s="185"/>
      <c r="J253" s="13"/>
      <c r="K253" s="13"/>
      <c r="L253" s="180"/>
      <c r="M253" s="186"/>
      <c r="N253" s="187"/>
      <c r="O253" s="187"/>
      <c r="P253" s="187"/>
      <c r="Q253" s="187"/>
      <c r="R253" s="187"/>
      <c r="S253" s="187"/>
      <c r="T253" s="18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2" t="s">
        <v>225</v>
      </c>
      <c r="AU253" s="182" t="s">
        <v>22</v>
      </c>
      <c r="AV253" s="13" t="s">
        <v>22</v>
      </c>
      <c r="AW253" s="13" t="s">
        <v>4</v>
      </c>
      <c r="AX253" s="13" t="s">
        <v>88</v>
      </c>
      <c r="AY253" s="182" t="s">
        <v>216</v>
      </c>
    </row>
    <row r="254" s="2" customFormat="1" ht="14.4" customHeight="1">
      <c r="A254" s="40"/>
      <c r="B254" s="166"/>
      <c r="C254" s="167" t="s">
        <v>535</v>
      </c>
      <c r="D254" s="167" t="s">
        <v>218</v>
      </c>
      <c r="E254" s="168" t="s">
        <v>1632</v>
      </c>
      <c r="F254" s="169" t="s">
        <v>1633</v>
      </c>
      <c r="G254" s="170" t="s">
        <v>1436</v>
      </c>
      <c r="H254" s="171">
        <v>0.13800000000000001</v>
      </c>
      <c r="I254" s="172"/>
      <c r="J254" s="173">
        <f>ROUND(I254*H254,2)</f>
        <v>0</v>
      </c>
      <c r="K254" s="169" t="s">
        <v>222</v>
      </c>
      <c r="L254" s="41"/>
      <c r="M254" s="174" t="s">
        <v>3</v>
      </c>
      <c r="N254" s="175" t="s">
        <v>51</v>
      </c>
      <c r="O254" s="74"/>
      <c r="P254" s="176">
        <f>O254*H254</f>
        <v>0</v>
      </c>
      <c r="Q254" s="176">
        <v>0</v>
      </c>
      <c r="R254" s="176">
        <f>Q254*H254</f>
        <v>0</v>
      </c>
      <c r="S254" s="176">
        <v>0</v>
      </c>
      <c r="T254" s="17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78" t="s">
        <v>1629</v>
      </c>
      <c r="AT254" s="178" t="s">
        <v>218</v>
      </c>
      <c r="AU254" s="178" t="s">
        <v>22</v>
      </c>
      <c r="AY254" s="20" t="s">
        <v>216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20" t="s">
        <v>88</v>
      </c>
      <c r="BK254" s="179">
        <f>ROUND(I254*H254,2)</f>
        <v>0</v>
      </c>
      <c r="BL254" s="20" t="s">
        <v>1629</v>
      </c>
      <c r="BM254" s="178" t="s">
        <v>1634</v>
      </c>
    </row>
    <row r="255" s="13" customFormat="1">
      <c r="A255" s="13"/>
      <c r="B255" s="180"/>
      <c r="C255" s="13"/>
      <c r="D255" s="181" t="s">
        <v>225</v>
      </c>
      <c r="E255" s="13"/>
      <c r="F255" s="183" t="s">
        <v>1631</v>
      </c>
      <c r="G255" s="13"/>
      <c r="H255" s="184">
        <v>0.13800000000000001</v>
      </c>
      <c r="I255" s="185"/>
      <c r="J255" s="13"/>
      <c r="K255" s="13"/>
      <c r="L255" s="180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2" t="s">
        <v>225</v>
      </c>
      <c r="AU255" s="182" t="s">
        <v>22</v>
      </c>
      <c r="AV255" s="13" t="s">
        <v>22</v>
      </c>
      <c r="AW255" s="13" t="s">
        <v>4</v>
      </c>
      <c r="AX255" s="13" t="s">
        <v>88</v>
      </c>
      <c r="AY255" s="182" t="s">
        <v>216</v>
      </c>
    </row>
    <row r="256" s="2" customFormat="1" ht="6.96" customHeight="1">
      <c r="A256" s="40"/>
      <c r="B256" s="57"/>
      <c r="C256" s="58"/>
      <c r="D256" s="58"/>
      <c r="E256" s="58"/>
      <c r="F256" s="58"/>
      <c r="G256" s="58"/>
      <c r="H256" s="58"/>
      <c r="I256" s="58"/>
      <c r="J256" s="58"/>
      <c r="K256" s="58"/>
      <c r="L256" s="41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autoFilter ref="C86:K25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1635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ROUND((SUM(BE87:BE296)),  2)</f>
        <v>0</v>
      </c>
      <c r="G33" s="40"/>
      <c r="H33" s="40"/>
      <c r="I33" s="125">
        <v>0.20999999999999999</v>
      </c>
      <c r="J33" s="124">
        <f>ROUND(((SUM(BE87:BE296))*I33),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ROUND((SUM(BF87:BF296)),  2)</f>
        <v>0</v>
      </c>
      <c r="G34" s="40"/>
      <c r="H34" s="40"/>
      <c r="I34" s="125">
        <v>0.14999999999999999</v>
      </c>
      <c r="J34" s="124">
        <f>ROUND(((SUM(BF87:BF296))*I34),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ROUND((SUM(BG87:BG296)),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ROUND((SUM(BH87:BH296)),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ROUND((SUM(BI87:BI296)),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301.2 - Odvodnění komunikací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J169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974</v>
      </c>
      <c r="E63" s="141"/>
      <c r="F63" s="141"/>
      <c r="G63" s="141"/>
      <c r="H63" s="141"/>
      <c r="I63" s="141"/>
      <c r="J63" s="142">
        <f>J178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1278</v>
      </c>
      <c r="E64" s="141"/>
      <c r="F64" s="141"/>
      <c r="G64" s="141"/>
      <c r="H64" s="141"/>
      <c r="I64" s="141"/>
      <c r="J64" s="142">
        <f>J204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J286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1461</v>
      </c>
      <c r="E66" s="137"/>
      <c r="F66" s="137"/>
      <c r="G66" s="137"/>
      <c r="H66" s="137"/>
      <c r="I66" s="137"/>
      <c r="J66" s="138">
        <f>J291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1462</v>
      </c>
      <c r="E67" s="141"/>
      <c r="F67" s="141"/>
      <c r="G67" s="141"/>
      <c r="H67" s="141"/>
      <c r="I67" s="141"/>
      <c r="J67" s="142">
        <f>J292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301.2 - Odvodnění komunikací - II.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P88+P291</f>
        <v>0</v>
      </c>
      <c r="Q87" s="86"/>
      <c r="R87" s="150">
        <f>R88+R291</f>
        <v>218.83549067999999</v>
      </c>
      <c r="S87" s="86"/>
      <c r="T87" s="151">
        <f>T88+T291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BK88+BK291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P89+P169+P178+P204+P286</f>
        <v>0</v>
      </c>
      <c r="Q88" s="159"/>
      <c r="R88" s="160">
        <f>R89+R169+R178+R204+R286</f>
        <v>218.83549067999999</v>
      </c>
      <c r="S88" s="159"/>
      <c r="T88" s="161">
        <f>T89+T169+T178+T204+T286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BK89+BK169+BK178+BK204+BK286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SUM(P90:P168)</f>
        <v>0</v>
      </c>
      <c r="Q89" s="159"/>
      <c r="R89" s="160">
        <f>SUM(R90:R168)</f>
        <v>178.45724951999998</v>
      </c>
      <c r="S89" s="159"/>
      <c r="T89" s="161">
        <f>SUM(T90:T168)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SUM(BK90:BK168)</f>
        <v>0</v>
      </c>
    </row>
    <row r="90" s="2" customFormat="1" ht="14.4" customHeight="1">
      <c r="A90" s="40"/>
      <c r="B90" s="166"/>
      <c r="C90" s="167" t="s">
        <v>88</v>
      </c>
      <c r="D90" s="167" t="s">
        <v>218</v>
      </c>
      <c r="E90" s="168" t="s">
        <v>1279</v>
      </c>
      <c r="F90" s="169" t="s">
        <v>1280</v>
      </c>
      <c r="G90" s="170" t="s">
        <v>1090</v>
      </c>
      <c r="H90" s="171">
        <v>4.048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4.0000000000000003E-05</v>
      </c>
      <c r="R90" s="176">
        <f>Q90*H90</f>
        <v>0.00016192000000000002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1636</v>
      </c>
    </row>
    <row r="91" s="13" customFormat="1">
      <c r="A91" s="13"/>
      <c r="B91" s="180"/>
      <c r="C91" s="13"/>
      <c r="D91" s="181" t="s">
        <v>225</v>
      </c>
      <c r="E91" s="13"/>
      <c r="F91" s="183" t="s">
        <v>1410</v>
      </c>
      <c r="G91" s="13"/>
      <c r="H91" s="184">
        <v>4.048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</v>
      </c>
      <c r="AX91" s="13" t="s">
        <v>88</v>
      </c>
      <c r="AY91" s="182" t="s">
        <v>216</v>
      </c>
    </row>
    <row r="92" s="2" customFormat="1" ht="24.15" customHeight="1">
      <c r="A92" s="40"/>
      <c r="B92" s="166"/>
      <c r="C92" s="167" t="s">
        <v>22</v>
      </c>
      <c r="D92" s="167" t="s">
        <v>218</v>
      </c>
      <c r="E92" s="168" t="s">
        <v>1283</v>
      </c>
      <c r="F92" s="169" t="s">
        <v>1284</v>
      </c>
      <c r="G92" s="170" t="s">
        <v>1285</v>
      </c>
      <c r="H92" s="171">
        <v>6.3609999999999998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1637</v>
      </c>
    </row>
    <row r="93" s="13" customFormat="1">
      <c r="A93" s="13"/>
      <c r="B93" s="180"/>
      <c r="C93" s="13"/>
      <c r="D93" s="181" t="s">
        <v>225</v>
      </c>
      <c r="E93" s="13"/>
      <c r="F93" s="183" t="s">
        <v>1638</v>
      </c>
      <c r="G93" s="13"/>
      <c r="H93" s="184">
        <v>6.3609999999999998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</v>
      </c>
      <c r="AX93" s="13" t="s">
        <v>88</v>
      </c>
      <c r="AY93" s="182" t="s">
        <v>216</v>
      </c>
    </row>
    <row r="94" s="2" customFormat="1" ht="14.4" customHeight="1">
      <c r="A94" s="40"/>
      <c r="B94" s="166"/>
      <c r="C94" s="167" t="s">
        <v>235</v>
      </c>
      <c r="D94" s="167" t="s">
        <v>218</v>
      </c>
      <c r="E94" s="168" t="s">
        <v>265</v>
      </c>
      <c r="F94" s="169" t="s">
        <v>266</v>
      </c>
      <c r="G94" s="170" t="s">
        <v>221</v>
      </c>
      <c r="H94" s="171">
        <v>2.8919999999999999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1639</v>
      </c>
    </row>
    <row r="95" s="2" customFormat="1">
      <c r="A95" s="40"/>
      <c r="B95" s="41"/>
      <c r="C95" s="40"/>
      <c r="D95" s="181" t="s">
        <v>230</v>
      </c>
      <c r="E95" s="40"/>
      <c r="F95" s="189" t="s">
        <v>1476</v>
      </c>
      <c r="G95" s="40"/>
      <c r="H95" s="40"/>
      <c r="I95" s="190"/>
      <c r="J95" s="40"/>
      <c r="K95" s="40"/>
      <c r="L95" s="41"/>
      <c r="M95" s="191"/>
      <c r="N95" s="192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230</v>
      </c>
      <c r="AU95" s="20" t="s">
        <v>22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1640</v>
      </c>
      <c r="G96" s="13"/>
      <c r="H96" s="184">
        <v>5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88</v>
      </c>
      <c r="AY96" s="182" t="s">
        <v>216</v>
      </c>
    </row>
    <row r="97" s="13" customFormat="1">
      <c r="A97" s="13"/>
      <c r="B97" s="180"/>
      <c r="C97" s="13"/>
      <c r="D97" s="181" t="s">
        <v>225</v>
      </c>
      <c r="E97" s="13"/>
      <c r="F97" s="183" t="s">
        <v>1592</v>
      </c>
      <c r="G97" s="13"/>
      <c r="H97" s="184">
        <v>2.8919999999999999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</v>
      </c>
      <c r="AX97" s="13" t="s">
        <v>88</v>
      </c>
      <c r="AY97" s="182" t="s">
        <v>216</v>
      </c>
    </row>
    <row r="98" s="2" customFormat="1" ht="24.15" customHeight="1">
      <c r="A98" s="40"/>
      <c r="B98" s="166"/>
      <c r="C98" s="167" t="s">
        <v>223</v>
      </c>
      <c r="D98" s="167" t="s">
        <v>218</v>
      </c>
      <c r="E98" s="168" t="s">
        <v>1292</v>
      </c>
      <c r="F98" s="169" t="s">
        <v>1293</v>
      </c>
      <c r="G98" s="170" t="s">
        <v>271</v>
      </c>
      <c r="H98" s="171">
        <v>8.6500000000000004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1641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1642</v>
      </c>
      <c r="G99" s="13"/>
      <c r="H99" s="184">
        <v>9.3059999999999992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80</v>
      </c>
      <c r="AY99" s="182" t="s">
        <v>216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1643</v>
      </c>
      <c r="G100" s="13"/>
      <c r="H100" s="184">
        <v>5.6520000000000001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80</v>
      </c>
      <c r="AY100" s="182" t="s">
        <v>216</v>
      </c>
    </row>
    <row r="101" s="14" customFormat="1">
      <c r="A101" s="14"/>
      <c r="B101" s="193"/>
      <c r="C101" s="14"/>
      <c r="D101" s="181" t="s">
        <v>225</v>
      </c>
      <c r="E101" s="194" t="s">
        <v>3</v>
      </c>
      <c r="F101" s="195" t="s">
        <v>234</v>
      </c>
      <c r="G101" s="14"/>
      <c r="H101" s="196">
        <v>14.957999999999998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225</v>
      </c>
      <c r="AU101" s="194" t="s">
        <v>22</v>
      </c>
      <c r="AV101" s="14" t="s">
        <v>223</v>
      </c>
      <c r="AW101" s="14" t="s">
        <v>41</v>
      </c>
      <c r="AX101" s="14" t="s">
        <v>88</v>
      </c>
      <c r="AY101" s="194" t="s">
        <v>216</v>
      </c>
    </row>
    <row r="102" s="13" customFormat="1">
      <c r="A102" s="13"/>
      <c r="B102" s="180"/>
      <c r="C102" s="13"/>
      <c r="D102" s="181" t="s">
        <v>225</v>
      </c>
      <c r="E102" s="13"/>
      <c r="F102" s="183" t="s">
        <v>1644</v>
      </c>
      <c r="G102" s="13"/>
      <c r="H102" s="184">
        <v>8.6500000000000004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</v>
      </c>
      <c r="AX102" s="13" t="s">
        <v>88</v>
      </c>
      <c r="AY102" s="182" t="s">
        <v>216</v>
      </c>
    </row>
    <row r="103" s="2" customFormat="1" ht="37.8" customHeight="1">
      <c r="A103" s="40"/>
      <c r="B103" s="166"/>
      <c r="C103" s="167" t="s">
        <v>245</v>
      </c>
      <c r="D103" s="167" t="s">
        <v>218</v>
      </c>
      <c r="E103" s="168" t="s">
        <v>1297</v>
      </c>
      <c r="F103" s="169" t="s">
        <v>1298</v>
      </c>
      <c r="G103" s="170" t="s">
        <v>261</v>
      </c>
      <c r="H103" s="171">
        <v>4.6779999999999999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1645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1646</v>
      </c>
      <c r="G104" s="13"/>
      <c r="H104" s="184">
        <v>8.0899999999999999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1647</v>
      </c>
      <c r="G105" s="13"/>
      <c r="H105" s="184">
        <v>4.6779999999999999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24.15" customHeight="1">
      <c r="A106" s="40"/>
      <c r="B106" s="166"/>
      <c r="C106" s="167" t="s">
        <v>249</v>
      </c>
      <c r="D106" s="167" t="s">
        <v>218</v>
      </c>
      <c r="E106" s="168" t="s">
        <v>1482</v>
      </c>
      <c r="F106" s="169" t="s">
        <v>1483</v>
      </c>
      <c r="G106" s="170" t="s">
        <v>271</v>
      </c>
      <c r="H106" s="171">
        <v>70.144999999999996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1648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1485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1649</v>
      </c>
      <c r="G108" s="13"/>
      <c r="H108" s="184">
        <v>63.155999999999999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80</v>
      </c>
      <c r="AY108" s="182" t="s">
        <v>216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1650</v>
      </c>
      <c r="G109" s="13"/>
      <c r="H109" s="184">
        <v>53.109999999999999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80</v>
      </c>
      <c r="AY109" s="182" t="s">
        <v>216</v>
      </c>
    </row>
    <row r="110" s="13" customFormat="1">
      <c r="A110" s="13"/>
      <c r="B110" s="180"/>
      <c r="C110" s="13"/>
      <c r="D110" s="181" t="s">
        <v>225</v>
      </c>
      <c r="E110" s="182" t="s">
        <v>3</v>
      </c>
      <c r="F110" s="183" t="s">
        <v>1651</v>
      </c>
      <c r="G110" s="13"/>
      <c r="H110" s="184">
        <v>5.0300000000000002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41</v>
      </c>
      <c r="AX110" s="13" t="s">
        <v>80</v>
      </c>
      <c r="AY110" s="182" t="s">
        <v>216</v>
      </c>
    </row>
    <row r="111" s="14" customFormat="1">
      <c r="A111" s="14"/>
      <c r="B111" s="193"/>
      <c r="C111" s="14"/>
      <c r="D111" s="181" t="s">
        <v>225</v>
      </c>
      <c r="E111" s="194" t="s">
        <v>3</v>
      </c>
      <c r="F111" s="195" t="s">
        <v>234</v>
      </c>
      <c r="G111" s="14"/>
      <c r="H111" s="196">
        <v>121.29599999999999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225</v>
      </c>
      <c r="AU111" s="194" t="s">
        <v>22</v>
      </c>
      <c r="AV111" s="14" t="s">
        <v>223</v>
      </c>
      <c r="AW111" s="14" t="s">
        <v>41</v>
      </c>
      <c r="AX111" s="14" t="s">
        <v>88</v>
      </c>
      <c r="AY111" s="194" t="s">
        <v>216</v>
      </c>
    </row>
    <row r="112" s="13" customFormat="1">
      <c r="A112" s="13"/>
      <c r="B112" s="180"/>
      <c r="C112" s="13"/>
      <c r="D112" s="181" t="s">
        <v>225</v>
      </c>
      <c r="E112" s="13"/>
      <c r="F112" s="183" t="s">
        <v>1652</v>
      </c>
      <c r="G112" s="13"/>
      <c r="H112" s="184">
        <v>70.144999999999996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</v>
      </c>
      <c r="AX112" s="13" t="s">
        <v>88</v>
      </c>
      <c r="AY112" s="182" t="s">
        <v>216</v>
      </c>
    </row>
    <row r="113" s="2" customFormat="1" ht="24.15" customHeight="1">
      <c r="A113" s="40"/>
      <c r="B113" s="166"/>
      <c r="C113" s="167" t="s">
        <v>254</v>
      </c>
      <c r="D113" s="167" t="s">
        <v>218</v>
      </c>
      <c r="E113" s="168" t="s">
        <v>1302</v>
      </c>
      <c r="F113" s="169" t="s">
        <v>1303</v>
      </c>
      <c r="G113" s="170" t="s">
        <v>271</v>
      </c>
      <c r="H113" s="171">
        <v>14.916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1653</v>
      </c>
    </row>
    <row r="114" s="13" customFormat="1">
      <c r="A114" s="13"/>
      <c r="B114" s="180"/>
      <c r="C114" s="13"/>
      <c r="D114" s="181" t="s">
        <v>225</v>
      </c>
      <c r="E114" s="182" t="s">
        <v>3</v>
      </c>
      <c r="F114" s="183" t="s">
        <v>1654</v>
      </c>
      <c r="G114" s="13"/>
      <c r="H114" s="184">
        <v>15.544000000000001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41</v>
      </c>
      <c r="AX114" s="13" t="s">
        <v>80</v>
      </c>
      <c r="AY114" s="182" t="s">
        <v>216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1655</v>
      </c>
      <c r="G115" s="13"/>
      <c r="H115" s="184">
        <v>10.247999999999999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80</v>
      </c>
      <c r="AY115" s="182" t="s">
        <v>216</v>
      </c>
    </row>
    <row r="116" s="14" customFormat="1">
      <c r="A116" s="14"/>
      <c r="B116" s="193"/>
      <c r="C116" s="14"/>
      <c r="D116" s="181" t="s">
        <v>225</v>
      </c>
      <c r="E116" s="194" t="s">
        <v>3</v>
      </c>
      <c r="F116" s="195" t="s">
        <v>234</v>
      </c>
      <c r="G116" s="14"/>
      <c r="H116" s="196">
        <v>25.792000000000002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225</v>
      </c>
      <c r="AU116" s="194" t="s">
        <v>22</v>
      </c>
      <c r="AV116" s="14" t="s">
        <v>223</v>
      </c>
      <c r="AW116" s="14" t="s">
        <v>41</v>
      </c>
      <c r="AX116" s="14" t="s">
        <v>88</v>
      </c>
      <c r="AY116" s="194" t="s">
        <v>216</v>
      </c>
    </row>
    <row r="117" s="13" customFormat="1">
      <c r="A117" s="13"/>
      <c r="B117" s="180"/>
      <c r="C117" s="13"/>
      <c r="D117" s="181" t="s">
        <v>225</v>
      </c>
      <c r="E117" s="13"/>
      <c r="F117" s="183" t="s">
        <v>1656</v>
      </c>
      <c r="G117" s="13"/>
      <c r="H117" s="184">
        <v>14.916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</v>
      </c>
      <c r="AX117" s="13" t="s">
        <v>88</v>
      </c>
      <c r="AY117" s="182" t="s">
        <v>216</v>
      </c>
    </row>
    <row r="118" s="2" customFormat="1" ht="14.4" customHeight="1">
      <c r="A118" s="40"/>
      <c r="B118" s="166"/>
      <c r="C118" s="167" t="s">
        <v>258</v>
      </c>
      <c r="D118" s="167" t="s">
        <v>218</v>
      </c>
      <c r="E118" s="168" t="s">
        <v>1311</v>
      </c>
      <c r="F118" s="169" t="s">
        <v>1312</v>
      </c>
      <c r="G118" s="170" t="s">
        <v>221</v>
      </c>
      <c r="H118" s="171">
        <v>62.456000000000003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0.00084999999999999995</v>
      </c>
      <c r="R118" s="176">
        <f>Q118*H118</f>
        <v>0.053087599999999999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223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223</v>
      </c>
      <c r="BM118" s="178" t="s">
        <v>1657</v>
      </c>
    </row>
    <row r="119" s="13" customFormat="1">
      <c r="A119" s="13"/>
      <c r="B119" s="180"/>
      <c r="C119" s="13"/>
      <c r="D119" s="181" t="s">
        <v>225</v>
      </c>
      <c r="E119" s="182" t="s">
        <v>3</v>
      </c>
      <c r="F119" s="183" t="s">
        <v>1658</v>
      </c>
      <c r="G119" s="13"/>
      <c r="H119" s="184">
        <v>43.200000000000003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41</v>
      </c>
      <c r="AX119" s="13" t="s">
        <v>80</v>
      </c>
      <c r="AY119" s="182" t="s">
        <v>216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1659</v>
      </c>
      <c r="G120" s="13"/>
      <c r="H120" s="184">
        <v>21.600000000000001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80</v>
      </c>
      <c r="AY120" s="182" t="s">
        <v>216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1660</v>
      </c>
      <c r="G121" s="13"/>
      <c r="H121" s="184">
        <v>43.200000000000003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80</v>
      </c>
      <c r="AY121" s="182" t="s">
        <v>216</v>
      </c>
    </row>
    <row r="122" s="14" customFormat="1">
      <c r="A122" s="14"/>
      <c r="B122" s="193"/>
      <c r="C122" s="14"/>
      <c r="D122" s="181" t="s">
        <v>225</v>
      </c>
      <c r="E122" s="194" t="s">
        <v>3</v>
      </c>
      <c r="F122" s="195" t="s">
        <v>234</v>
      </c>
      <c r="G122" s="14"/>
      <c r="H122" s="196">
        <v>108.00000000000001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225</v>
      </c>
      <c r="AU122" s="194" t="s">
        <v>22</v>
      </c>
      <c r="AV122" s="14" t="s">
        <v>223</v>
      </c>
      <c r="AW122" s="14" t="s">
        <v>41</v>
      </c>
      <c r="AX122" s="14" t="s">
        <v>88</v>
      </c>
      <c r="AY122" s="194" t="s">
        <v>216</v>
      </c>
    </row>
    <row r="123" s="13" customFormat="1">
      <c r="A123" s="13"/>
      <c r="B123" s="180"/>
      <c r="C123" s="13"/>
      <c r="D123" s="181" t="s">
        <v>225</v>
      </c>
      <c r="E123" s="13"/>
      <c r="F123" s="183" t="s">
        <v>1661</v>
      </c>
      <c r="G123" s="13"/>
      <c r="H123" s="184">
        <v>62.456000000000003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</v>
      </c>
      <c r="AX123" s="13" t="s">
        <v>88</v>
      </c>
      <c r="AY123" s="182" t="s">
        <v>216</v>
      </c>
    </row>
    <row r="124" s="2" customFormat="1" ht="24.15" customHeight="1">
      <c r="A124" s="40"/>
      <c r="B124" s="166"/>
      <c r="C124" s="167" t="s">
        <v>264</v>
      </c>
      <c r="D124" s="167" t="s">
        <v>218</v>
      </c>
      <c r="E124" s="168" t="s">
        <v>1319</v>
      </c>
      <c r="F124" s="169" t="s">
        <v>1320</v>
      </c>
      <c r="G124" s="170" t="s">
        <v>221</v>
      </c>
      <c r="H124" s="171">
        <v>62.456000000000003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223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223</v>
      </c>
      <c r="BM124" s="178" t="s">
        <v>1662</v>
      </c>
    </row>
    <row r="125" s="13" customFormat="1">
      <c r="A125" s="13"/>
      <c r="B125" s="180"/>
      <c r="C125" s="13"/>
      <c r="D125" s="181" t="s">
        <v>225</v>
      </c>
      <c r="E125" s="13"/>
      <c r="F125" s="183" t="s">
        <v>1661</v>
      </c>
      <c r="G125" s="13"/>
      <c r="H125" s="184">
        <v>62.456000000000003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</v>
      </c>
      <c r="AX125" s="13" t="s">
        <v>88</v>
      </c>
      <c r="AY125" s="182" t="s">
        <v>216</v>
      </c>
    </row>
    <row r="126" s="2" customFormat="1" ht="37.8" customHeight="1">
      <c r="A126" s="40"/>
      <c r="B126" s="166"/>
      <c r="C126" s="167" t="s">
        <v>268</v>
      </c>
      <c r="D126" s="167" t="s">
        <v>218</v>
      </c>
      <c r="E126" s="168" t="s">
        <v>288</v>
      </c>
      <c r="F126" s="169" t="s">
        <v>289</v>
      </c>
      <c r="G126" s="170" t="s">
        <v>271</v>
      </c>
      <c r="H126" s="171">
        <v>0.57799999999999996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223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223</v>
      </c>
      <c r="BM126" s="178" t="s">
        <v>1663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1664</v>
      </c>
      <c r="G127" s="13"/>
      <c r="H127" s="184">
        <v>1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88</v>
      </c>
      <c r="AY127" s="182" t="s">
        <v>216</v>
      </c>
    </row>
    <row r="128" s="13" customFormat="1">
      <c r="A128" s="13"/>
      <c r="B128" s="180"/>
      <c r="C128" s="13"/>
      <c r="D128" s="181" t="s">
        <v>225</v>
      </c>
      <c r="E128" s="13"/>
      <c r="F128" s="183" t="s">
        <v>1537</v>
      </c>
      <c r="G128" s="13"/>
      <c r="H128" s="184">
        <v>0.57799999999999996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</v>
      </c>
      <c r="AX128" s="13" t="s">
        <v>88</v>
      </c>
      <c r="AY128" s="182" t="s">
        <v>216</v>
      </c>
    </row>
    <row r="129" s="2" customFormat="1" ht="37.8" customHeight="1">
      <c r="A129" s="40"/>
      <c r="B129" s="166"/>
      <c r="C129" s="167" t="s">
        <v>273</v>
      </c>
      <c r="D129" s="167" t="s">
        <v>218</v>
      </c>
      <c r="E129" s="168" t="s">
        <v>293</v>
      </c>
      <c r="F129" s="169" t="s">
        <v>294</v>
      </c>
      <c r="G129" s="170" t="s">
        <v>271</v>
      </c>
      <c r="H129" s="171">
        <v>18.018000000000001</v>
      </c>
      <c r="I129" s="172"/>
      <c r="J129" s="173">
        <f>ROUND(I129*H129,2)</f>
        <v>0</v>
      </c>
      <c r="K129" s="169" t="s">
        <v>222</v>
      </c>
      <c r="L129" s="41"/>
      <c r="M129" s="174" t="s">
        <v>3</v>
      </c>
      <c r="N129" s="175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223</v>
      </c>
      <c r="AT129" s="178" t="s">
        <v>218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223</v>
      </c>
      <c r="BM129" s="178" t="s">
        <v>1665</v>
      </c>
    </row>
    <row r="130" s="2" customFormat="1">
      <c r="A130" s="40"/>
      <c r="B130" s="41"/>
      <c r="C130" s="40"/>
      <c r="D130" s="181" t="s">
        <v>230</v>
      </c>
      <c r="E130" s="40"/>
      <c r="F130" s="189" t="s">
        <v>296</v>
      </c>
      <c r="G130" s="40"/>
      <c r="H130" s="40"/>
      <c r="I130" s="190"/>
      <c r="J130" s="40"/>
      <c r="K130" s="40"/>
      <c r="L130" s="41"/>
      <c r="M130" s="191"/>
      <c r="N130" s="192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0" t="s">
        <v>230</v>
      </c>
      <c r="AU130" s="20" t="s">
        <v>22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1666</v>
      </c>
      <c r="G131" s="13"/>
      <c r="H131" s="184">
        <v>31.155999999999999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1667</v>
      </c>
      <c r="G132" s="13"/>
      <c r="H132" s="184">
        <v>18.018000000000001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24.15" customHeight="1">
      <c r="A133" s="40"/>
      <c r="B133" s="166"/>
      <c r="C133" s="167" t="s">
        <v>280</v>
      </c>
      <c r="D133" s="167" t="s">
        <v>218</v>
      </c>
      <c r="E133" s="168" t="s">
        <v>298</v>
      </c>
      <c r="F133" s="169" t="s">
        <v>299</v>
      </c>
      <c r="G133" s="170" t="s">
        <v>300</v>
      </c>
      <c r="H133" s="171">
        <v>36.034999999999997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1668</v>
      </c>
    </row>
    <row r="134" s="13" customFormat="1">
      <c r="A134" s="13"/>
      <c r="B134" s="180"/>
      <c r="C134" s="13"/>
      <c r="D134" s="181" t="s">
        <v>225</v>
      </c>
      <c r="E134" s="182" t="s">
        <v>3</v>
      </c>
      <c r="F134" s="183" t="s">
        <v>1669</v>
      </c>
      <c r="G134" s="13"/>
      <c r="H134" s="184">
        <v>62.311999999999998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41</v>
      </c>
      <c r="AX134" s="13" t="s">
        <v>88</v>
      </c>
      <c r="AY134" s="182" t="s">
        <v>216</v>
      </c>
    </row>
    <row r="135" s="13" customFormat="1">
      <c r="A135" s="13"/>
      <c r="B135" s="180"/>
      <c r="C135" s="13"/>
      <c r="D135" s="181" t="s">
        <v>225</v>
      </c>
      <c r="E135" s="13"/>
      <c r="F135" s="183" t="s">
        <v>1670</v>
      </c>
      <c r="G135" s="13"/>
      <c r="H135" s="184">
        <v>36.034999999999997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</v>
      </c>
      <c r="AX135" s="13" t="s">
        <v>88</v>
      </c>
      <c r="AY135" s="182" t="s">
        <v>216</v>
      </c>
    </row>
    <row r="136" s="2" customFormat="1" ht="24.15" customHeight="1">
      <c r="A136" s="40"/>
      <c r="B136" s="166"/>
      <c r="C136" s="167" t="s">
        <v>287</v>
      </c>
      <c r="D136" s="167" t="s">
        <v>218</v>
      </c>
      <c r="E136" s="168" t="s">
        <v>304</v>
      </c>
      <c r="F136" s="169" t="s">
        <v>305</v>
      </c>
      <c r="G136" s="170" t="s">
        <v>271</v>
      </c>
      <c r="H136" s="171">
        <v>0.57799999999999996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223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1671</v>
      </c>
    </row>
    <row r="137" s="13" customFormat="1">
      <c r="A137" s="13"/>
      <c r="B137" s="180"/>
      <c r="C137" s="13"/>
      <c r="D137" s="181" t="s">
        <v>225</v>
      </c>
      <c r="E137" s="182" t="s">
        <v>3</v>
      </c>
      <c r="F137" s="183" t="s">
        <v>1672</v>
      </c>
      <c r="G137" s="13"/>
      <c r="H137" s="184">
        <v>1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41</v>
      </c>
      <c r="AX137" s="13" t="s">
        <v>88</v>
      </c>
      <c r="AY137" s="182" t="s">
        <v>216</v>
      </c>
    </row>
    <row r="138" s="13" customFormat="1">
      <c r="A138" s="13"/>
      <c r="B138" s="180"/>
      <c r="C138" s="13"/>
      <c r="D138" s="181" t="s">
        <v>225</v>
      </c>
      <c r="E138" s="13"/>
      <c r="F138" s="183" t="s">
        <v>1537</v>
      </c>
      <c r="G138" s="13"/>
      <c r="H138" s="184">
        <v>0.57799999999999996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</v>
      </c>
      <c r="AX138" s="13" t="s">
        <v>88</v>
      </c>
      <c r="AY138" s="182" t="s">
        <v>216</v>
      </c>
    </row>
    <row r="139" s="2" customFormat="1" ht="24.15" customHeight="1">
      <c r="A139" s="40"/>
      <c r="B139" s="166"/>
      <c r="C139" s="167" t="s">
        <v>292</v>
      </c>
      <c r="D139" s="167" t="s">
        <v>218</v>
      </c>
      <c r="E139" s="168" t="s">
        <v>1328</v>
      </c>
      <c r="F139" s="169" t="s">
        <v>1329</v>
      </c>
      <c r="G139" s="170" t="s">
        <v>271</v>
      </c>
      <c r="H139" s="171">
        <v>46.848999999999997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223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223</v>
      </c>
      <c r="BM139" s="178" t="s">
        <v>1673</v>
      </c>
    </row>
    <row r="140" s="13" customFormat="1">
      <c r="A140" s="13"/>
      <c r="B140" s="180"/>
      <c r="C140" s="13"/>
      <c r="D140" s="181" t="s">
        <v>225</v>
      </c>
      <c r="E140" s="182" t="s">
        <v>3</v>
      </c>
      <c r="F140" s="183" t="s">
        <v>1674</v>
      </c>
      <c r="G140" s="13"/>
      <c r="H140" s="184">
        <v>47.487000000000002</v>
      </c>
      <c r="I140" s="185"/>
      <c r="J140" s="13"/>
      <c r="K140" s="13"/>
      <c r="L140" s="180"/>
      <c r="M140" s="186"/>
      <c r="N140" s="187"/>
      <c r="O140" s="187"/>
      <c r="P140" s="187"/>
      <c r="Q140" s="187"/>
      <c r="R140" s="187"/>
      <c r="S140" s="187"/>
      <c r="T140" s="18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2" t="s">
        <v>225</v>
      </c>
      <c r="AU140" s="182" t="s">
        <v>22</v>
      </c>
      <c r="AV140" s="13" t="s">
        <v>22</v>
      </c>
      <c r="AW140" s="13" t="s">
        <v>41</v>
      </c>
      <c r="AX140" s="13" t="s">
        <v>80</v>
      </c>
      <c r="AY140" s="182" t="s">
        <v>216</v>
      </c>
    </row>
    <row r="141" s="13" customFormat="1">
      <c r="A141" s="13"/>
      <c r="B141" s="180"/>
      <c r="C141" s="13"/>
      <c r="D141" s="181" t="s">
        <v>225</v>
      </c>
      <c r="E141" s="182" t="s">
        <v>3</v>
      </c>
      <c r="F141" s="183" t="s">
        <v>1675</v>
      </c>
      <c r="G141" s="13"/>
      <c r="H141" s="184">
        <v>24.754999999999999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41</v>
      </c>
      <c r="AX141" s="13" t="s">
        <v>80</v>
      </c>
      <c r="AY141" s="182" t="s">
        <v>216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1676</v>
      </c>
      <c r="G142" s="13"/>
      <c r="H142" s="184">
        <v>4.0179999999999998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80</v>
      </c>
      <c r="AY142" s="182" t="s">
        <v>216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1677</v>
      </c>
      <c r="G143" s="13"/>
      <c r="H143" s="184">
        <v>4.7519999999999998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80</v>
      </c>
      <c r="AY143" s="182" t="s">
        <v>216</v>
      </c>
    </row>
    <row r="144" s="14" customFormat="1">
      <c r="A144" s="14"/>
      <c r="B144" s="193"/>
      <c r="C144" s="14"/>
      <c r="D144" s="181" t="s">
        <v>225</v>
      </c>
      <c r="E144" s="194" t="s">
        <v>3</v>
      </c>
      <c r="F144" s="195" t="s">
        <v>234</v>
      </c>
      <c r="G144" s="14"/>
      <c r="H144" s="196">
        <v>81.012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225</v>
      </c>
      <c r="AU144" s="194" t="s">
        <v>22</v>
      </c>
      <c r="AV144" s="14" t="s">
        <v>223</v>
      </c>
      <c r="AW144" s="14" t="s">
        <v>41</v>
      </c>
      <c r="AX144" s="14" t="s">
        <v>88</v>
      </c>
      <c r="AY144" s="194" t="s">
        <v>216</v>
      </c>
    </row>
    <row r="145" s="13" customFormat="1">
      <c r="A145" s="13"/>
      <c r="B145" s="180"/>
      <c r="C145" s="13"/>
      <c r="D145" s="181" t="s">
        <v>225</v>
      </c>
      <c r="E145" s="13"/>
      <c r="F145" s="183" t="s">
        <v>1678</v>
      </c>
      <c r="G145" s="13"/>
      <c r="H145" s="184">
        <v>46.848999999999997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</v>
      </c>
      <c r="AX145" s="13" t="s">
        <v>88</v>
      </c>
      <c r="AY145" s="182" t="s">
        <v>216</v>
      </c>
    </row>
    <row r="146" s="2" customFormat="1" ht="14.4" customHeight="1">
      <c r="A146" s="40"/>
      <c r="B146" s="166"/>
      <c r="C146" s="201" t="s">
        <v>9</v>
      </c>
      <c r="D146" s="201" t="s">
        <v>356</v>
      </c>
      <c r="E146" s="202" t="s">
        <v>1013</v>
      </c>
      <c r="F146" s="203" t="s">
        <v>1014</v>
      </c>
      <c r="G146" s="204" t="s">
        <v>300</v>
      </c>
      <c r="H146" s="205">
        <v>93.697999999999993</v>
      </c>
      <c r="I146" s="206"/>
      <c r="J146" s="207">
        <f>ROUND(I146*H146,2)</f>
        <v>0</v>
      </c>
      <c r="K146" s="203" t="s">
        <v>222</v>
      </c>
      <c r="L146" s="208"/>
      <c r="M146" s="209" t="s">
        <v>3</v>
      </c>
      <c r="N146" s="210" t="s">
        <v>51</v>
      </c>
      <c r="O146" s="74"/>
      <c r="P146" s="176">
        <f>O146*H146</f>
        <v>0</v>
      </c>
      <c r="Q146" s="176">
        <v>1</v>
      </c>
      <c r="R146" s="176">
        <f>Q146*H146</f>
        <v>93.697999999999993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258</v>
      </c>
      <c r="AT146" s="178" t="s">
        <v>356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1679</v>
      </c>
    </row>
    <row r="147" s="13" customFormat="1">
      <c r="A147" s="13"/>
      <c r="B147" s="180"/>
      <c r="C147" s="13"/>
      <c r="D147" s="181" t="s">
        <v>225</v>
      </c>
      <c r="E147" s="182" t="s">
        <v>3</v>
      </c>
      <c r="F147" s="183" t="s">
        <v>1680</v>
      </c>
      <c r="G147" s="13"/>
      <c r="H147" s="184">
        <v>162.024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41</v>
      </c>
      <c r="AX147" s="13" t="s">
        <v>88</v>
      </c>
      <c r="AY147" s="182" t="s">
        <v>216</v>
      </c>
    </row>
    <row r="148" s="13" customFormat="1">
      <c r="A148" s="13"/>
      <c r="B148" s="180"/>
      <c r="C148" s="13"/>
      <c r="D148" s="181" t="s">
        <v>225</v>
      </c>
      <c r="E148" s="13"/>
      <c r="F148" s="183" t="s">
        <v>1681</v>
      </c>
      <c r="G148" s="13"/>
      <c r="H148" s="184">
        <v>93.697999999999993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</v>
      </c>
      <c r="AX148" s="13" t="s">
        <v>88</v>
      </c>
      <c r="AY148" s="182" t="s">
        <v>216</v>
      </c>
    </row>
    <row r="149" s="2" customFormat="1" ht="37.8" customHeight="1">
      <c r="A149" s="40"/>
      <c r="B149" s="166"/>
      <c r="C149" s="167" t="s">
        <v>303</v>
      </c>
      <c r="D149" s="167" t="s">
        <v>218</v>
      </c>
      <c r="E149" s="168" t="s">
        <v>1017</v>
      </c>
      <c r="F149" s="169" t="s">
        <v>1018</v>
      </c>
      <c r="G149" s="170" t="s">
        <v>271</v>
      </c>
      <c r="H149" s="171">
        <v>43.828000000000003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223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223</v>
      </c>
      <c r="BM149" s="178" t="s">
        <v>1682</v>
      </c>
    </row>
    <row r="150" s="13" customFormat="1">
      <c r="A150" s="13"/>
      <c r="B150" s="180"/>
      <c r="C150" s="13"/>
      <c r="D150" s="181" t="s">
        <v>225</v>
      </c>
      <c r="E150" s="182" t="s">
        <v>3</v>
      </c>
      <c r="F150" s="183" t="s">
        <v>1683</v>
      </c>
      <c r="G150" s="13"/>
      <c r="H150" s="184">
        <v>73.576999999999998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41</v>
      </c>
      <c r="AX150" s="13" t="s">
        <v>80</v>
      </c>
      <c r="AY150" s="182" t="s">
        <v>216</v>
      </c>
    </row>
    <row r="151" s="13" customFormat="1">
      <c r="A151" s="13"/>
      <c r="B151" s="180"/>
      <c r="C151" s="13"/>
      <c r="D151" s="181" t="s">
        <v>225</v>
      </c>
      <c r="E151" s="182" t="s">
        <v>3</v>
      </c>
      <c r="F151" s="183" t="s">
        <v>1684</v>
      </c>
      <c r="G151" s="13"/>
      <c r="H151" s="184">
        <v>2.2109999999999999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41</v>
      </c>
      <c r="AX151" s="13" t="s">
        <v>80</v>
      </c>
      <c r="AY151" s="182" t="s">
        <v>216</v>
      </c>
    </row>
    <row r="152" s="14" customFormat="1">
      <c r="A152" s="14"/>
      <c r="B152" s="193"/>
      <c r="C152" s="14"/>
      <c r="D152" s="181" t="s">
        <v>225</v>
      </c>
      <c r="E152" s="194" t="s">
        <v>3</v>
      </c>
      <c r="F152" s="195" t="s">
        <v>234</v>
      </c>
      <c r="G152" s="14"/>
      <c r="H152" s="196">
        <v>75.787999999999997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225</v>
      </c>
      <c r="AU152" s="194" t="s">
        <v>22</v>
      </c>
      <c r="AV152" s="14" t="s">
        <v>223</v>
      </c>
      <c r="AW152" s="14" t="s">
        <v>41</v>
      </c>
      <c r="AX152" s="14" t="s">
        <v>88</v>
      </c>
      <c r="AY152" s="194" t="s">
        <v>216</v>
      </c>
    </row>
    <row r="153" s="13" customFormat="1">
      <c r="A153" s="13"/>
      <c r="B153" s="180"/>
      <c r="C153" s="13"/>
      <c r="D153" s="181" t="s">
        <v>225</v>
      </c>
      <c r="E153" s="13"/>
      <c r="F153" s="183" t="s">
        <v>1685</v>
      </c>
      <c r="G153" s="13"/>
      <c r="H153" s="184">
        <v>43.828000000000003</v>
      </c>
      <c r="I153" s="185"/>
      <c r="J153" s="13"/>
      <c r="K153" s="13"/>
      <c r="L153" s="180"/>
      <c r="M153" s="186"/>
      <c r="N153" s="187"/>
      <c r="O153" s="187"/>
      <c r="P153" s="187"/>
      <c r="Q153" s="187"/>
      <c r="R153" s="187"/>
      <c r="S153" s="187"/>
      <c r="T153" s="18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2" t="s">
        <v>225</v>
      </c>
      <c r="AU153" s="182" t="s">
        <v>22</v>
      </c>
      <c r="AV153" s="13" t="s">
        <v>22</v>
      </c>
      <c r="AW153" s="13" t="s">
        <v>4</v>
      </c>
      <c r="AX153" s="13" t="s">
        <v>88</v>
      </c>
      <c r="AY153" s="182" t="s">
        <v>216</v>
      </c>
    </row>
    <row r="154" s="2" customFormat="1" ht="14.4" customHeight="1">
      <c r="A154" s="40"/>
      <c r="B154" s="166"/>
      <c r="C154" s="201" t="s">
        <v>308</v>
      </c>
      <c r="D154" s="201" t="s">
        <v>356</v>
      </c>
      <c r="E154" s="202" t="s">
        <v>1515</v>
      </c>
      <c r="F154" s="203" t="s">
        <v>1516</v>
      </c>
      <c r="G154" s="204" t="s">
        <v>300</v>
      </c>
      <c r="H154" s="205">
        <v>24.292999999999999</v>
      </c>
      <c r="I154" s="206"/>
      <c r="J154" s="207">
        <f>ROUND(I154*H154,2)</f>
        <v>0</v>
      </c>
      <c r="K154" s="203" t="s">
        <v>222</v>
      </c>
      <c r="L154" s="208"/>
      <c r="M154" s="209" t="s">
        <v>3</v>
      </c>
      <c r="N154" s="210" t="s">
        <v>51</v>
      </c>
      <c r="O154" s="74"/>
      <c r="P154" s="176">
        <f>O154*H154</f>
        <v>0</v>
      </c>
      <c r="Q154" s="176">
        <v>1</v>
      </c>
      <c r="R154" s="176">
        <f>Q154*H154</f>
        <v>24.292999999999999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258</v>
      </c>
      <c r="AT154" s="178" t="s">
        <v>356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223</v>
      </c>
      <c r="BM154" s="178" t="s">
        <v>1686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1687</v>
      </c>
      <c r="G155" s="13"/>
      <c r="H155" s="184">
        <v>21.952999999999999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80</v>
      </c>
      <c r="AY155" s="182" t="s">
        <v>216</v>
      </c>
    </row>
    <row r="156" s="13" customFormat="1">
      <c r="A156" s="13"/>
      <c r="B156" s="180"/>
      <c r="C156" s="13"/>
      <c r="D156" s="181" t="s">
        <v>225</v>
      </c>
      <c r="E156" s="182" t="s">
        <v>3</v>
      </c>
      <c r="F156" s="183" t="s">
        <v>1688</v>
      </c>
      <c r="G156" s="13"/>
      <c r="H156" s="184">
        <v>1.385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41</v>
      </c>
      <c r="AX156" s="13" t="s">
        <v>80</v>
      </c>
      <c r="AY156" s="182" t="s">
        <v>216</v>
      </c>
    </row>
    <row r="157" s="16" customFormat="1">
      <c r="A157" s="16"/>
      <c r="B157" s="226"/>
      <c r="C157" s="16"/>
      <c r="D157" s="181" t="s">
        <v>225</v>
      </c>
      <c r="E157" s="227" t="s">
        <v>3</v>
      </c>
      <c r="F157" s="228" t="s">
        <v>1335</v>
      </c>
      <c r="G157" s="16"/>
      <c r="H157" s="229">
        <v>23.338000000000001</v>
      </c>
      <c r="I157" s="230"/>
      <c r="J157" s="16"/>
      <c r="K157" s="16"/>
      <c r="L157" s="226"/>
      <c r="M157" s="231"/>
      <c r="N157" s="232"/>
      <c r="O157" s="232"/>
      <c r="P157" s="232"/>
      <c r="Q157" s="232"/>
      <c r="R157" s="232"/>
      <c r="S157" s="232"/>
      <c r="T157" s="23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27" t="s">
        <v>225</v>
      </c>
      <c r="AU157" s="227" t="s">
        <v>22</v>
      </c>
      <c r="AV157" s="16" t="s">
        <v>235</v>
      </c>
      <c r="AW157" s="16" t="s">
        <v>41</v>
      </c>
      <c r="AX157" s="16" t="s">
        <v>80</v>
      </c>
      <c r="AY157" s="227" t="s">
        <v>216</v>
      </c>
    </row>
    <row r="158" s="13" customFormat="1">
      <c r="A158" s="13"/>
      <c r="B158" s="180"/>
      <c r="C158" s="13"/>
      <c r="D158" s="181" t="s">
        <v>225</v>
      </c>
      <c r="E158" s="182" t="s">
        <v>3</v>
      </c>
      <c r="F158" s="183" t="s">
        <v>1689</v>
      </c>
      <c r="G158" s="13"/>
      <c r="H158" s="184">
        <v>42.008000000000003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225</v>
      </c>
      <c r="AU158" s="182" t="s">
        <v>22</v>
      </c>
      <c r="AV158" s="13" t="s">
        <v>22</v>
      </c>
      <c r="AW158" s="13" t="s">
        <v>41</v>
      </c>
      <c r="AX158" s="13" t="s">
        <v>88</v>
      </c>
      <c r="AY158" s="182" t="s">
        <v>216</v>
      </c>
    </row>
    <row r="159" s="13" customFormat="1">
      <c r="A159" s="13"/>
      <c r="B159" s="180"/>
      <c r="C159" s="13"/>
      <c r="D159" s="181" t="s">
        <v>225</v>
      </c>
      <c r="E159" s="13"/>
      <c r="F159" s="183" t="s">
        <v>1690</v>
      </c>
      <c r="G159" s="13"/>
      <c r="H159" s="184">
        <v>24.292999999999999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</v>
      </c>
      <c r="AX159" s="13" t="s">
        <v>88</v>
      </c>
      <c r="AY159" s="182" t="s">
        <v>216</v>
      </c>
    </row>
    <row r="160" s="2" customFormat="1" ht="14.4" customHeight="1">
      <c r="A160" s="40"/>
      <c r="B160" s="166"/>
      <c r="C160" s="201" t="s">
        <v>314</v>
      </c>
      <c r="D160" s="201" t="s">
        <v>356</v>
      </c>
      <c r="E160" s="202" t="s">
        <v>1021</v>
      </c>
      <c r="F160" s="203" t="s">
        <v>1022</v>
      </c>
      <c r="G160" s="204" t="s">
        <v>300</v>
      </c>
      <c r="H160" s="205">
        <v>60.412999999999997</v>
      </c>
      <c r="I160" s="206"/>
      <c r="J160" s="207">
        <f>ROUND(I160*H160,2)</f>
        <v>0</v>
      </c>
      <c r="K160" s="203" t="s">
        <v>222</v>
      </c>
      <c r="L160" s="208"/>
      <c r="M160" s="209" t="s">
        <v>3</v>
      </c>
      <c r="N160" s="210" t="s">
        <v>51</v>
      </c>
      <c r="O160" s="74"/>
      <c r="P160" s="176">
        <f>O160*H160</f>
        <v>0</v>
      </c>
      <c r="Q160" s="176">
        <v>1</v>
      </c>
      <c r="R160" s="176">
        <f>Q160*H160</f>
        <v>60.412999999999997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258</v>
      </c>
      <c r="AT160" s="178" t="s">
        <v>356</v>
      </c>
      <c r="AU160" s="178" t="s">
        <v>22</v>
      </c>
      <c r="AY160" s="20" t="s">
        <v>216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88</v>
      </c>
      <c r="BK160" s="179">
        <f>ROUND(I160*H160,2)</f>
        <v>0</v>
      </c>
      <c r="BL160" s="20" t="s">
        <v>223</v>
      </c>
      <c r="BM160" s="178" t="s">
        <v>1691</v>
      </c>
    </row>
    <row r="161" s="13" customFormat="1">
      <c r="A161" s="13"/>
      <c r="B161" s="180"/>
      <c r="C161" s="13"/>
      <c r="D161" s="181" t="s">
        <v>225</v>
      </c>
      <c r="E161" s="182" t="s">
        <v>3</v>
      </c>
      <c r="F161" s="183" t="s">
        <v>1692</v>
      </c>
      <c r="G161" s="13"/>
      <c r="H161" s="184">
        <v>51.406999999999996</v>
      </c>
      <c r="I161" s="185"/>
      <c r="J161" s="13"/>
      <c r="K161" s="13"/>
      <c r="L161" s="180"/>
      <c r="M161" s="186"/>
      <c r="N161" s="187"/>
      <c r="O161" s="187"/>
      <c r="P161" s="187"/>
      <c r="Q161" s="187"/>
      <c r="R161" s="187"/>
      <c r="S161" s="187"/>
      <c r="T161" s="18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2" t="s">
        <v>225</v>
      </c>
      <c r="AU161" s="182" t="s">
        <v>22</v>
      </c>
      <c r="AV161" s="13" t="s">
        <v>22</v>
      </c>
      <c r="AW161" s="13" t="s">
        <v>41</v>
      </c>
      <c r="AX161" s="13" t="s">
        <v>80</v>
      </c>
      <c r="AY161" s="182" t="s">
        <v>216</v>
      </c>
    </row>
    <row r="162" s="13" customFormat="1">
      <c r="A162" s="13"/>
      <c r="B162" s="180"/>
      <c r="C162" s="13"/>
      <c r="D162" s="181" t="s">
        <v>225</v>
      </c>
      <c r="E162" s="182" t="s">
        <v>3</v>
      </c>
      <c r="F162" s="183" t="s">
        <v>1693</v>
      </c>
      <c r="G162" s="13"/>
      <c r="H162" s="184">
        <v>0.82599999999999996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41</v>
      </c>
      <c r="AX162" s="13" t="s">
        <v>80</v>
      </c>
      <c r="AY162" s="182" t="s">
        <v>216</v>
      </c>
    </row>
    <row r="163" s="16" customFormat="1">
      <c r="A163" s="16"/>
      <c r="B163" s="226"/>
      <c r="C163" s="16"/>
      <c r="D163" s="181" t="s">
        <v>225</v>
      </c>
      <c r="E163" s="227" t="s">
        <v>3</v>
      </c>
      <c r="F163" s="228" t="s">
        <v>1335</v>
      </c>
      <c r="G163" s="16"/>
      <c r="H163" s="229">
        <v>52.232999999999997</v>
      </c>
      <c r="I163" s="230"/>
      <c r="J163" s="16"/>
      <c r="K163" s="16"/>
      <c r="L163" s="226"/>
      <c r="M163" s="231"/>
      <c r="N163" s="232"/>
      <c r="O163" s="232"/>
      <c r="P163" s="232"/>
      <c r="Q163" s="232"/>
      <c r="R163" s="232"/>
      <c r="S163" s="232"/>
      <c r="T163" s="23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27" t="s">
        <v>225</v>
      </c>
      <c r="AU163" s="227" t="s">
        <v>22</v>
      </c>
      <c r="AV163" s="16" t="s">
        <v>235</v>
      </c>
      <c r="AW163" s="16" t="s">
        <v>41</v>
      </c>
      <c r="AX163" s="16" t="s">
        <v>80</v>
      </c>
      <c r="AY163" s="227" t="s">
        <v>216</v>
      </c>
    </row>
    <row r="164" s="13" customFormat="1">
      <c r="A164" s="13"/>
      <c r="B164" s="180"/>
      <c r="C164" s="13"/>
      <c r="D164" s="181" t="s">
        <v>225</v>
      </c>
      <c r="E164" s="182" t="s">
        <v>3</v>
      </c>
      <c r="F164" s="183" t="s">
        <v>1694</v>
      </c>
      <c r="G164" s="13"/>
      <c r="H164" s="184">
        <v>104.46599999999999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41</v>
      </c>
      <c r="AX164" s="13" t="s">
        <v>88</v>
      </c>
      <c r="AY164" s="182" t="s">
        <v>216</v>
      </c>
    </row>
    <row r="165" s="13" customFormat="1">
      <c r="A165" s="13"/>
      <c r="B165" s="180"/>
      <c r="C165" s="13"/>
      <c r="D165" s="181" t="s">
        <v>225</v>
      </c>
      <c r="E165" s="13"/>
      <c r="F165" s="183" t="s">
        <v>1695</v>
      </c>
      <c r="G165" s="13"/>
      <c r="H165" s="184">
        <v>60.412999999999997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</v>
      </c>
      <c r="AX165" s="13" t="s">
        <v>88</v>
      </c>
      <c r="AY165" s="182" t="s">
        <v>216</v>
      </c>
    </row>
    <row r="166" s="2" customFormat="1" ht="24.15" customHeight="1">
      <c r="A166" s="40"/>
      <c r="B166" s="166"/>
      <c r="C166" s="167" t="s">
        <v>319</v>
      </c>
      <c r="D166" s="167" t="s">
        <v>218</v>
      </c>
      <c r="E166" s="168" t="s">
        <v>1084</v>
      </c>
      <c r="F166" s="169" t="s">
        <v>1085</v>
      </c>
      <c r="G166" s="170" t="s">
        <v>221</v>
      </c>
      <c r="H166" s="171">
        <v>2.8919999999999999</v>
      </c>
      <c r="I166" s="172"/>
      <c r="J166" s="173">
        <f>ROUND(I166*H166,2)</f>
        <v>0</v>
      </c>
      <c r="K166" s="169" t="s">
        <v>222</v>
      </c>
      <c r="L166" s="41"/>
      <c r="M166" s="174" t="s">
        <v>3</v>
      </c>
      <c r="N166" s="175" t="s">
        <v>51</v>
      </c>
      <c r="O166" s="74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223</v>
      </c>
      <c r="AT166" s="178" t="s">
        <v>218</v>
      </c>
      <c r="AU166" s="178" t="s">
        <v>22</v>
      </c>
      <c r="AY166" s="20" t="s">
        <v>216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88</v>
      </c>
      <c r="BK166" s="179">
        <f>ROUND(I166*H166,2)</f>
        <v>0</v>
      </c>
      <c r="BL166" s="20" t="s">
        <v>223</v>
      </c>
      <c r="BM166" s="178" t="s">
        <v>1696</v>
      </c>
    </row>
    <row r="167" s="13" customFormat="1">
      <c r="A167" s="13"/>
      <c r="B167" s="180"/>
      <c r="C167" s="13"/>
      <c r="D167" s="181" t="s">
        <v>225</v>
      </c>
      <c r="E167" s="182" t="s">
        <v>3</v>
      </c>
      <c r="F167" s="183" t="s">
        <v>1697</v>
      </c>
      <c r="G167" s="13"/>
      <c r="H167" s="184">
        <v>5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225</v>
      </c>
      <c r="AU167" s="182" t="s">
        <v>22</v>
      </c>
      <c r="AV167" s="13" t="s">
        <v>22</v>
      </c>
      <c r="AW167" s="13" t="s">
        <v>41</v>
      </c>
      <c r="AX167" s="13" t="s">
        <v>88</v>
      </c>
      <c r="AY167" s="182" t="s">
        <v>216</v>
      </c>
    </row>
    <row r="168" s="13" customFormat="1">
      <c r="A168" s="13"/>
      <c r="B168" s="180"/>
      <c r="C168" s="13"/>
      <c r="D168" s="181" t="s">
        <v>225</v>
      </c>
      <c r="E168" s="13"/>
      <c r="F168" s="183" t="s">
        <v>1592</v>
      </c>
      <c r="G168" s="13"/>
      <c r="H168" s="184">
        <v>2.8919999999999999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225</v>
      </c>
      <c r="AU168" s="182" t="s">
        <v>22</v>
      </c>
      <c r="AV168" s="13" t="s">
        <v>22</v>
      </c>
      <c r="AW168" s="13" t="s">
        <v>4</v>
      </c>
      <c r="AX168" s="13" t="s">
        <v>88</v>
      </c>
      <c r="AY168" s="182" t="s">
        <v>216</v>
      </c>
    </row>
    <row r="169" s="12" customFormat="1" ht="22.8" customHeight="1">
      <c r="A169" s="12"/>
      <c r="B169" s="153"/>
      <c r="C169" s="12"/>
      <c r="D169" s="154" t="s">
        <v>79</v>
      </c>
      <c r="E169" s="164" t="s">
        <v>22</v>
      </c>
      <c r="F169" s="164" t="s">
        <v>330</v>
      </c>
      <c r="G169" s="12"/>
      <c r="H169" s="12"/>
      <c r="I169" s="156"/>
      <c r="J169" s="165">
        <f>BK169</f>
        <v>0</v>
      </c>
      <c r="K169" s="12"/>
      <c r="L169" s="153"/>
      <c r="M169" s="158"/>
      <c r="N169" s="159"/>
      <c r="O169" s="159"/>
      <c r="P169" s="160">
        <f>SUM(P170:P177)</f>
        <v>0</v>
      </c>
      <c r="Q169" s="159"/>
      <c r="R169" s="160">
        <f>SUM(R170:R177)</f>
        <v>0.96373852000000004</v>
      </c>
      <c r="S169" s="159"/>
      <c r="T169" s="161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4" t="s">
        <v>88</v>
      </c>
      <c r="AT169" s="162" t="s">
        <v>79</v>
      </c>
      <c r="AU169" s="162" t="s">
        <v>88</v>
      </c>
      <c r="AY169" s="154" t="s">
        <v>216</v>
      </c>
      <c r="BK169" s="163">
        <f>SUM(BK170:BK177)</f>
        <v>0</v>
      </c>
    </row>
    <row r="170" s="2" customFormat="1" ht="24.15" customHeight="1">
      <c r="A170" s="40"/>
      <c r="B170" s="166"/>
      <c r="C170" s="167" t="s">
        <v>325</v>
      </c>
      <c r="D170" s="167" t="s">
        <v>218</v>
      </c>
      <c r="E170" s="168" t="s">
        <v>1028</v>
      </c>
      <c r="F170" s="169" t="s">
        <v>1029</v>
      </c>
      <c r="G170" s="170" t="s">
        <v>221</v>
      </c>
      <c r="H170" s="171">
        <v>7.0179999999999998</v>
      </c>
      <c r="I170" s="172"/>
      <c r="J170" s="173">
        <f>ROUND(I170*H170,2)</f>
        <v>0</v>
      </c>
      <c r="K170" s="169" t="s">
        <v>222</v>
      </c>
      <c r="L170" s="41"/>
      <c r="M170" s="174" t="s">
        <v>3</v>
      </c>
      <c r="N170" s="175" t="s">
        <v>51</v>
      </c>
      <c r="O170" s="74"/>
      <c r="P170" s="176">
        <f>O170*H170</f>
        <v>0</v>
      </c>
      <c r="Q170" s="176">
        <v>0.00017000000000000001</v>
      </c>
      <c r="R170" s="176">
        <f>Q170*H170</f>
        <v>0.0011930600000000001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223</v>
      </c>
      <c r="AT170" s="178" t="s">
        <v>218</v>
      </c>
      <c r="AU170" s="178" t="s">
        <v>22</v>
      </c>
      <c r="AY170" s="20" t="s">
        <v>216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88</v>
      </c>
      <c r="BK170" s="179">
        <f>ROUND(I170*H170,2)</f>
        <v>0</v>
      </c>
      <c r="BL170" s="20" t="s">
        <v>223</v>
      </c>
      <c r="BM170" s="178" t="s">
        <v>1698</v>
      </c>
    </row>
    <row r="171" s="13" customFormat="1">
      <c r="A171" s="13"/>
      <c r="B171" s="180"/>
      <c r="C171" s="13"/>
      <c r="D171" s="181" t="s">
        <v>225</v>
      </c>
      <c r="E171" s="182" t="s">
        <v>3</v>
      </c>
      <c r="F171" s="183" t="s">
        <v>1699</v>
      </c>
      <c r="G171" s="13"/>
      <c r="H171" s="184">
        <v>12.135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225</v>
      </c>
      <c r="AU171" s="182" t="s">
        <v>22</v>
      </c>
      <c r="AV171" s="13" t="s">
        <v>22</v>
      </c>
      <c r="AW171" s="13" t="s">
        <v>41</v>
      </c>
      <c r="AX171" s="13" t="s">
        <v>88</v>
      </c>
      <c r="AY171" s="182" t="s">
        <v>216</v>
      </c>
    </row>
    <row r="172" s="13" customFormat="1">
      <c r="A172" s="13"/>
      <c r="B172" s="180"/>
      <c r="C172" s="13"/>
      <c r="D172" s="181" t="s">
        <v>225</v>
      </c>
      <c r="E172" s="13"/>
      <c r="F172" s="183" t="s">
        <v>1700</v>
      </c>
      <c r="G172" s="13"/>
      <c r="H172" s="184">
        <v>7.0179999999999998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225</v>
      </c>
      <c r="AU172" s="182" t="s">
        <v>22</v>
      </c>
      <c r="AV172" s="13" t="s">
        <v>22</v>
      </c>
      <c r="AW172" s="13" t="s">
        <v>4</v>
      </c>
      <c r="AX172" s="13" t="s">
        <v>88</v>
      </c>
      <c r="AY172" s="182" t="s">
        <v>216</v>
      </c>
    </row>
    <row r="173" s="2" customFormat="1" ht="14.4" customHeight="1">
      <c r="A173" s="40"/>
      <c r="B173" s="166"/>
      <c r="C173" s="201" t="s">
        <v>8</v>
      </c>
      <c r="D173" s="201" t="s">
        <v>356</v>
      </c>
      <c r="E173" s="202" t="s">
        <v>1032</v>
      </c>
      <c r="F173" s="203" t="s">
        <v>1033</v>
      </c>
      <c r="G173" s="204" t="s">
        <v>221</v>
      </c>
      <c r="H173" s="205">
        <v>7.7190000000000003</v>
      </c>
      <c r="I173" s="206"/>
      <c r="J173" s="207">
        <f>ROUND(I173*H173,2)</f>
        <v>0</v>
      </c>
      <c r="K173" s="203" t="s">
        <v>222</v>
      </c>
      <c r="L173" s="208"/>
      <c r="M173" s="209" t="s">
        <v>3</v>
      </c>
      <c r="N173" s="210" t="s">
        <v>51</v>
      </c>
      <c r="O173" s="74"/>
      <c r="P173" s="176">
        <f>O173*H173</f>
        <v>0</v>
      </c>
      <c r="Q173" s="176">
        <v>0.00059999999999999995</v>
      </c>
      <c r="R173" s="176">
        <f>Q173*H173</f>
        <v>0.0046313999999999999</v>
      </c>
      <c r="S173" s="176">
        <v>0</v>
      </c>
      <c r="T173" s="17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258</v>
      </c>
      <c r="AT173" s="178" t="s">
        <v>356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1701</v>
      </c>
    </row>
    <row r="174" s="13" customFormat="1">
      <c r="A174" s="13"/>
      <c r="B174" s="180"/>
      <c r="C174" s="13"/>
      <c r="D174" s="181" t="s">
        <v>225</v>
      </c>
      <c r="E174" s="13"/>
      <c r="F174" s="183" t="s">
        <v>1702</v>
      </c>
      <c r="G174" s="13"/>
      <c r="H174" s="184">
        <v>7.7190000000000003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</v>
      </c>
      <c r="AX174" s="13" t="s">
        <v>88</v>
      </c>
      <c r="AY174" s="182" t="s">
        <v>216</v>
      </c>
    </row>
    <row r="175" s="2" customFormat="1" ht="24.15" customHeight="1">
      <c r="A175" s="40"/>
      <c r="B175" s="166"/>
      <c r="C175" s="167" t="s">
        <v>336</v>
      </c>
      <c r="D175" s="167" t="s">
        <v>218</v>
      </c>
      <c r="E175" s="168" t="s">
        <v>1349</v>
      </c>
      <c r="F175" s="169" t="s">
        <v>1350</v>
      </c>
      <c r="G175" s="170" t="s">
        <v>261</v>
      </c>
      <c r="H175" s="171">
        <v>4.6779999999999999</v>
      </c>
      <c r="I175" s="172"/>
      <c r="J175" s="173">
        <f>ROUND(I175*H175,2)</f>
        <v>0</v>
      </c>
      <c r="K175" s="169" t="s">
        <v>222</v>
      </c>
      <c r="L175" s="41"/>
      <c r="M175" s="174" t="s">
        <v>3</v>
      </c>
      <c r="N175" s="175" t="s">
        <v>51</v>
      </c>
      <c r="O175" s="74"/>
      <c r="P175" s="176">
        <f>O175*H175</f>
        <v>0</v>
      </c>
      <c r="Q175" s="176">
        <v>0.20477000000000001</v>
      </c>
      <c r="R175" s="176">
        <f>Q175*H175</f>
        <v>0.95791406000000001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223</v>
      </c>
      <c r="AT175" s="178" t="s">
        <v>218</v>
      </c>
      <c r="AU175" s="178" t="s">
        <v>22</v>
      </c>
      <c r="AY175" s="20" t="s">
        <v>216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88</v>
      </c>
      <c r="BK175" s="179">
        <f>ROUND(I175*H175,2)</f>
        <v>0</v>
      </c>
      <c r="BL175" s="20" t="s">
        <v>223</v>
      </c>
      <c r="BM175" s="178" t="s">
        <v>1703</v>
      </c>
    </row>
    <row r="176" s="13" customFormat="1">
      <c r="A176" s="13"/>
      <c r="B176" s="180"/>
      <c r="C176" s="13"/>
      <c r="D176" s="181" t="s">
        <v>225</v>
      </c>
      <c r="E176" s="182" t="s">
        <v>3</v>
      </c>
      <c r="F176" s="183" t="s">
        <v>1646</v>
      </c>
      <c r="G176" s="13"/>
      <c r="H176" s="184">
        <v>8.0899999999999999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225</v>
      </c>
      <c r="AU176" s="182" t="s">
        <v>22</v>
      </c>
      <c r="AV176" s="13" t="s">
        <v>22</v>
      </c>
      <c r="AW176" s="13" t="s">
        <v>41</v>
      </c>
      <c r="AX176" s="13" t="s">
        <v>88</v>
      </c>
      <c r="AY176" s="182" t="s">
        <v>216</v>
      </c>
    </row>
    <row r="177" s="13" customFormat="1">
      <c r="A177" s="13"/>
      <c r="B177" s="180"/>
      <c r="C177" s="13"/>
      <c r="D177" s="181" t="s">
        <v>225</v>
      </c>
      <c r="E177" s="13"/>
      <c r="F177" s="183" t="s">
        <v>1647</v>
      </c>
      <c r="G177" s="13"/>
      <c r="H177" s="184">
        <v>4.6779999999999999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</v>
      </c>
      <c r="AX177" s="13" t="s">
        <v>88</v>
      </c>
      <c r="AY177" s="182" t="s">
        <v>216</v>
      </c>
    </row>
    <row r="178" s="12" customFormat="1" ht="22.8" customHeight="1">
      <c r="A178" s="12"/>
      <c r="B178" s="153"/>
      <c r="C178" s="12"/>
      <c r="D178" s="154" t="s">
        <v>79</v>
      </c>
      <c r="E178" s="164" t="s">
        <v>223</v>
      </c>
      <c r="F178" s="164" t="s">
        <v>1066</v>
      </c>
      <c r="G178" s="12"/>
      <c r="H178" s="12"/>
      <c r="I178" s="156"/>
      <c r="J178" s="165">
        <f>BK178</f>
        <v>0</v>
      </c>
      <c r="K178" s="12"/>
      <c r="L178" s="153"/>
      <c r="M178" s="158"/>
      <c r="N178" s="159"/>
      <c r="O178" s="159"/>
      <c r="P178" s="160">
        <f>SUM(P179:P203)</f>
        <v>0</v>
      </c>
      <c r="Q178" s="159"/>
      <c r="R178" s="160">
        <f>SUM(R179:R203)</f>
        <v>17.800773560000003</v>
      </c>
      <c r="S178" s="159"/>
      <c r="T178" s="161">
        <f>SUM(T179:T203)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4" t="s">
        <v>88</v>
      </c>
      <c r="AT178" s="162" t="s">
        <v>79</v>
      </c>
      <c r="AU178" s="162" t="s">
        <v>88</v>
      </c>
      <c r="AY178" s="154" t="s">
        <v>216</v>
      </c>
      <c r="BK178" s="163">
        <f>SUM(BK179:BK203)</f>
        <v>0</v>
      </c>
    </row>
    <row r="179" s="2" customFormat="1" ht="24.15" customHeight="1">
      <c r="A179" s="40"/>
      <c r="B179" s="166"/>
      <c r="C179" s="167" t="s">
        <v>341</v>
      </c>
      <c r="D179" s="167" t="s">
        <v>218</v>
      </c>
      <c r="E179" s="168" t="s">
        <v>1526</v>
      </c>
      <c r="F179" s="169" t="s">
        <v>1527</v>
      </c>
      <c r="G179" s="170" t="s">
        <v>271</v>
      </c>
      <c r="H179" s="171">
        <v>0.46500000000000002</v>
      </c>
      <c r="I179" s="172"/>
      <c r="J179" s="173">
        <f>ROUND(I179*H179,2)</f>
        <v>0</v>
      </c>
      <c r="K179" s="169" t="s">
        <v>222</v>
      </c>
      <c r="L179" s="41"/>
      <c r="M179" s="174" t="s">
        <v>3</v>
      </c>
      <c r="N179" s="175" t="s">
        <v>51</v>
      </c>
      <c r="O179" s="74"/>
      <c r="P179" s="176">
        <f>O179*H179</f>
        <v>0</v>
      </c>
      <c r="Q179" s="176">
        <v>2.4289999999999998</v>
      </c>
      <c r="R179" s="176">
        <f>Q179*H179</f>
        <v>1.1294850000000001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223</v>
      </c>
      <c r="AT179" s="178" t="s">
        <v>218</v>
      </c>
      <c r="AU179" s="178" t="s">
        <v>22</v>
      </c>
      <c r="AY179" s="20" t="s">
        <v>216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88</v>
      </c>
      <c r="BK179" s="179">
        <f>ROUND(I179*H179,2)</f>
        <v>0</v>
      </c>
      <c r="BL179" s="20" t="s">
        <v>223</v>
      </c>
      <c r="BM179" s="178" t="s">
        <v>1704</v>
      </c>
    </row>
    <row r="180" s="13" customFormat="1">
      <c r="A180" s="13"/>
      <c r="B180" s="180"/>
      <c r="C180" s="13"/>
      <c r="D180" s="181" t="s">
        <v>225</v>
      </c>
      <c r="E180" s="182" t="s">
        <v>3</v>
      </c>
      <c r="F180" s="183" t="s">
        <v>1705</v>
      </c>
      <c r="G180" s="13"/>
      <c r="H180" s="184">
        <v>0.80400000000000005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225</v>
      </c>
      <c r="AU180" s="182" t="s">
        <v>22</v>
      </c>
      <c r="AV180" s="13" t="s">
        <v>22</v>
      </c>
      <c r="AW180" s="13" t="s">
        <v>41</v>
      </c>
      <c r="AX180" s="13" t="s">
        <v>88</v>
      </c>
      <c r="AY180" s="182" t="s">
        <v>216</v>
      </c>
    </row>
    <row r="181" s="13" customFormat="1">
      <c r="A181" s="13"/>
      <c r="B181" s="180"/>
      <c r="C181" s="13"/>
      <c r="D181" s="181" t="s">
        <v>225</v>
      </c>
      <c r="E181" s="13"/>
      <c r="F181" s="183" t="s">
        <v>1706</v>
      </c>
      <c r="G181" s="13"/>
      <c r="H181" s="184">
        <v>0.46500000000000002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225</v>
      </c>
      <c r="AU181" s="182" t="s">
        <v>22</v>
      </c>
      <c r="AV181" s="13" t="s">
        <v>22</v>
      </c>
      <c r="AW181" s="13" t="s">
        <v>4</v>
      </c>
      <c r="AX181" s="13" t="s">
        <v>88</v>
      </c>
      <c r="AY181" s="182" t="s">
        <v>216</v>
      </c>
    </row>
    <row r="182" s="2" customFormat="1" ht="24.15" customHeight="1">
      <c r="A182" s="40"/>
      <c r="B182" s="166"/>
      <c r="C182" s="167" t="s">
        <v>346</v>
      </c>
      <c r="D182" s="167" t="s">
        <v>218</v>
      </c>
      <c r="E182" s="168" t="s">
        <v>1707</v>
      </c>
      <c r="F182" s="169" t="s">
        <v>1708</v>
      </c>
      <c r="G182" s="170" t="s">
        <v>271</v>
      </c>
      <c r="H182" s="171">
        <v>0.81599999999999995</v>
      </c>
      <c r="I182" s="172"/>
      <c r="J182" s="173">
        <f>ROUND(I182*H182,2)</f>
        <v>0</v>
      </c>
      <c r="K182" s="169" t="s">
        <v>222</v>
      </c>
      <c r="L182" s="41"/>
      <c r="M182" s="174" t="s">
        <v>3</v>
      </c>
      <c r="N182" s="175" t="s">
        <v>51</v>
      </c>
      <c r="O182" s="74"/>
      <c r="P182" s="176">
        <f>O182*H182</f>
        <v>0</v>
      </c>
      <c r="Q182" s="176">
        <v>2.234</v>
      </c>
      <c r="R182" s="176">
        <f>Q182*H182</f>
        <v>1.8229439999999999</v>
      </c>
      <c r="S182" s="176">
        <v>0</v>
      </c>
      <c r="T182" s="17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8" t="s">
        <v>223</v>
      </c>
      <c r="AT182" s="178" t="s">
        <v>218</v>
      </c>
      <c r="AU182" s="178" t="s">
        <v>22</v>
      </c>
      <c r="AY182" s="20" t="s">
        <v>216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0" t="s">
        <v>88</v>
      </c>
      <c r="BK182" s="179">
        <f>ROUND(I182*H182,2)</f>
        <v>0</v>
      </c>
      <c r="BL182" s="20" t="s">
        <v>223</v>
      </c>
      <c r="BM182" s="178" t="s">
        <v>1709</v>
      </c>
    </row>
    <row r="183" s="13" customFormat="1">
      <c r="A183" s="13"/>
      <c r="B183" s="180"/>
      <c r="C183" s="13"/>
      <c r="D183" s="181" t="s">
        <v>225</v>
      </c>
      <c r="E183" s="182" t="s">
        <v>3</v>
      </c>
      <c r="F183" s="183" t="s">
        <v>1710</v>
      </c>
      <c r="G183" s="13"/>
      <c r="H183" s="184">
        <v>1.0529999999999999</v>
      </c>
      <c r="I183" s="185"/>
      <c r="J183" s="13"/>
      <c r="K183" s="13"/>
      <c r="L183" s="180"/>
      <c r="M183" s="186"/>
      <c r="N183" s="187"/>
      <c r="O183" s="187"/>
      <c r="P183" s="187"/>
      <c r="Q183" s="187"/>
      <c r="R183" s="187"/>
      <c r="S183" s="187"/>
      <c r="T183" s="18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225</v>
      </c>
      <c r="AU183" s="182" t="s">
        <v>22</v>
      </c>
      <c r="AV183" s="13" t="s">
        <v>22</v>
      </c>
      <c r="AW183" s="13" t="s">
        <v>41</v>
      </c>
      <c r="AX183" s="13" t="s">
        <v>80</v>
      </c>
      <c r="AY183" s="182" t="s">
        <v>216</v>
      </c>
    </row>
    <row r="184" s="13" customFormat="1">
      <c r="A184" s="13"/>
      <c r="B184" s="180"/>
      <c r="C184" s="13"/>
      <c r="D184" s="181" t="s">
        <v>225</v>
      </c>
      <c r="E184" s="182" t="s">
        <v>3</v>
      </c>
      <c r="F184" s="183" t="s">
        <v>1711</v>
      </c>
      <c r="G184" s="13"/>
      <c r="H184" s="184">
        <v>0.35799999999999998</v>
      </c>
      <c r="I184" s="185"/>
      <c r="J184" s="13"/>
      <c r="K184" s="13"/>
      <c r="L184" s="180"/>
      <c r="M184" s="186"/>
      <c r="N184" s="187"/>
      <c r="O184" s="187"/>
      <c r="P184" s="187"/>
      <c r="Q184" s="187"/>
      <c r="R184" s="187"/>
      <c r="S184" s="187"/>
      <c r="T184" s="18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2" t="s">
        <v>225</v>
      </c>
      <c r="AU184" s="182" t="s">
        <v>22</v>
      </c>
      <c r="AV184" s="13" t="s">
        <v>22</v>
      </c>
      <c r="AW184" s="13" t="s">
        <v>41</v>
      </c>
      <c r="AX184" s="13" t="s">
        <v>80</v>
      </c>
      <c r="AY184" s="182" t="s">
        <v>216</v>
      </c>
    </row>
    <row r="185" s="14" customFormat="1">
      <c r="A185" s="14"/>
      <c r="B185" s="193"/>
      <c r="C185" s="14"/>
      <c r="D185" s="181" t="s">
        <v>225</v>
      </c>
      <c r="E185" s="194" t="s">
        <v>3</v>
      </c>
      <c r="F185" s="195" t="s">
        <v>234</v>
      </c>
      <c r="G185" s="14"/>
      <c r="H185" s="196">
        <v>1.411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225</v>
      </c>
      <c r="AU185" s="194" t="s">
        <v>22</v>
      </c>
      <c r="AV185" s="14" t="s">
        <v>223</v>
      </c>
      <c r="AW185" s="14" t="s">
        <v>41</v>
      </c>
      <c r="AX185" s="14" t="s">
        <v>88</v>
      </c>
      <c r="AY185" s="194" t="s">
        <v>216</v>
      </c>
    </row>
    <row r="186" s="13" customFormat="1">
      <c r="A186" s="13"/>
      <c r="B186" s="180"/>
      <c r="C186" s="13"/>
      <c r="D186" s="181" t="s">
        <v>225</v>
      </c>
      <c r="E186" s="13"/>
      <c r="F186" s="183" t="s">
        <v>1712</v>
      </c>
      <c r="G186" s="13"/>
      <c r="H186" s="184">
        <v>0.81599999999999995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</v>
      </c>
      <c r="AX186" s="13" t="s">
        <v>88</v>
      </c>
      <c r="AY186" s="182" t="s">
        <v>216</v>
      </c>
    </row>
    <row r="187" s="2" customFormat="1" ht="14.4" customHeight="1">
      <c r="A187" s="40"/>
      <c r="B187" s="166"/>
      <c r="C187" s="167" t="s">
        <v>351</v>
      </c>
      <c r="D187" s="167" t="s">
        <v>218</v>
      </c>
      <c r="E187" s="168" t="s">
        <v>1713</v>
      </c>
      <c r="F187" s="169" t="s">
        <v>1714</v>
      </c>
      <c r="G187" s="170" t="s">
        <v>300</v>
      </c>
      <c r="H187" s="171">
        <v>0.024</v>
      </c>
      <c r="I187" s="172"/>
      <c r="J187" s="173">
        <f>ROUND(I187*H187,2)</f>
        <v>0</v>
      </c>
      <c r="K187" s="169" t="s">
        <v>222</v>
      </c>
      <c r="L187" s="41"/>
      <c r="M187" s="174" t="s">
        <v>3</v>
      </c>
      <c r="N187" s="175" t="s">
        <v>51</v>
      </c>
      <c r="O187" s="74"/>
      <c r="P187" s="176">
        <f>O187*H187</f>
        <v>0</v>
      </c>
      <c r="Q187" s="176">
        <v>0.85540000000000005</v>
      </c>
      <c r="R187" s="176">
        <f>Q187*H187</f>
        <v>0.020529600000000002</v>
      </c>
      <c r="S187" s="176">
        <v>0</v>
      </c>
      <c r="T187" s="17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223</v>
      </c>
      <c r="AT187" s="178" t="s">
        <v>218</v>
      </c>
      <c r="AU187" s="178" t="s">
        <v>22</v>
      </c>
      <c r="AY187" s="20" t="s">
        <v>216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88</v>
      </c>
      <c r="BK187" s="179">
        <f>ROUND(I187*H187,2)</f>
        <v>0</v>
      </c>
      <c r="BL187" s="20" t="s">
        <v>223</v>
      </c>
      <c r="BM187" s="178" t="s">
        <v>1715</v>
      </c>
    </row>
    <row r="188" s="13" customFormat="1">
      <c r="A188" s="13"/>
      <c r="B188" s="180"/>
      <c r="C188" s="13"/>
      <c r="D188" s="181" t="s">
        <v>225</v>
      </c>
      <c r="E188" s="182" t="s">
        <v>3</v>
      </c>
      <c r="F188" s="183" t="s">
        <v>1716</v>
      </c>
      <c r="G188" s="13"/>
      <c r="H188" s="184">
        <v>10.526999999999999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225</v>
      </c>
      <c r="AU188" s="182" t="s">
        <v>22</v>
      </c>
      <c r="AV188" s="13" t="s">
        <v>22</v>
      </c>
      <c r="AW188" s="13" t="s">
        <v>41</v>
      </c>
      <c r="AX188" s="13" t="s">
        <v>80</v>
      </c>
      <c r="AY188" s="182" t="s">
        <v>216</v>
      </c>
    </row>
    <row r="189" s="13" customFormat="1">
      <c r="A189" s="13"/>
      <c r="B189" s="180"/>
      <c r="C189" s="13"/>
      <c r="D189" s="181" t="s">
        <v>225</v>
      </c>
      <c r="E189" s="182" t="s">
        <v>3</v>
      </c>
      <c r="F189" s="183" t="s">
        <v>1717</v>
      </c>
      <c r="G189" s="13"/>
      <c r="H189" s="184">
        <v>3.5840000000000001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225</v>
      </c>
      <c r="AU189" s="182" t="s">
        <v>22</v>
      </c>
      <c r="AV189" s="13" t="s">
        <v>22</v>
      </c>
      <c r="AW189" s="13" t="s">
        <v>41</v>
      </c>
      <c r="AX189" s="13" t="s">
        <v>80</v>
      </c>
      <c r="AY189" s="182" t="s">
        <v>216</v>
      </c>
    </row>
    <row r="190" s="16" customFormat="1">
      <c r="A190" s="16"/>
      <c r="B190" s="226"/>
      <c r="C190" s="16"/>
      <c r="D190" s="181" t="s">
        <v>225</v>
      </c>
      <c r="E190" s="227" t="s">
        <v>3</v>
      </c>
      <c r="F190" s="228" t="s">
        <v>1335</v>
      </c>
      <c r="G190" s="16"/>
      <c r="H190" s="229">
        <v>14.110999999999999</v>
      </c>
      <c r="I190" s="230"/>
      <c r="J190" s="16"/>
      <c r="K190" s="16"/>
      <c r="L190" s="226"/>
      <c r="M190" s="231"/>
      <c r="N190" s="232"/>
      <c r="O190" s="232"/>
      <c r="P190" s="232"/>
      <c r="Q190" s="232"/>
      <c r="R190" s="232"/>
      <c r="S190" s="232"/>
      <c r="T190" s="233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27" t="s">
        <v>225</v>
      </c>
      <c r="AU190" s="227" t="s">
        <v>22</v>
      </c>
      <c r="AV190" s="16" t="s">
        <v>235</v>
      </c>
      <c r="AW190" s="16" t="s">
        <v>41</v>
      </c>
      <c r="AX190" s="16" t="s">
        <v>80</v>
      </c>
      <c r="AY190" s="227" t="s">
        <v>216</v>
      </c>
    </row>
    <row r="191" s="13" customFormat="1">
      <c r="A191" s="13"/>
      <c r="B191" s="180"/>
      <c r="C191" s="13"/>
      <c r="D191" s="181" t="s">
        <v>225</v>
      </c>
      <c r="E191" s="182" t="s">
        <v>3</v>
      </c>
      <c r="F191" s="183" t="s">
        <v>1718</v>
      </c>
      <c r="G191" s="13"/>
      <c r="H191" s="184">
        <v>0.042000000000000003</v>
      </c>
      <c r="I191" s="185"/>
      <c r="J191" s="13"/>
      <c r="K191" s="13"/>
      <c r="L191" s="180"/>
      <c r="M191" s="186"/>
      <c r="N191" s="187"/>
      <c r="O191" s="187"/>
      <c r="P191" s="187"/>
      <c r="Q191" s="187"/>
      <c r="R191" s="187"/>
      <c r="S191" s="187"/>
      <c r="T191" s="18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225</v>
      </c>
      <c r="AU191" s="182" t="s">
        <v>22</v>
      </c>
      <c r="AV191" s="13" t="s">
        <v>22</v>
      </c>
      <c r="AW191" s="13" t="s">
        <v>41</v>
      </c>
      <c r="AX191" s="13" t="s">
        <v>88</v>
      </c>
      <c r="AY191" s="182" t="s">
        <v>216</v>
      </c>
    </row>
    <row r="192" s="13" customFormat="1">
      <c r="A192" s="13"/>
      <c r="B192" s="180"/>
      <c r="C192" s="13"/>
      <c r="D192" s="181" t="s">
        <v>225</v>
      </c>
      <c r="E192" s="13"/>
      <c r="F192" s="183" t="s">
        <v>1719</v>
      </c>
      <c r="G192" s="13"/>
      <c r="H192" s="184">
        <v>0.024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</v>
      </c>
      <c r="AX192" s="13" t="s">
        <v>88</v>
      </c>
      <c r="AY192" s="182" t="s">
        <v>216</v>
      </c>
    </row>
    <row r="193" s="2" customFormat="1" ht="24.15" customHeight="1">
      <c r="A193" s="40"/>
      <c r="B193" s="166"/>
      <c r="C193" s="167" t="s">
        <v>355</v>
      </c>
      <c r="D193" s="167" t="s">
        <v>218</v>
      </c>
      <c r="E193" s="168" t="s">
        <v>1531</v>
      </c>
      <c r="F193" s="169" t="s">
        <v>1532</v>
      </c>
      <c r="G193" s="170" t="s">
        <v>462</v>
      </c>
      <c r="H193" s="171">
        <v>6.9400000000000004</v>
      </c>
      <c r="I193" s="172"/>
      <c r="J193" s="173">
        <f>ROUND(I193*H193,2)</f>
        <v>0</v>
      </c>
      <c r="K193" s="169" t="s">
        <v>222</v>
      </c>
      <c r="L193" s="41"/>
      <c r="M193" s="174" t="s">
        <v>3</v>
      </c>
      <c r="N193" s="175" t="s">
        <v>51</v>
      </c>
      <c r="O193" s="74"/>
      <c r="P193" s="176">
        <f>O193*H193</f>
        <v>0</v>
      </c>
      <c r="Q193" s="176">
        <v>0.26495999999999997</v>
      </c>
      <c r="R193" s="176">
        <f>Q193*H193</f>
        <v>1.8388224</v>
      </c>
      <c r="S193" s="176">
        <v>0</v>
      </c>
      <c r="T193" s="17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78" t="s">
        <v>223</v>
      </c>
      <c r="AT193" s="178" t="s">
        <v>218</v>
      </c>
      <c r="AU193" s="178" t="s">
        <v>22</v>
      </c>
      <c r="AY193" s="20" t="s">
        <v>216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88</v>
      </c>
      <c r="BK193" s="179">
        <f>ROUND(I193*H193,2)</f>
        <v>0</v>
      </c>
      <c r="BL193" s="20" t="s">
        <v>223</v>
      </c>
      <c r="BM193" s="178" t="s">
        <v>1720</v>
      </c>
    </row>
    <row r="194" s="13" customFormat="1">
      <c r="A194" s="13"/>
      <c r="B194" s="180"/>
      <c r="C194" s="13"/>
      <c r="D194" s="181" t="s">
        <v>225</v>
      </c>
      <c r="E194" s="13"/>
      <c r="F194" s="183" t="s">
        <v>1721</v>
      </c>
      <c r="G194" s="13"/>
      <c r="H194" s="184">
        <v>6.9400000000000004</v>
      </c>
      <c r="I194" s="185"/>
      <c r="J194" s="13"/>
      <c r="K194" s="13"/>
      <c r="L194" s="180"/>
      <c r="M194" s="186"/>
      <c r="N194" s="187"/>
      <c r="O194" s="187"/>
      <c r="P194" s="187"/>
      <c r="Q194" s="187"/>
      <c r="R194" s="187"/>
      <c r="S194" s="187"/>
      <c r="T194" s="18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2" t="s">
        <v>225</v>
      </c>
      <c r="AU194" s="182" t="s">
        <v>22</v>
      </c>
      <c r="AV194" s="13" t="s">
        <v>22</v>
      </c>
      <c r="AW194" s="13" t="s">
        <v>4</v>
      </c>
      <c r="AX194" s="13" t="s">
        <v>88</v>
      </c>
      <c r="AY194" s="182" t="s">
        <v>216</v>
      </c>
    </row>
    <row r="195" s="2" customFormat="1" ht="14.4" customHeight="1">
      <c r="A195" s="40"/>
      <c r="B195" s="166"/>
      <c r="C195" s="201" t="s">
        <v>363</v>
      </c>
      <c r="D195" s="201" t="s">
        <v>356</v>
      </c>
      <c r="E195" s="202" t="s">
        <v>1538</v>
      </c>
      <c r="F195" s="203" t="s">
        <v>1539</v>
      </c>
      <c r="G195" s="204" t="s">
        <v>462</v>
      </c>
      <c r="H195" s="205">
        <v>0.57799999999999996</v>
      </c>
      <c r="I195" s="206"/>
      <c r="J195" s="207">
        <f>ROUND(I195*H195,2)</f>
        <v>0</v>
      </c>
      <c r="K195" s="203" t="s">
        <v>222</v>
      </c>
      <c r="L195" s="208"/>
      <c r="M195" s="209" t="s">
        <v>3</v>
      </c>
      <c r="N195" s="210" t="s">
        <v>51</v>
      </c>
      <c r="O195" s="74"/>
      <c r="P195" s="176">
        <f>O195*H195</f>
        <v>0</v>
      </c>
      <c r="Q195" s="176">
        <v>0.081000000000000003</v>
      </c>
      <c r="R195" s="176">
        <f>Q195*H195</f>
        <v>0.046817999999999999</v>
      </c>
      <c r="S195" s="176">
        <v>0</v>
      </c>
      <c r="T195" s="17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8" t="s">
        <v>258</v>
      </c>
      <c r="AT195" s="178" t="s">
        <v>356</v>
      </c>
      <c r="AU195" s="178" t="s">
        <v>22</v>
      </c>
      <c r="AY195" s="20" t="s">
        <v>216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88</v>
      </c>
      <c r="BK195" s="179">
        <f>ROUND(I195*H195,2)</f>
        <v>0</v>
      </c>
      <c r="BL195" s="20" t="s">
        <v>223</v>
      </c>
      <c r="BM195" s="178" t="s">
        <v>1722</v>
      </c>
    </row>
    <row r="196" s="13" customFormat="1">
      <c r="A196" s="13"/>
      <c r="B196" s="180"/>
      <c r="C196" s="13"/>
      <c r="D196" s="181" t="s">
        <v>225</v>
      </c>
      <c r="E196" s="13"/>
      <c r="F196" s="183" t="s">
        <v>1537</v>
      </c>
      <c r="G196" s="13"/>
      <c r="H196" s="184">
        <v>0.57799999999999996</v>
      </c>
      <c r="I196" s="185"/>
      <c r="J196" s="13"/>
      <c r="K196" s="13"/>
      <c r="L196" s="180"/>
      <c r="M196" s="186"/>
      <c r="N196" s="187"/>
      <c r="O196" s="187"/>
      <c r="P196" s="187"/>
      <c r="Q196" s="187"/>
      <c r="R196" s="187"/>
      <c r="S196" s="187"/>
      <c r="T196" s="18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2" t="s">
        <v>225</v>
      </c>
      <c r="AU196" s="182" t="s">
        <v>22</v>
      </c>
      <c r="AV196" s="13" t="s">
        <v>22</v>
      </c>
      <c r="AW196" s="13" t="s">
        <v>4</v>
      </c>
      <c r="AX196" s="13" t="s">
        <v>88</v>
      </c>
      <c r="AY196" s="182" t="s">
        <v>216</v>
      </c>
    </row>
    <row r="197" s="2" customFormat="1" ht="14.4" customHeight="1">
      <c r="A197" s="40"/>
      <c r="B197" s="166"/>
      <c r="C197" s="201" t="s">
        <v>369</v>
      </c>
      <c r="D197" s="201" t="s">
        <v>356</v>
      </c>
      <c r="E197" s="202" t="s">
        <v>1544</v>
      </c>
      <c r="F197" s="203" t="s">
        <v>1545</v>
      </c>
      <c r="G197" s="204" t="s">
        <v>462</v>
      </c>
      <c r="H197" s="205">
        <v>5.7830000000000004</v>
      </c>
      <c r="I197" s="206"/>
      <c r="J197" s="207">
        <f>ROUND(I197*H197,2)</f>
        <v>0</v>
      </c>
      <c r="K197" s="203" t="s">
        <v>222</v>
      </c>
      <c r="L197" s="208"/>
      <c r="M197" s="209" t="s">
        <v>3</v>
      </c>
      <c r="N197" s="210" t="s">
        <v>51</v>
      </c>
      <c r="O197" s="74"/>
      <c r="P197" s="176">
        <f>O197*H197</f>
        <v>0</v>
      </c>
      <c r="Q197" s="176">
        <v>0.028000000000000001</v>
      </c>
      <c r="R197" s="176">
        <f>Q197*H197</f>
        <v>0.16192400000000001</v>
      </c>
      <c r="S197" s="176">
        <v>0</v>
      </c>
      <c r="T197" s="17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78" t="s">
        <v>258</v>
      </c>
      <c r="AT197" s="178" t="s">
        <v>356</v>
      </c>
      <c r="AU197" s="178" t="s">
        <v>22</v>
      </c>
      <c r="AY197" s="20" t="s">
        <v>216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88</v>
      </c>
      <c r="BK197" s="179">
        <f>ROUND(I197*H197,2)</f>
        <v>0</v>
      </c>
      <c r="BL197" s="20" t="s">
        <v>223</v>
      </c>
      <c r="BM197" s="178" t="s">
        <v>1723</v>
      </c>
    </row>
    <row r="198" s="13" customFormat="1">
      <c r="A198" s="13"/>
      <c r="B198" s="180"/>
      <c r="C198" s="13"/>
      <c r="D198" s="181" t="s">
        <v>225</v>
      </c>
      <c r="E198" s="13"/>
      <c r="F198" s="183" t="s">
        <v>1724</v>
      </c>
      <c r="G198" s="13"/>
      <c r="H198" s="184">
        <v>5.7830000000000004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</v>
      </c>
      <c r="AX198" s="13" t="s">
        <v>88</v>
      </c>
      <c r="AY198" s="182" t="s">
        <v>216</v>
      </c>
    </row>
    <row r="199" s="2" customFormat="1" ht="24.15" customHeight="1">
      <c r="A199" s="40"/>
      <c r="B199" s="166"/>
      <c r="C199" s="167" t="s">
        <v>374</v>
      </c>
      <c r="D199" s="167" t="s">
        <v>218</v>
      </c>
      <c r="E199" s="168" t="s">
        <v>1548</v>
      </c>
      <c r="F199" s="169" t="s">
        <v>1549</v>
      </c>
      <c r="G199" s="170" t="s">
        <v>221</v>
      </c>
      <c r="H199" s="171">
        <v>24.699000000000002</v>
      </c>
      <c r="I199" s="172"/>
      <c r="J199" s="173">
        <f>ROUND(I199*H199,2)</f>
        <v>0</v>
      </c>
      <c r="K199" s="169" t="s">
        <v>222</v>
      </c>
      <c r="L199" s="41"/>
      <c r="M199" s="174" t="s">
        <v>3</v>
      </c>
      <c r="N199" s="175" t="s">
        <v>51</v>
      </c>
      <c r="O199" s="74"/>
      <c r="P199" s="176">
        <f>O199*H199</f>
        <v>0</v>
      </c>
      <c r="Q199" s="176">
        <v>0.51744000000000001</v>
      </c>
      <c r="R199" s="176">
        <f>Q199*H199</f>
        <v>12.780250560000001</v>
      </c>
      <c r="S199" s="176">
        <v>0</v>
      </c>
      <c r="T199" s="17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78" t="s">
        <v>223</v>
      </c>
      <c r="AT199" s="178" t="s">
        <v>218</v>
      </c>
      <c r="AU199" s="178" t="s">
        <v>22</v>
      </c>
      <c r="AY199" s="20" t="s">
        <v>216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88</v>
      </c>
      <c r="BK199" s="179">
        <f>ROUND(I199*H199,2)</f>
        <v>0</v>
      </c>
      <c r="BL199" s="20" t="s">
        <v>223</v>
      </c>
      <c r="BM199" s="178" t="s">
        <v>1725</v>
      </c>
    </row>
    <row r="200" s="13" customFormat="1">
      <c r="A200" s="13"/>
      <c r="B200" s="180"/>
      <c r="C200" s="13"/>
      <c r="D200" s="181" t="s">
        <v>225</v>
      </c>
      <c r="E200" s="182" t="s">
        <v>3</v>
      </c>
      <c r="F200" s="183" t="s">
        <v>1726</v>
      </c>
      <c r="G200" s="13"/>
      <c r="H200" s="184">
        <v>16.076000000000001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41</v>
      </c>
      <c r="AX200" s="13" t="s">
        <v>80</v>
      </c>
      <c r="AY200" s="182" t="s">
        <v>216</v>
      </c>
    </row>
    <row r="201" s="13" customFormat="1">
      <c r="A201" s="13"/>
      <c r="B201" s="180"/>
      <c r="C201" s="13"/>
      <c r="D201" s="181" t="s">
        <v>225</v>
      </c>
      <c r="E201" s="182" t="s">
        <v>3</v>
      </c>
      <c r="F201" s="183" t="s">
        <v>1727</v>
      </c>
      <c r="G201" s="13"/>
      <c r="H201" s="184">
        <v>26.634</v>
      </c>
      <c r="I201" s="185"/>
      <c r="J201" s="13"/>
      <c r="K201" s="13"/>
      <c r="L201" s="180"/>
      <c r="M201" s="186"/>
      <c r="N201" s="187"/>
      <c r="O201" s="187"/>
      <c r="P201" s="187"/>
      <c r="Q201" s="187"/>
      <c r="R201" s="187"/>
      <c r="S201" s="187"/>
      <c r="T201" s="18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2" t="s">
        <v>225</v>
      </c>
      <c r="AU201" s="182" t="s">
        <v>22</v>
      </c>
      <c r="AV201" s="13" t="s">
        <v>22</v>
      </c>
      <c r="AW201" s="13" t="s">
        <v>41</v>
      </c>
      <c r="AX201" s="13" t="s">
        <v>80</v>
      </c>
      <c r="AY201" s="182" t="s">
        <v>216</v>
      </c>
    </row>
    <row r="202" s="14" customFormat="1">
      <c r="A202" s="14"/>
      <c r="B202" s="193"/>
      <c r="C202" s="14"/>
      <c r="D202" s="181" t="s">
        <v>225</v>
      </c>
      <c r="E202" s="194" t="s">
        <v>3</v>
      </c>
      <c r="F202" s="195" t="s">
        <v>234</v>
      </c>
      <c r="G202" s="14"/>
      <c r="H202" s="196">
        <v>42.710000000000001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225</v>
      </c>
      <c r="AU202" s="194" t="s">
        <v>22</v>
      </c>
      <c r="AV202" s="14" t="s">
        <v>223</v>
      </c>
      <c r="AW202" s="14" t="s">
        <v>41</v>
      </c>
      <c r="AX202" s="14" t="s">
        <v>88</v>
      </c>
      <c r="AY202" s="194" t="s">
        <v>216</v>
      </c>
    </row>
    <row r="203" s="13" customFormat="1">
      <c r="A203" s="13"/>
      <c r="B203" s="180"/>
      <c r="C203" s="13"/>
      <c r="D203" s="181" t="s">
        <v>225</v>
      </c>
      <c r="E203" s="13"/>
      <c r="F203" s="183" t="s">
        <v>1728</v>
      </c>
      <c r="G203" s="13"/>
      <c r="H203" s="184">
        <v>24.699000000000002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225</v>
      </c>
      <c r="AU203" s="182" t="s">
        <v>22</v>
      </c>
      <c r="AV203" s="13" t="s">
        <v>22</v>
      </c>
      <c r="AW203" s="13" t="s">
        <v>4</v>
      </c>
      <c r="AX203" s="13" t="s">
        <v>88</v>
      </c>
      <c r="AY203" s="182" t="s">
        <v>216</v>
      </c>
    </row>
    <row r="204" s="12" customFormat="1" ht="22.8" customHeight="1">
      <c r="A204" s="12"/>
      <c r="B204" s="153"/>
      <c r="C204" s="12"/>
      <c r="D204" s="154" t="s">
        <v>79</v>
      </c>
      <c r="E204" s="164" t="s">
        <v>258</v>
      </c>
      <c r="F204" s="164" t="s">
        <v>1364</v>
      </c>
      <c r="G204" s="12"/>
      <c r="H204" s="12"/>
      <c r="I204" s="156"/>
      <c r="J204" s="165">
        <f>BK204</f>
        <v>0</v>
      </c>
      <c r="K204" s="12"/>
      <c r="L204" s="153"/>
      <c r="M204" s="158"/>
      <c r="N204" s="159"/>
      <c r="O204" s="159"/>
      <c r="P204" s="160">
        <f>SUM(P205:P285)</f>
        <v>0</v>
      </c>
      <c r="Q204" s="159"/>
      <c r="R204" s="160">
        <f>SUM(R205:R285)</f>
        <v>21.613729080000002</v>
      </c>
      <c r="S204" s="159"/>
      <c r="T204" s="161">
        <f>SUM(T205:T285)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4" t="s">
        <v>88</v>
      </c>
      <c r="AT204" s="162" t="s">
        <v>79</v>
      </c>
      <c r="AU204" s="162" t="s">
        <v>88</v>
      </c>
      <c r="AY204" s="154" t="s">
        <v>216</v>
      </c>
      <c r="BK204" s="163">
        <f>SUM(BK205:BK285)</f>
        <v>0</v>
      </c>
    </row>
    <row r="205" s="2" customFormat="1" ht="14.4" customHeight="1">
      <c r="A205" s="40"/>
      <c r="B205" s="166"/>
      <c r="C205" s="167" t="s">
        <v>379</v>
      </c>
      <c r="D205" s="167" t="s">
        <v>218</v>
      </c>
      <c r="E205" s="168" t="s">
        <v>1365</v>
      </c>
      <c r="F205" s="169" t="s">
        <v>1366</v>
      </c>
      <c r="G205" s="170" t="s">
        <v>261</v>
      </c>
      <c r="H205" s="171">
        <v>17.672999999999998</v>
      </c>
      <c r="I205" s="172"/>
      <c r="J205" s="173">
        <f>ROUND(I205*H205,2)</f>
        <v>0</v>
      </c>
      <c r="K205" s="169" t="s">
        <v>222</v>
      </c>
      <c r="L205" s="41"/>
      <c r="M205" s="174" t="s">
        <v>3</v>
      </c>
      <c r="N205" s="175" t="s">
        <v>51</v>
      </c>
      <c r="O205" s="74"/>
      <c r="P205" s="176">
        <f>O205*H205</f>
        <v>0</v>
      </c>
      <c r="Q205" s="176">
        <v>1.0000000000000001E-05</v>
      </c>
      <c r="R205" s="176">
        <f>Q205*H205</f>
        <v>0.00017673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223</v>
      </c>
      <c r="AT205" s="178" t="s">
        <v>218</v>
      </c>
      <c r="AU205" s="178" t="s">
        <v>22</v>
      </c>
      <c r="AY205" s="20" t="s">
        <v>216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0" t="s">
        <v>88</v>
      </c>
      <c r="BK205" s="179">
        <f>ROUND(I205*H205,2)</f>
        <v>0</v>
      </c>
      <c r="BL205" s="20" t="s">
        <v>223</v>
      </c>
      <c r="BM205" s="178" t="s">
        <v>1729</v>
      </c>
    </row>
    <row r="206" s="13" customFormat="1">
      <c r="A206" s="13"/>
      <c r="B206" s="180"/>
      <c r="C206" s="13"/>
      <c r="D206" s="181" t="s">
        <v>225</v>
      </c>
      <c r="E206" s="182" t="s">
        <v>3</v>
      </c>
      <c r="F206" s="183" t="s">
        <v>1730</v>
      </c>
      <c r="G206" s="13"/>
      <c r="H206" s="184">
        <v>19.43</v>
      </c>
      <c r="I206" s="185"/>
      <c r="J206" s="13"/>
      <c r="K206" s="13"/>
      <c r="L206" s="180"/>
      <c r="M206" s="186"/>
      <c r="N206" s="187"/>
      <c r="O206" s="187"/>
      <c r="P206" s="187"/>
      <c r="Q206" s="187"/>
      <c r="R206" s="187"/>
      <c r="S206" s="187"/>
      <c r="T206" s="18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2" t="s">
        <v>225</v>
      </c>
      <c r="AU206" s="182" t="s">
        <v>22</v>
      </c>
      <c r="AV206" s="13" t="s">
        <v>22</v>
      </c>
      <c r="AW206" s="13" t="s">
        <v>41</v>
      </c>
      <c r="AX206" s="13" t="s">
        <v>80</v>
      </c>
      <c r="AY206" s="182" t="s">
        <v>216</v>
      </c>
    </row>
    <row r="207" s="13" customFormat="1">
      <c r="A207" s="13"/>
      <c r="B207" s="180"/>
      <c r="C207" s="13"/>
      <c r="D207" s="181" t="s">
        <v>225</v>
      </c>
      <c r="E207" s="182" t="s">
        <v>3</v>
      </c>
      <c r="F207" s="183" t="s">
        <v>1731</v>
      </c>
      <c r="G207" s="13"/>
      <c r="H207" s="184">
        <v>11.130000000000001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225</v>
      </c>
      <c r="AU207" s="182" t="s">
        <v>22</v>
      </c>
      <c r="AV207" s="13" t="s">
        <v>22</v>
      </c>
      <c r="AW207" s="13" t="s">
        <v>41</v>
      </c>
      <c r="AX207" s="13" t="s">
        <v>80</v>
      </c>
      <c r="AY207" s="182" t="s">
        <v>216</v>
      </c>
    </row>
    <row r="208" s="14" customFormat="1">
      <c r="A208" s="14"/>
      <c r="B208" s="193"/>
      <c r="C208" s="14"/>
      <c r="D208" s="181" t="s">
        <v>225</v>
      </c>
      <c r="E208" s="194" t="s">
        <v>3</v>
      </c>
      <c r="F208" s="195" t="s">
        <v>234</v>
      </c>
      <c r="G208" s="14"/>
      <c r="H208" s="196">
        <v>30.560000000000002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225</v>
      </c>
      <c r="AU208" s="194" t="s">
        <v>22</v>
      </c>
      <c r="AV208" s="14" t="s">
        <v>223</v>
      </c>
      <c r="AW208" s="14" t="s">
        <v>41</v>
      </c>
      <c r="AX208" s="14" t="s">
        <v>88</v>
      </c>
      <c r="AY208" s="194" t="s">
        <v>216</v>
      </c>
    </row>
    <row r="209" s="13" customFormat="1">
      <c r="A209" s="13"/>
      <c r="B209" s="180"/>
      <c r="C209" s="13"/>
      <c r="D209" s="181" t="s">
        <v>225</v>
      </c>
      <c r="E209" s="13"/>
      <c r="F209" s="183" t="s">
        <v>1732</v>
      </c>
      <c r="G209" s="13"/>
      <c r="H209" s="184">
        <v>17.672999999999998</v>
      </c>
      <c r="I209" s="185"/>
      <c r="J209" s="13"/>
      <c r="K209" s="13"/>
      <c r="L209" s="180"/>
      <c r="M209" s="186"/>
      <c r="N209" s="187"/>
      <c r="O209" s="187"/>
      <c r="P209" s="187"/>
      <c r="Q209" s="187"/>
      <c r="R209" s="187"/>
      <c r="S209" s="187"/>
      <c r="T209" s="18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2" t="s">
        <v>225</v>
      </c>
      <c r="AU209" s="182" t="s">
        <v>22</v>
      </c>
      <c r="AV209" s="13" t="s">
        <v>22</v>
      </c>
      <c r="AW209" s="13" t="s">
        <v>4</v>
      </c>
      <c r="AX209" s="13" t="s">
        <v>88</v>
      </c>
      <c r="AY209" s="182" t="s">
        <v>216</v>
      </c>
    </row>
    <row r="210" s="2" customFormat="1" ht="14.4" customHeight="1">
      <c r="A210" s="40"/>
      <c r="B210" s="166"/>
      <c r="C210" s="201" t="s">
        <v>388</v>
      </c>
      <c r="D210" s="201" t="s">
        <v>356</v>
      </c>
      <c r="E210" s="202" t="s">
        <v>1374</v>
      </c>
      <c r="F210" s="203" t="s">
        <v>1375</v>
      </c>
      <c r="G210" s="204" t="s">
        <v>261</v>
      </c>
      <c r="H210" s="205">
        <v>17.937999999999999</v>
      </c>
      <c r="I210" s="206"/>
      <c r="J210" s="207">
        <f>ROUND(I210*H210,2)</f>
        <v>0</v>
      </c>
      <c r="K210" s="203" t="s">
        <v>222</v>
      </c>
      <c r="L210" s="208"/>
      <c r="M210" s="209" t="s">
        <v>3</v>
      </c>
      <c r="N210" s="210" t="s">
        <v>51</v>
      </c>
      <c r="O210" s="74"/>
      <c r="P210" s="176">
        <f>O210*H210</f>
        <v>0</v>
      </c>
      <c r="Q210" s="176">
        <v>0.0035999999999999999</v>
      </c>
      <c r="R210" s="176">
        <f>Q210*H210</f>
        <v>0.06457679999999999</v>
      </c>
      <c r="S210" s="176">
        <v>0</v>
      </c>
      <c r="T210" s="17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78" t="s">
        <v>258</v>
      </c>
      <c r="AT210" s="178" t="s">
        <v>356</v>
      </c>
      <c r="AU210" s="178" t="s">
        <v>22</v>
      </c>
      <c r="AY210" s="20" t="s">
        <v>216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88</v>
      </c>
      <c r="BK210" s="179">
        <f>ROUND(I210*H210,2)</f>
        <v>0</v>
      </c>
      <c r="BL210" s="20" t="s">
        <v>223</v>
      </c>
      <c r="BM210" s="178" t="s">
        <v>1733</v>
      </c>
    </row>
    <row r="211" s="13" customFormat="1">
      <c r="A211" s="13"/>
      <c r="B211" s="180"/>
      <c r="C211" s="13"/>
      <c r="D211" s="181" t="s">
        <v>225</v>
      </c>
      <c r="E211" s="13"/>
      <c r="F211" s="183" t="s">
        <v>1734</v>
      </c>
      <c r="G211" s="13"/>
      <c r="H211" s="184">
        <v>17.937999999999999</v>
      </c>
      <c r="I211" s="185"/>
      <c r="J211" s="13"/>
      <c r="K211" s="13"/>
      <c r="L211" s="180"/>
      <c r="M211" s="186"/>
      <c r="N211" s="187"/>
      <c r="O211" s="187"/>
      <c r="P211" s="187"/>
      <c r="Q211" s="187"/>
      <c r="R211" s="187"/>
      <c r="S211" s="187"/>
      <c r="T211" s="18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2" t="s">
        <v>225</v>
      </c>
      <c r="AU211" s="182" t="s">
        <v>22</v>
      </c>
      <c r="AV211" s="13" t="s">
        <v>22</v>
      </c>
      <c r="AW211" s="13" t="s">
        <v>4</v>
      </c>
      <c r="AX211" s="13" t="s">
        <v>88</v>
      </c>
      <c r="AY211" s="182" t="s">
        <v>216</v>
      </c>
    </row>
    <row r="212" s="2" customFormat="1" ht="14.4" customHeight="1">
      <c r="A212" s="40"/>
      <c r="B212" s="166"/>
      <c r="C212" s="167" t="s">
        <v>397</v>
      </c>
      <c r="D212" s="167" t="s">
        <v>218</v>
      </c>
      <c r="E212" s="168" t="s">
        <v>1559</v>
      </c>
      <c r="F212" s="169" t="s">
        <v>1560</v>
      </c>
      <c r="G212" s="170" t="s">
        <v>261</v>
      </c>
      <c r="H212" s="171">
        <v>33.622</v>
      </c>
      <c r="I212" s="172"/>
      <c r="J212" s="173">
        <f>ROUND(I212*H212,2)</f>
        <v>0</v>
      </c>
      <c r="K212" s="169" t="s">
        <v>222</v>
      </c>
      <c r="L212" s="41"/>
      <c r="M212" s="174" t="s">
        <v>3</v>
      </c>
      <c r="N212" s="175" t="s">
        <v>51</v>
      </c>
      <c r="O212" s="74"/>
      <c r="P212" s="176">
        <f>O212*H212</f>
        <v>0</v>
      </c>
      <c r="Q212" s="176">
        <v>2.0000000000000002E-05</v>
      </c>
      <c r="R212" s="176">
        <f>Q212*H212</f>
        <v>0.00067244000000000006</v>
      </c>
      <c r="S212" s="176">
        <v>0</v>
      </c>
      <c r="T212" s="17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8" t="s">
        <v>223</v>
      </c>
      <c r="AT212" s="178" t="s">
        <v>218</v>
      </c>
      <c r="AU212" s="178" t="s">
        <v>22</v>
      </c>
      <c r="AY212" s="20" t="s">
        <v>216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0" t="s">
        <v>88</v>
      </c>
      <c r="BK212" s="179">
        <f>ROUND(I212*H212,2)</f>
        <v>0</v>
      </c>
      <c r="BL212" s="20" t="s">
        <v>223</v>
      </c>
      <c r="BM212" s="178" t="s">
        <v>1735</v>
      </c>
    </row>
    <row r="213" s="13" customFormat="1">
      <c r="A213" s="13"/>
      <c r="B213" s="180"/>
      <c r="C213" s="13"/>
      <c r="D213" s="181" t="s">
        <v>225</v>
      </c>
      <c r="E213" s="182" t="s">
        <v>3</v>
      </c>
      <c r="F213" s="183" t="s">
        <v>1736</v>
      </c>
      <c r="G213" s="13"/>
      <c r="H213" s="184">
        <v>53.109999999999999</v>
      </c>
      <c r="I213" s="185"/>
      <c r="J213" s="13"/>
      <c r="K213" s="13"/>
      <c r="L213" s="180"/>
      <c r="M213" s="186"/>
      <c r="N213" s="187"/>
      <c r="O213" s="187"/>
      <c r="P213" s="187"/>
      <c r="Q213" s="187"/>
      <c r="R213" s="187"/>
      <c r="S213" s="187"/>
      <c r="T213" s="18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2" t="s">
        <v>225</v>
      </c>
      <c r="AU213" s="182" t="s">
        <v>22</v>
      </c>
      <c r="AV213" s="13" t="s">
        <v>22</v>
      </c>
      <c r="AW213" s="13" t="s">
        <v>41</v>
      </c>
      <c r="AX213" s="13" t="s">
        <v>80</v>
      </c>
      <c r="AY213" s="182" t="s">
        <v>216</v>
      </c>
    </row>
    <row r="214" s="13" customFormat="1">
      <c r="A214" s="13"/>
      <c r="B214" s="180"/>
      <c r="C214" s="13"/>
      <c r="D214" s="181" t="s">
        <v>225</v>
      </c>
      <c r="E214" s="182" t="s">
        <v>3</v>
      </c>
      <c r="F214" s="183" t="s">
        <v>1737</v>
      </c>
      <c r="G214" s="13"/>
      <c r="H214" s="184">
        <v>5.0300000000000002</v>
      </c>
      <c r="I214" s="185"/>
      <c r="J214" s="13"/>
      <c r="K214" s="13"/>
      <c r="L214" s="180"/>
      <c r="M214" s="186"/>
      <c r="N214" s="187"/>
      <c r="O214" s="187"/>
      <c r="P214" s="187"/>
      <c r="Q214" s="187"/>
      <c r="R214" s="187"/>
      <c r="S214" s="187"/>
      <c r="T214" s="18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2" t="s">
        <v>225</v>
      </c>
      <c r="AU214" s="182" t="s">
        <v>22</v>
      </c>
      <c r="AV214" s="13" t="s">
        <v>22</v>
      </c>
      <c r="AW214" s="13" t="s">
        <v>41</v>
      </c>
      <c r="AX214" s="13" t="s">
        <v>80</v>
      </c>
      <c r="AY214" s="182" t="s">
        <v>216</v>
      </c>
    </row>
    <row r="215" s="14" customFormat="1">
      <c r="A215" s="14"/>
      <c r="B215" s="193"/>
      <c r="C215" s="14"/>
      <c r="D215" s="181" t="s">
        <v>225</v>
      </c>
      <c r="E215" s="194" t="s">
        <v>3</v>
      </c>
      <c r="F215" s="195" t="s">
        <v>234</v>
      </c>
      <c r="G215" s="14"/>
      <c r="H215" s="196">
        <v>58.140000000000001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225</v>
      </c>
      <c r="AU215" s="194" t="s">
        <v>22</v>
      </c>
      <c r="AV215" s="14" t="s">
        <v>223</v>
      </c>
      <c r="AW215" s="14" t="s">
        <v>41</v>
      </c>
      <c r="AX215" s="14" t="s">
        <v>88</v>
      </c>
      <c r="AY215" s="194" t="s">
        <v>216</v>
      </c>
    </row>
    <row r="216" s="13" customFormat="1">
      <c r="A216" s="13"/>
      <c r="B216" s="180"/>
      <c r="C216" s="13"/>
      <c r="D216" s="181" t="s">
        <v>225</v>
      </c>
      <c r="E216" s="13"/>
      <c r="F216" s="183" t="s">
        <v>1738</v>
      </c>
      <c r="G216" s="13"/>
      <c r="H216" s="184">
        <v>33.622</v>
      </c>
      <c r="I216" s="185"/>
      <c r="J216" s="13"/>
      <c r="K216" s="13"/>
      <c r="L216" s="180"/>
      <c r="M216" s="186"/>
      <c r="N216" s="187"/>
      <c r="O216" s="187"/>
      <c r="P216" s="187"/>
      <c r="Q216" s="187"/>
      <c r="R216" s="187"/>
      <c r="S216" s="187"/>
      <c r="T216" s="1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225</v>
      </c>
      <c r="AU216" s="182" t="s">
        <v>22</v>
      </c>
      <c r="AV216" s="13" t="s">
        <v>22</v>
      </c>
      <c r="AW216" s="13" t="s">
        <v>4</v>
      </c>
      <c r="AX216" s="13" t="s">
        <v>88</v>
      </c>
      <c r="AY216" s="182" t="s">
        <v>216</v>
      </c>
    </row>
    <row r="217" s="2" customFormat="1" ht="14.4" customHeight="1">
      <c r="A217" s="40"/>
      <c r="B217" s="166"/>
      <c r="C217" s="201" t="s">
        <v>403</v>
      </c>
      <c r="D217" s="201" t="s">
        <v>356</v>
      </c>
      <c r="E217" s="202" t="s">
        <v>1563</v>
      </c>
      <c r="F217" s="203" t="s">
        <v>1564</v>
      </c>
      <c r="G217" s="204" t="s">
        <v>261</v>
      </c>
      <c r="H217" s="205">
        <v>34.127000000000002</v>
      </c>
      <c r="I217" s="206"/>
      <c r="J217" s="207">
        <f>ROUND(I217*H217,2)</f>
        <v>0</v>
      </c>
      <c r="K217" s="203" t="s">
        <v>222</v>
      </c>
      <c r="L217" s="208"/>
      <c r="M217" s="209" t="s">
        <v>3</v>
      </c>
      <c r="N217" s="210" t="s">
        <v>51</v>
      </c>
      <c r="O217" s="74"/>
      <c r="P217" s="176">
        <f>O217*H217</f>
        <v>0</v>
      </c>
      <c r="Q217" s="176">
        <v>0.0127</v>
      </c>
      <c r="R217" s="176">
        <f>Q217*H217</f>
        <v>0.43341289999999999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258</v>
      </c>
      <c r="AT217" s="178" t="s">
        <v>356</v>
      </c>
      <c r="AU217" s="178" t="s">
        <v>22</v>
      </c>
      <c r="AY217" s="20" t="s">
        <v>216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88</v>
      </c>
      <c r="BK217" s="179">
        <f>ROUND(I217*H217,2)</f>
        <v>0</v>
      </c>
      <c r="BL217" s="20" t="s">
        <v>223</v>
      </c>
      <c r="BM217" s="178" t="s">
        <v>1739</v>
      </c>
    </row>
    <row r="218" s="13" customFormat="1">
      <c r="A218" s="13"/>
      <c r="B218" s="180"/>
      <c r="C218" s="13"/>
      <c r="D218" s="181" t="s">
        <v>225</v>
      </c>
      <c r="E218" s="13"/>
      <c r="F218" s="183" t="s">
        <v>1740</v>
      </c>
      <c r="G218" s="13"/>
      <c r="H218" s="184">
        <v>34.127000000000002</v>
      </c>
      <c r="I218" s="185"/>
      <c r="J218" s="13"/>
      <c r="K218" s="13"/>
      <c r="L218" s="180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225</v>
      </c>
      <c r="AU218" s="182" t="s">
        <v>22</v>
      </c>
      <c r="AV218" s="13" t="s">
        <v>22</v>
      </c>
      <c r="AW218" s="13" t="s">
        <v>4</v>
      </c>
      <c r="AX218" s="13" t="s">
        <v>88</v>
      </c>
      <c r="AY218" s="182" t="s">
        <v>216</v>
      </c>
    </row>
    <row r="219" s="2" customFormat="1" ht="14.4" customHeight="1">
      <c r="A219" s="40"/>
      <c r="B219" s="166"/>
      <c r="C219" s="201" t="s">
        <v>412</v>
      </c>
      <c r="D219" s="201" t="s">
        <v>356</v>
      </c>
      <c r="E219" s="202" t="s">
        <v>1741</v>
      </c>
      <c r="F219" s="203" t="s">
        <v>1742</v>
      </c>
      <c r="G219" s="204" t="s">
        <v>462</v>
      </c>
      <c r="H219" s="205">
        <v>0.57799999999999996</v>
      </c>
      <c r="I219" s="206"/>
      <c r="J219" s="207">
        <f>ROUND(I219*H219,2)</f>
        <v>0</v>
      </c>
      <c r="K219" s="203" t="s">
        <v>222</v>
      </c>
      <c r="L219" s="208"/>
      <c r="M219" s="209" t="s">
        <v>3</v>
      </c>
      <c r="N219" s="210" t="s">
        <v>51</v>
      </c>
      <c r="O219" s="74"/>
      <c r="P219" s="176">
        <f>O219*H219</f>
        <v>0</v>
      </c>
      <c r="Q219" s="176">
        <v>0.025000000000000001</v>
      </c>
      <c r="R219" s="176">
        <f>Q219*H219</f>
        <v>0.014449999999999999</v>
      </c>
      <c r="S219" s="176">
        <v>0</v>
      </c>
      <c r="T219" s="17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78" t="s">
        <v>258</v>
      </c>
      <c r="AT219" s="178" t="s">
        <v>356</v>
      </c>
      <c r="AU219" s="178" t="s">
        <v>22</v>
      </c>
      <c r="AY219" s="20" t="s">
        <v>216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0" t="s">
        <v>88</v>
      </c>
      <c r="BK219" s="179">
        <f>ROUND(I219*H219,2)</f>
        <v>0</v>
      </c>
      <c r="BL219" s="20" t="s">
        <v>223</v>
      </c>
      <c r="BM219" s="178" t="s">
        <v>1743</v>
      </c>
    </row>
    <row r="220" s="13" customFormat="1">
      <c r="A220" s="13"/>
      <c r="B220" s="180"/>
      <c r="C220" s="13"/>
      <c r="D220" s="181" t="s">
        <v>225</v>
      </c>
      <c r="E220" s="13"/>
      <c r="F220" s="183" t="s">
        <v>1537</v>
      </c>
      <c r="G220" s="13"/>
      <c r="H220" s="184">
        <v>0.57799999999999996</v>
      </c>
      <c r="I220" s="185"/>
      <c r="J220" s="13"/>
      <c r="K220" s="13"/>
      <c r="L220" s="180"/>
      <c r="M220" s="186"/>
      <c r="N220" s="187"/>
      <c r="O220" s="187"/>
      <c r="P220" s="187"/>
      <c r="Q220" s="187"/>
      <c r="R220" s="187"/>
      <c r="S220" s="187"/>
      <c r="T220" s="18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2" t="s">
        <v>225</v>
      </c>
      <c r="AU220" s="182" t="s">
        <v>22</v>
      </c>
      <c r="AV220" s="13" t="s">
        <v>22</v>
      </c>
      <c r="AW220" s="13" t="s">
        <v>4</v>
      </c>
      <c r="AX220" s="13" t="s">
        <v>88</v>
      </c>
      <c r="AY220" s="182" t="s">
        <v>216</v>
      </c>
    </row>
    <row r="221" s="2" customFormat="1" ht="14.4" customHeight="1">
      <c r="A221" s="40"/>
      <c r="B221" s="166"/>
      <c r="C221" s="167" t="s">
        <v>419</v>
      </c>
      <c r="D221" s="167" t="s">
        <v>218</v>
      </c>
      <c r="E221" s="168" t="s">
        <v>1744</v>
      </c>
      <c r="F221" s="169" t="s">
        <v>1745</v>
      </c>
      <c r="G221" s="170" t="s">
        <v>261</v>
      </c>
      <c r="H221" s="171">
        <v>30.436</v>
      </c>
      <c r="I221" s="172"/>
      <c r="J221" s="173">
        <f>ROUND(I221*H221,2)</f>
        <v>0</v>
      </c>
      <c r="K221" s="169" t="s">
        <v>222</v>
      </c>
      <c r="L221" s="41"/>
      <c r="M221" s="174" t="s">
        <v>3</v>
      </c>
      <c r="N221" s="175" t="s">
        <v>51</v>
      </c>
      <c r="O221" s="74"/>
      <c r="P221" s="176">
        <f>O221*H221</f>
        <v>0</v>
      </c>
      <c r="Q221" s="176">
        <v>3.0000000000000001E-05</v>
      </c>
      <c r="R221" s="176">
        <f>Q221*H221</f>
        <v>0.00091308000000000003</v>
      </c>
      <c r="S221" s="176">
        <v>0</v>
      </c>
      <c r="T221" s="17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78" t="s">
        <v>223</v>
      </c>
      <c r="AT221" s="178" t="s">
        <v>218</v>
      </c>
      <c r="AU221" s="178" t="s">
        <v>22</v>
      </c>
      <c r="AY221" s="20" t="s">
        <v>216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0" t="s">
        <v>88</v>
      </c>
      <c r="BK221" s="179">
        <f>ROUND(I221*H221,2)</f>
        <v>0</v>
      </c>
      <c r="BL221" s="20" t="s">
        <v>223</v>
      </c>
      <c r="BM221" s="178" t="s">
        <v>1746</v>
      </c>
    </row>
    <row r="222" s="13" customFormat="1">
      <c r="A222" s="13"/>
      <c r="B222" s="180"/>
      <c r="C222" s="13"/>
      <c r="D222" s="181" t="s">
        <v>225</v>
      </c>
      <c r="E222" s="182" t="s">
        <v>3</v>
      </c>
      <c r="F222" s="183" t="s">
        <v>1747</v>
      </c>
      <c r="G222" s="13"/>
      <c r="H222" s="184">
        <v>52.630000000000003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41</v>
      </c>
      <c r="AX222" s="13" t="s">
        <v>88</v>
      </c>
      <c r="AY222" s="182" t="s">
        <v>216</v>
      </c>
    </row>
    <row r="223" s="13" customFormat="1">
      <c r="A223" s="13"/>
      <c r="B223" s="180"/>
      <c r="C223" s="13"/>
      <c r="D223" s="181" t="s">
        <v>225</v>
      </c>
      <c r="E223" s="13"/>
      <c r="F223" s="183" t="s">
        <v>1748</v>
      </c>
      <c r="G223" s="13"/>
      <c r="H223" s="184">
        <v>30.436</v>
      </c>
      <c r="I223" s="185"/>
      <c r="J223" s="13"/>
      <c r="K223" s="13"/>
      <c r="L223" s="180"/>
      <c r="M223" s="186"/>
      <c r="N223" s="187"/>
      <c r="O223" s="187"/>
      <c r="P223" s="187"/>
      <c r="Q223" s="187"/>
      <c r="R223" s="187"/>
      <c r="S223" s="187"/>
      <c r="T223" s="18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2" t="s">
        <v>225</v>
      </c>
      <c r="AU223" s="182" t="s">
        <v>22</v>
      </c>
      <c r="AV223" s="13" t="s">
        <v>22</v>
      </c>
      <c r="AW223" s="13" t="s">
        <v>4</v>
      </c>
      <c r="AX223" s="13" t="s">
        <v>88</v>
      </c>
      <c r="AY223" s="182" t="s">
        <v>216</v>
      </c>
    </row>
    <row r="224" s="2" customFormat="1" ht="14.4" customHeight="1">
      <c r="A224" s="40"/>
      <c r="B224" s="166"/>
      <c r="C224" s="201" t="s">
        <v>427</v>
      </c>
      <c r="D224" s="201" t="s">
        <v>356</v>
      </c>
      <c r="E224" s="202" t="s">
        <v>1749</v>
      </c>
      <c r="F224" s="203" t="s">
        <v>1750</v>
      </c>
      <c r="G224" s="204" t="s">
        <v>261</v>
      </c>
      <c r="H224" s="205">
        <v>30.893000000000001</v>
      </c>
      <c r="I224" s="206"/>
      <c r="J224" s="207">
        <f>ROUND(I224*H224,2)</f>
        <v>0</v>
      </c>
      <c r="K224" s="203" t="s">
        <v>222</v>
      </c>
      <c r="L224" s="208"/>
      <c r="M224" s="209" t="s">
        <v>3</v>
      </c>
      <c r="N224" s="210" t="s">
        <v>51</v>
      </c>
      <c r="O224" s="74"/>
      <c r="P224" s="176">
        <f>O224*H224</f>
        <v>0</v>
      </c>
      <c r="Q224" s="176">
        <v>0.031899999999999998</v>
      </c>
      <c r="R224" s="176">
        <f>Q224*H224</f>
        <v>0.98548669999999994</v>
      </c>
      <c r="S224" s="176">
        <v>0</v>
      </c>
      <c r="T224" s="17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8" t="s">
        <v>258</v>
      </c>
      <c r="AT224" s="178" t="s">
        <v>356</v>
      </c>
      <c r="AU224" s="178" t="s">
        <v>22</v>
      </c>
      <c r="AY224" s="20" t="s">
        <v>216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0" t="s">
        <v>88</v>
      </c>
      <c r="BK224" s="179">
        <f>ROUND(I224*H224,2)</f>
        <v>0</v>
      </c>
      <c r="BL224" s="20" t="s">
        <v>223</v>
      </c>
      <c r="BM224" s="178" t="s">
        <v>1751</v>
      </c>
    </row>
    <row r="225" s="13" customFormat="1">
      <c r="A225" s="13"/>
      <c r="B225" s="180"/>
      <c r="C225" s="13"/>
      <c r="D225" s="181" t="s">
        <v>225</v>
      </c>
      <c r="E225" s="13"/>
      <c r="F225" s="183" t="s">
        <v>1752</v>
      </c>
      <c r="G225" s="13"/>
      <c r="H225" s="184">
        <v>30.893000000000001</v>
      </c>
      <c r="I225" s="185"/>
      <c r="J225" s="13"/>
      <c r="K225" s="13"/>
      <c r="L225" s="180"/>
      <c r="M225" s="186"/>
      <c r="N225" s="187"/>
      <c r="O225" s="187"/>
      <c r="P225" s="187"/>
      <c r="Q225" s="187"/>
      <c r="R225" s="187"/>
      <c r="S225" s="187"/>
      <c r="T225" s="18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2" t="s">
        <v>225</v>
      </c>
      <c r="AU225" s="182" t="s">
        <v>22</v>
      </c>
      <c r="AV225" s="13" t="s">
        <v>22</v>
      </c>
      <c r="AW225" s="13" t="s">
        <v>4</v>
      </c>
      <c r="AX225" s="13" t="s">
        <v>88</v>
      </c>
      <c r="AY225" s="182" t="s">
        <v>216</v>
      </c>
    </row>
    <row r="226" s="2" customFormat="1" ht="14.4" customHeight="1">
      <c r="A226" s="40"/>
      <c r="B226" s="166"/>
      <c r="C226" s="201" t="s">
        <v>434</v>
      </c>
      <c r="D226" s="201" t="s">
        <v>356</v>
      </c>
      <c r="E226" s="202" t="s">
        <v>1753</v>
      </c>
      <c r="F226" s="203" t="s">
        <v>1754</v>
      </c>
      <c r="G226" s="204" t="s">
        <v>462</v>
      </c>
      <c r="H226" s="205">
        <v>0.57799999999999996</v>
      </c>
      <c r="I226" s="206"/>
      <c r="J226" s="207">
        <f>ROUND(I226*H226,2)</f>
        <v>0</v>
      </c>
      <c r="K226" s="203" t="s">
        <v>3</v>
      </c>
      <c r="L226" s="208"/>
      <c r="M226" s="209" t="s">
        <v>3</v>
      </c>
      <c r="N226" s="210" t="s">
        <v>51</v>
      </c>
      <c r="O226" s="74"/>
      <c r="P226" s="176">
        <f>O226*H226</f>
        <v>0</v>
      </c>
      <c r="Q226" s="176">
        <v>0.025000000000000001</v>
      </c>
      <c r="R226" s="176">
        <f>Q226*H226</f>
        <v>0.014449999999999999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258</v>
      </c>
      <c r="AT226" s="178" t="s">
        <v>356</v>
      </c>
      <c r="AU226" s="178" t="s">
        <v>22</v>
      </c>
      <c r="AY226" s="20" t="s">
        <v>216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88</v>
      </c>
      <c r="BK226" s="179">
        <f>ROUND(I226*H226,2)</f>
        <v>0</v>
      </c>
      <c r="BL226" s="20" t="s">
        <v>223</v>
      </c>
      <c r="BM226" s="178" t="s">
        <v>1755</v>
      </c>
    </row>
    <row r="227" s="13" customFormat="1">
      <c r="A227" s="13"/>
      <c r="B227" s="180"/>
      <c r="C227" s="13"/>
      <c r="D227" s="181" t="s">
        <v>225</v>
      </c>
      <c r="E227" s="13"/>
      <c r="F227" s="183" t="s">
        <v>1537</v>
      </c>
      <c r="G227" s="13"/>
      <c r="H227" s="184">
        <v>0.57799999999999996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225</v>
      </c>
      <c r="AU227" s="182" t="s">
        <v>22</v>
      </c>
      <c r="AV227" s="13" t="s">
        <v>22</v>
      </c>
      <c r="AW227" s="13" t="s">
        <v>4</v>
      </c>
      <c r="AX227" s="13" t="s">
        <v>88</v>
      </c>
      <c r="AY227" s="182" t="s">
        <v>216</v>
      </c>
    </row>
    <row r="228" s="2" customFormat="1" ht="24.15" customHeight="1">
      <c r="A228" s="40"/>
      <c r="B228" s="166"/>
      <c r="C228" s="167" t="s">
        <v>440</v>
      </c>
      <c r="D228" s="167" t="s">
        <v>218</v>
      </c>
      <c r="E228" s="168" t="s">
        <v>1580</v>
      </c>
      <c r="F228" s="169" t="s">
        <v>1581</v>
      </c>
      <c r="G228" s="170" t="s">
        <v>462</v>
      </c>
      <c r="H228" s="171">
        <v>1.7350000000000001</v>
      </c>
      <c r="I228" s="172"/>
      <c r="J228" s="173">
        <f>ROUND(I228*H228,2)</f>
        <v>0</v>
      </c>
      <c r="K228" s="169" t="s">
        <v>222</v>
      </c>
      <c r="L228" s="41"/>
      <c r="M228" s="174" t="s">
        <v>3</v>
      </c>
      <c r="N228" s="175" t="s">
        <v>51</v>
      </c>
      <c r="O228" s="74"/>
      <c r="P228" s="176">
        <f>O228*H228</f>
        <v>0</v>
      </c>
      <c r="Q228" s="176">
        <v>2.2568899999999998</v>
      </c>
      <c r="R228" s="176">
        <f>Q228*H228</f>
        <v>3.9157041499999998</v>
      </c>
      <c r="S228" s="176">
        <v>0</v>
      </c>
      <c r="T228" s="17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8" t="s">
        <v>223</v>
      </c>
      <c r="AT228" s="178" t="s">
        <v>218</v>
      </c>
      <c r="AU228" s="178" t="s">
        <v>22</v>
      </c>
      <c r="AY228" s="20" t="s">
        <v>216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0" t="s">
        <v>88</v>
      </c>
      <c r="BK228" s="179">
        <f>ROUND(I228*H228,2)</f>
        <v>0</v>
      </c>
      <c r="BL228" s="20" t="s">
        <v>223</v>
      </c>
      <c r="BM228" s="178" t="s">
        <v>1756</v>
      </c>
    </row>
    <row r="229" s="13" customFormat="1">
      <c r="A229" s="13"/>
      <c r="B229" s="180"/>
      <c r="C229" s="13"/>
      <c r="D229" s="181" t="s">
        <v>225</v>
      </c>
      <c r="E229" s="13"/>
      <c r="F229" s="183" t="s">
        <v>1400</v>
      </c>
      <c r="G229" s="13"/>
      <c r="H229" s="184">
        <v>1.7350000000000001</v>
      </c>
      <c r="I229" s="185"/>
      <c r="J229" s="13"/>
      <c r="K229" s="13"/>
      <c r="L229" s="180"/>
      <c r="M229" s="186"/>
      <c r="N229" s="187"/>
      <c r="O229" s="187"/>
      <c r="P229" s="187"/>
      <c r="Q229" s="187"/>
      <c r="R229" s="187"/>
      <c r="S229" s="187"/>
      <c r="T229" s="18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2" t="s">
        <v>225</v>
      </c>
      <c r="AU229" s="182" t="s">
        <v>22</v>
      </c>
      <c r="AV229" s="13" t="s">
        <v>22</v>
      </c>
      <c r="AW229" s="13" t="s">
        <v>4</v>
      </c>
      <c r="AX229" s="13" t="s">
        <v>88</v>
      </c>
      <c r="AY229" s="182" t="s">
        <v>216</v>
      </c>
    </row>
    <row r="230" s="2" customFormat="1" ht="14.4" customHeight="1">
      <c r="A230" s="40"/>
      <c r="B230" s="166"/>
      <c r="C230" s="201" t="s">
        <v>445</v>
      </c>
      <c r="D230" s="201" t="s">
        <v>356</v>
      </c>
      <c r="E230" s="202" t="s">
        <v>1583</v>
      </c>
      <c r="F230" s="203" t="s">
        <v>1584</v>
      </c>
      <c r="G230" s="204" t="s">
        <v>462</v>
      </c>
      <c r="H230" s="205">
        <v>1.7350000000000001</v>
      </c>
      <c r="I230" s="206"/>
      <c r="J230" s="207">
        <f>ROUND(I230*H230,2)</f>
        <v>0</v>
      </c>
      <c r="K230" s="203" t="s">
        <v>3</v>
      </c>
      <c r="L230" s="208"/>
      <c r="M230" s="209" t="s">
        <v>3</v>
      </c>
      <c r="N230" s="210" t="s">
        <v>51</v>
      </c>
      <c r="O230" s="74"/>
      <c r="P230" s="176">
        <f>O230*H230</f>
        <v>0</v>
      </c>
      <c r="Q230" s="176">
        <v>1.2290000000000001</v>
      </c>
      <c r="R230" s="176">
        <f>Q230*H230</f>
        <v>2.1323150000000002</v>
      </c>
      <c r="S230" s="176">
        <v>0</v>
      </c>
      <c r="T230" s="17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78" t="s">
        <v>258</v>
      </c>
      <c r="AT230" s="178" t="s">
        <v>356</v>
      </c>
      <c r="AU230" s="178" t="s">
        <v>22</v>
      </c>
      <c r="AY230" s="20" t="s">
        <v>216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0" t="s">
        <v>88</v>
      </c>
      <c r="BK230" s="179">
        <f>ROUND(I230*H230,2)</f>
        <v>0</v>
      </c>
      <c r="BL230" s="20" t="s">
        <v>223</v>
      </c>
      <c r="BM230" s="178" t="s">
        <v>1757</v>
      </c>
    </row>
    <row r="231" s="13" customFormat="1">
      <c r="A231" s="13"/>
      <c r="B231" s="180"/>
      <c r="C231" s="13"/>
      <c r="D231" s="181" t="s">
        <v>225</v>
      </c>
      <c r="E231" s="13"/>
      <c r="F231" s="183" t="s">
        <v>1400</v>
      </c>
      <c r="G231" s="13"/>
      <c r="H231" s="184">
        <v>1.7350000000000001</v>
      </c>
      <c r="I231" s="185"/>
      <c r="J231" s="13"/>
      <c r="K231" s="13"/>
      <c r="L231" s="180"/>
      <c r="M231" s="186"/>
      <c r="N231" s="187"/>
      <c r="O231" s="187"/>
      <c r="P231" s="187"/>
      <c r="Q231" s="187"/>
      <c r="R231" s="187"/>
      <c r="S231" s="187"/>
      <c r="T231" s="18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2" t="s">
        <v>225</v>
      </c>
      <c r="AU231" s="182" t="s">
        <v>22</v>
      </c>
      <c r="AV231" s="13" t="s">
        <v>22</v>
      </c>
      <c r="AW231" s="13" t="s">
        <v>4</v>
      </c>
      <c r="AX231" s="13" t="s">
        <v>88</v>
      </c>
      <c r="AY231" s="182" t="s">
        <v>216</v>
      </c>
    </row>
    <row r="232" s="2" customFormat="1" ht="14.4" customHeight="1">
      <c r="A232" s="40"/>
      <c r="B232" s="166"/>
      <c r="C232" s="201" t="s">
        <v>450</v>
      </c>
      <c r="D232" s="201" t="s">
        <v>356</v>
      </c>
      <c r="E232" s="202" t="s">
        <v>1589</v>
      </c>
      <c r="F232" s="203" t="s">
        <v>1758</v>
      </c>
      <c r="G232" s="204" t="s">
        <v>462</v>
      </c>
      <c r="H232" s="205">
        <v>1.157</v>
      </c>
      <c r="I232" s="206"/>
      <c r="J232" s="207">
        <f>ROUND(I232*H232,2)</f>
        <v>0</v>
      </c>
      <c r="K232" s="203" t="s">
        <v>3</v>
      </c>
      <c r="L232" s="208"/>
      <c r="M232" s="209" t="s">
        <v>3</v>
      </c>
      <c r="N232" s="210" t="s">
        <v>51</v>
      </c>
      <c r="O232" s="74"/>
      <c r="P232" s="176">
        <f>O232*H232</f>
        <v>0</v>
      </c>
      <c r="Q232" s="176">
        <v>0.254</v>
      </c>
      <c r="R232" s="176">
        <f>Q232*H232</f>
        <v>0.29387800000000003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258</v>
      </c>
      <c r="AT232" s="178" t="s">
        <v>356</v>
      </c>
      <c r="AU232" s="178" t="s">
        <v>22</v>
      </c>
      <c r="AY232" s="20" t="s">
        <v>216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0" t="s">
        <v>88</v>
      </c>
      <c r="BK232" s="179">
        <f>ROUND(I232*H232,2)</f>
        <v>0</v>
      </c>
      <c r="BL232" s="20" t="s">
        <v>223</v>
      </c>
      <c r="BM232" s="178" t="s">
        <v>1759</v>
      </c>
    </row>
    <row r="233" s="13" customFormat="1">
      <c r="A233" s="13"/>
      <c r="B233" s="180"/>
      <c r="C233" s="13"/>
      <c r="D233" s="181" t="s">
        <v>225</v>
      </c>
      <c r="E233" s="13"/>
      <c r="F233" s="183" t="s">
        <v>1547</v>
      </c>
      <c r="G233" s="13"/>
      <c r="H233" s="184">
        <v>1.157</v>
      </c>
      <c r="I233" s="185"/>
      <c r="J233" s="13"/>
      <c r="K233" s="13"/>
      <c r="L233" s="180"/>
      <c r="M233" s="186"/>
      <c r="N233" s="187"/>
      <c r="O233" s="187"/>
      <c r="P233" s="187"/>
      <c r="Q233" s="187"/>
      <c r="R233" s="187"/>
      <c r="S233" s="187"/>
      <c r="T233" s="18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2" t="s">
        <v>225</v>
      </c>
      <c r="AU233" s="182" t="s">
        <v>22</v>
      </c>
      <c r="AV233" s="13" t="s">
        <v>22</v>
      </c>
      <c r="AW233" s="13" t="s">
        <v>4</v>
      </c>
      <c r="AX233" s="13" t="s">
        <v>88</v>
      </c>
      <c r="AY233" s="182" t="s">
        <v>216</v>
      </c>
    </row>
    <row r="234" s="2" customFormat="1" ht="14.4" customHeight="1">
      <c r="A234" s="40"/>
      <c r="B234" s="166"/>
      <c r="C234" s="201" t="s">
        <v>455</v>
      </c>
      <c r="D234" s="201" t="s">
        <v>356</v>
      </c>
      <c r="E234" s="202" t="s">
        <v>1596</v>
      </c>
      <c r="F234" s="203" t="s">
        <v>1597</v>
      </c>
      <c r="G234" s="204" t="s">
        <v>462</v>
      </c>
      <c r="H234" s="205">
        <v>0.57799999999999996</v>
      </c>
      <c r="I234" s="206"/>
      <c r="J234" s="207">
        <f>ROUND(I234*H234,2)</f>
        <v>0</v>
      </c>
      <c r="K234" s="203" t="s">
        <v>222</v>
      </c>
      <c r="L234" s="208"/>
      <c r="M234" s="209" t="s">
        <v>3</v>
      </c>
      <c r="N234" s="210" t="s">
        <v>51</v>
      </c>
      <c r="O234" s="74"/>
      <c r="P234" s="176">
        <f>O234*H234</f>
        <v>0</v>
      </c>
      <c r="Q234" s="176">
        <v>0.39300000000000002</v>
      </c>
      <c r="R234" s="176">
        <f>Q234*H234</f>
        <v>0.227154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258</v>
      </c>
      <c r="AT234" s="178" t="s">
        <v>356</v>
      </c>
      <c r="AU234" s="178" t="s">
        <v>22</v>
      </c>
      <c r="AY234" s="20" t="s">
        <v>216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88</v>
      </c>
      <c r="BK234" s="179">
        <f>ROUND(I234*H234,2)</f>
        <v>0</v>
      </c>
      <c r="BL234" s="20" t="s">
        <v>223</v>
      </c>
      <c r="BM234" s="178" t="s">
        <v>1760</v>
      </c>
    </row>
    <row r="235" s="13" customFormat="1">
      <c r="A235" s="13"/>
      <c r="B235" s="180"/>
      <c r="C235" s="13"/>
      <c r="D235" s="181" t="s">
        <v>225</v>
      </c>
      <c r="E235" s="13"/>
      <c r="F235" s="183" t="s">
        <v>1537</v>
      </c>
      <c r="G235" s="13"/>
      <c r="H235" s="184">
        <v>0.57799999999999996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</v>
      </c>
      <c r="AX235" s="13" t="s">
        <v>88</v>
      </c>
      <c r="AY235" s="182" t="s">
        <v>216</v>
      </c>
    </row>
    <row r="236" s="2" customFormat="1" ht="14.4" customHeight="1">
      <c r="A236" s="40"/>
      <c r="B236" s="166"/>
      <c r="C236" s="201" t="s">
        <v>30</v>
      </c>
      <c r="D236" s="201" t="s">
        <v>356</v>
      </c>
      <c r="E236" s="202" t="s">
        <v>1600</v>
      </c>
      <c r="F236" s="203" t="s">
        <v>1601</v>
      </c>
      <c r="G236" s="204" t="s">
        <v>462</v>
      </c>
      <c r="H236" s="205">
        <v>0.57799999999999996</v>
      </c>
      <c r="I236" s="206"/>
      <c r="J236" s="207">
        <f>ROUND(I236*H236,2)</f>
        <v>0</v>
      </c>
      <c r="K236" s="203" t="s">
        <v>222</v>
      </c>
      <c r="L236" s="208"/>
      <c r="M236" s="209" t="s">
        <v>3</v>
      </c>
      <c r="N236" s="210" t="s">
        <v>51</v>
      </c>
      <c r="O236" s="74"/>
      <c r="P236" s="176">
        <f>O236*H236</f>
        <v>0</v>
      </c>
      <c r="Q236" s="176">
        <v>0.56999999999999995</v>
      </c>
      <c r="R236" s="176">
        <f>Q236*H236</f>
        <v>0.32945999999999998</v>
      </c>
      <c r="S236" s="176">
        <v>0</v>
      </c>
      <c r="T236" s="17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78" t="s">
        <v>258</v>
      </c>
      <c r="AT236" s="178" t="s">
        <v>356</v>
      </c>
      <c r="AU236" s="178" t="s">
        <v>22</v>
      </c>
      <c r="AY236" s="20" t="s">
        <v>216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88</v>
      </c>
      <c r="BK236" s="179">
        <f>ROUND(I236*H236,2)</f>
        <v>0</v>
      </c>
      <c r="BL236" s="20" t="s">
        <v>223</v>
      </c>
      <c r="BM236" s="178" t="s">
        <v>1761</v>
      </c>
    </row>
    <row r="237" s="13" customFormat="1">
      <c r="A237" s="13"/>
      <c r="B237" s="180"/>
      <c r="C237" s="13"/>
      <c r="D237" s="181" t="s">
        <v>225</v>
      </c>
      <c r="E237" s="13"/>
      <c r="F237" s="183" t="s">
        <v>1537</v>
      </c>
      <c r="G237" s="13"/>
      <c r="H237" s="184">
        <v>0.57799999999999996</v>
      </c>
      <c r="I237" s="185"/>
      <c r="J237" s="13"/>
      <c r="K237" s="13"/>
      <c r="L237" s="180"/>
      <c r="M237" s="186"/>
      <c r="N237" s="187"/>
      <c r="O237" s="187"/>
      <c r="P237" s="187"/>
      <c r="Q237" s="187"/>
      <c r="R237" s="187"/>
      <c r="S237" s="187"/>
      <c r="T237" s="18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2" t="s">
        <v>225</v>
      </c>
      <c r="AU237" s="182" t="s">
        <v>22</v>
      </c>
      <c r="AV237" s="13" t="s">
        <v>22</v>
      </c>
      <c r="AW237" s="13" t="s">
        <v>4</v>
      </c>
      <c r="AX237" s="13" t="s">
        <v>88</v>
      </c>
      <c r="AY237" s="182" t="s">
        <v>216</v>
      </c>
    </row>
    <row r="238" s="2" customFormat="1" ht="24.15" customHeight="1">
      <c r="A238" s="40"/>
      <c r="B238" s="166"/>
      <c r="C238" s="167" t="s">
        <v>464</v>
      </c>
      <c r="D238" s="167" t="s">
        <v>218</v>
      </c>
      <c r="E238" s="168" t="s">
        <v>1762</v>
      </c>
      <c r="F238" s="169" t="s">
        <v>1763</v>
      </c>
      <c r="G238" s="170" t="s">
        <v>462</v>
      </c>
      <c r="H238" s="171">
        <v>1.157</v>
      </c>
      <c r="I238" s="172"/>
      <c r="J238" s="173">
        <f>ROUND(I238*H238,2)</f>
        <v>0</v>
      </c>
      <c r="K238" s="169" t="s">
        <v>222</v>
      </c>
      <c r="L238" s="41"/>
      <c r="M238" s="174" t="s">
        <v>3</v>
      </c>
      <c r="N238" s="175" t="s">
        <v>51</v>
      </c>
      <c r="O238" s="74"/>
      <c r="P238" s="176">
        <f>O238*H238</f>
        <v>0</v>
      </c>
      <c r="Q238" s="176">
        <v>2.3765000000000001</v>
      </c>
      <c r="R238" s="176">
        <f>Q238*H238</f>
        <v>2.7496105000000002</v>
      </c>
      <c r="S238" s="176">
        <v>0</v>
      </c>
      <c r="T238" s="17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8" t="s">
        <v>223</v>
      </c>
      <c r="AT238" s="178" t="s">
        <v>218</v>
      </c>
      <c r="AU238" s="178" t="s">
        <v>22</v>
      </c>
      <c r="AY238" s="20" t="s">
        <v>216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0" t="s">
        <v>88</v>
      </c>
      <c r="BK238" s="179">
        <f>ROUND(I238*H238,2)</f>
        <v>0</v>
      </c>
      <c r="BL238" s="20" t="s">
        <v>223</v>
      </c>
      <c r="BM238" s="178" t="s">
        <v>1764</v>
      </c>
    </row>
    <row r="239" s="13" customFormat="1">
      <c r="A239" s="13"/>
      <c r="B239" s="180"/>
      <c r="C239" s="13"/>
      <c r="D239" s="181" t="s">
        <v>225</v>
      </c>
      <c r="E239" s="13"/>
      <c r="F239" s="183" t="s">
        <v>1547</v>
      </c>
      <c r="G239" s="13"/>
      <c r="H239" s="184">
        <v>1.157</v>
      </c>
      <c r="I239" s="185"/>
      <c r="J239" s="13"/>
      <c r="K239" s="13"/>
      <c r="L239" s="180"/>
      <c r="M239" s="186"/>
      <c r="N239" s="187"/>
      <c r="O239" s="187"/>
      <c r="P239" s="187"/>
      <c r="Q239" s="187"/>
      <c r="R239" s="187"/>
      <c r="S239" s="187"/>
      <c r="T239" s="18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225</v>
      </c>
      <c r="AU239" s="182" t="s">
        <v>22</v>
      </c>
      <c r="AV239" s="13" t="s">
        <v>22</v>
      </c>
      <c r="AW239" s="13" t="s">
        <v>4</v>
      </c>
      <c r="AX239" s="13" t="s">
        <v>88</v>
      </c>
      <c r="AY239" s="182" t="s">
        <v>216</v>
      </c>
    </row>
    <row r="240" s="2" customFormat="1" ht="14.4" customHeight="1">
      <c r="A240" s="40"/>
      <c r="B240" s="166"/>
      <c r="C240" s="201" t="s">
        <v>468</v>
      </c>
      <c r="D240" s="201" t="s">
        <v>356</v>
      </c>
      <c r="E240" s="202" t="s">
        <v>1765</v>
      </c>
      <c r="F240" s="203" t="s">
        <v>1766</v>
      </c>
      <c r="G240" s="204" t="s">
        <v>462</v>
      </c>
      <c r="H240" s="205">
        <v>1.157</v>
      </c>
      <c r="I240" s="206"/>
      <c r="J240" s="207">
        <f>ROUND(I240*H240,2)</f>
        <v>0</v>
      </c>
      <c r="K240" s="203" t="s">
        <v>222</v>
      </c>
      <c r="L240" s="208"/>
      <c r="M240" s="209" t="s">
        <v>3</v>
      </c>
      <c r="N240" s="210" t="s">
        <v>51</v>
      </c>
      <c r="O240" s="74"/>
      <c r="P240" s="176">
        <f>O240*H240</f>
        <v>0</v>
      </c>
      <c r="Q240" s="176">
        <v>1.29</v>
      </c>
      <c r="R240" s="176">
        <f>Q240*H240</f>
        <v>1.4925300000000001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258</v>
      </c>
      <c r="AT240" s="178" t="s">
        <v>356</v>
      </c>
      <c r="AU240" s="178" t="s">
        <v>22</v>
      </c>
      <c r="AY240" s="20" t="s">
        <v>216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88</v>
      </c>
      <c r="BK240" s="179">
        <f>ROUND(I240*H240,2)</f>
        <v>0</v>
      </c>
      <c r="BL240" s="20" t="s">
        <v>223</v>
      </c>
      <c r="BM240" s="178" t="s">
        <v>1767</v>
      </c>
    </row>
    <row r="241" s="13" customFormat="1">
      <c r="A241" s="13"/>
      <c r="B241" s="180"/>
      <c r="C241" s="13"/>
      <c r="D241" s="181" t="s">
        <v>225</v>
      </c>
      <c r="E241" s="13"/>
      <c r="F241" s="183" t="s">
        <v>1547</v>
      </c>
      <c r="G241" s="13"/>
      <c r="H241" s="184">
        <v>1.157</v>
      </c>
      <c r="I241" s="185"/>
      <c r="J241" s="13"/>
      <c r="K241" s="13"/>
      <c r="L241" s="180"/>
      <c r="M241" s="186"/>
      <c r="N241" s="187"/>
      <c r="O241" s="187"/>
      <c r="P241" s="187"/>
      <c r="Q241" s="187"/>
      <c r="R241" s="187"/>
      <c r="S241" s="187"/>
      <c r="T241" s="18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2" t="s">
        <v>225</v>
      </c>
      <c r="AU241" s="182" t="s">
        <v>22</v>
      </c>
      <c r="AV241" s="13" t="s">
        <v>22</v>
      </c>
      <c r="AW241" s="13" t="s">
        <v>4</v>
      </c>
      <c r="AX241" s="13" t="s">
        <v>88</v>
      </c>
      <c r="AY241" s="182" t="s">
        <v>216</v>
      </c>
    </row>
    <row r="242" s="2" customFormat="1" ht="14.4" customHeight="1">
      <c r="A242" s="40"/>
      <c r="B242" s="166"/>
      <c r="C242" s="201" t="s">
        <v>472</v>
      </c>
      <c r="D242" s="201" t="s">
        <v>356</v>
      </c>
      <c r="E242" s="202" t="s">
        <v>1589</v>
      </c>
      <c r="F242" s="203" t="s">
        <v>1758</v>
      </c>
      <c r="G242" s="204" t="s">
        <v>462</v>
      </c>
      <c r="H242" s="205">
        <v>0.57799999999999996</v>
      </c>
      <c r="I242" s="206"/>
      <c r="J242" s="207">
        <f>ROUND(I242*H242,2)</f>
        <v>0</v>
      </c>
      <c r="K242" s="203" t="s">
        <v>3</v>
      </c>
      <c r="L242" s="208"/>
      <c r="M242" s="209" t="s">
        <v>3</v>
      </c>
      <c r="N242" s="210" t="s">
        <v>51</v>
      </c>
      <c r="O242" s="74"/>
      <c r="P242" s="176">
        <f>O242*H242</f>
        <v>0</v>
      </c>
      <c r="Q242" s="176">
        <v>0.254</v>
      </c>
      <c r="R242" s="176">
        <f>Q242*H242</f>
        <v>0.146812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258</v>
      </c>
      <c r="AT242" s="178" t="s">
        <v>356</v>
      </c>
      <c r="AU242" s="178" t="s">
        <v>22</v>
      </c>
      <c r="AY242" s="20" t="s">
        <v>216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88</v>
      </c>
      <c r="BK242" s="179">
        <f>ROUND(I242*H242,2)</f>
        <v>0</v>
      </c>
      <c r="BL242" s="20" t="s">
        <v>223</v>
      </c>
      <c r="BM242" s="178" t="s">
        <v>1768</v>
      </c>
    </row>
    <row r="243" s="13" customFormat="1">
      <c r="A243" s="13"/>
      <c r="B243" s="180"/>
      <c r="C243" s="13"/>
      <c r="D243" s="181" t="s">
        <v>225</v>
      </c>
      <c r="E243" s="13"/>
      <c r="F243" s="183" t="s">
        <v>1537</v>
      </c>
      <c r="G243" s="13"/>
      <c r="H243" s="184">
        <v>0.57799999999999996</v>
      </c>
      <c r="I243" s="185"/>
      <c r="J243" s="13"/>
      <c r="K243" s="13"/>
      <c r="L243" s="180"/>
      <c r="M243" s="186"/>
      <c r="N243" s="187"/>
      <c r="O243" s="187"/>
      <c r="P243" s="187"/>
      <c r="Q243" s="187"/>
      <c r="R243" s="187"/>
      <c r="S243" s="187"/>
      <c r="T243" s="18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2" t="s">
        <v>225</v>
      </c>
      <c r="AU243" s="182" t="s">
        <v>22</v>
      </c>
      <c r="AV243" s="13" t="s">
        <v>22</v>
      </c>
      <c r="AW243" s="13" t="s">
        <v>4</v>
      </c>
      <c r="AX243" s="13" t="s">
        <v>88</v>
      </c>
      <c r="AY243" s="182" t="s">
        <v>216</v>
      </c>
    </row>
    <row r="244" s="2" customFormat="1" ht="14.4" customHeight="1">
      <c r="A244" s="40"/>
      <c r="B244" s="166"/>
      <c r="C244" s="201" t="s">
        <v>476</v>
      </c>
      <c r="D244" s="201" t="s">
        <v>356</v>
      </c>
      <c r="E244" s="202" t="s">
        <v>1596</v>
      </c>
      <c r="F244" s="203" t="s">
        <v>1597</v>
      </c>
      <c r="G244" s="204" t="s">
        <v>462</v>
      </c>
      <c r="H244" s="205">
        <v>0.57799999999999996</v>
      </c>
      <c r="I244" s="206"/>
      <c r="J244" s="207">
        <f>ROUND(I244*H244,2)</f>
        <v>0</v>
      </c>
      <c r="K244" s="203" t="s">
        <v>222</v>
      </c>
      <c r="L244" s="208"/>
      <c r="M244" s="209" t="s">
        <v>3</v>
      </c>
      <c r="N244" s="210" t="s">
        <v>51</v>
      </c>
      <c r="O244" s="74"/>
      <c r="P244" s="176">
        <f>O244*H244</f>
        <v>0</v>
      </c>
      <c r="Q244" s="176">
        <v>0.39300000000000002</v>
      </c>
      <c r="R244" s="176">
        <f>Q244*H244</f>
        <v>0.227154</v>
      </c>
      <c r="S244" s="176">
        <v>0</v>
      </c>
      <c r="T244" s="17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8" t="s">
        <v>258</v>
      </c>
      <c r="AT244" s="178" t="s">
        <v>356</v>
      </c>
      <c r="AU244" s="178" t="s">
        <v>22</v>
      </c>
      <c r="AY244" s="20" t="s">
        <v>216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0" t="s">
        <v>88</v>
      </c>
      <c r="BK244" s="179">
        <f>ROUND(I244*H244,2)</f>
        <v>0</v>
      </c>
      <c r="BL244" s="20" t="s">
        <v>223</v>
      </c>
      <c r="BM244" s="178" t="s">
        <v>1769</v>
      </c>
    </row>
    <row r="245" s="13" customFormat="1">
      <c r="A245" s="13"/>
      <c r="B245" s="180"/>
      <c r="C245" s="13"/>
      <c r="D245" s="181" t="s">
        <v>225</v>
      </c>
      <c r="E245" s="13"/>
      <c r="F245" s="183" t="s">
        <v>1537</v>
      </c>
      <c r="G245" s="13"/>
      <c r="H245" s="184">
        <v>0.57799999999999996</v>
      </c>
      <c r="I245" s="185"/>
      <c r="J245" s="13"/>
      <c r="K245" s="13"/>
      <c r="L245" s="180"/>
      <c r="M245" s="186"/>
      <c r="N245" s="187"/>
      <c r="O245" s="187"/>
      <c r="P245" s="187"/>
      <c r="Q245" s="187"/>
      <c r="R245" s="187"/>
      <c r="S245" s="187"/>
      <c r="T245" s="18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2" t="s">
        <v>225</v>
      </c>
      <c r="AU245" s="182" t="s">
        <v>22</v>
      </c>
      <c r="AV245" s="13" t="s">
        <v>22</v>
      </c>
      <c r="AW245" s="13" t="s">
        <v>4</v>
      </c>
      <c r="AX245" s="13" t="s">
        <v>88</v>
      </c>
      <c r="AY245" s="182" t="s">
        <v>216</v>
      </c>
    </row>
    <row r="246" s="2" customFormat="1" ht="14.4" customHeight="1">
      <c r="A246" s="40"/>
      <c r="B246" s="166"/>
      <c r="C246" s="167" t="s">
        <v>483</v>
      </c>
      <c r="D246" s="167" t="s">
        <v>218</v>
      </c>
      <c r="E246" s="168" t="s">
        <v>1378</v>
      </c>
      <c r="F246" s="169" t="s">
        <v>1379</v>
      </c>
      <c r="G246" s="170" t="s">
        <v>462</v>
      </c>
      <c r="H246" s="171">
        <v>2.8919999999999999</v>
      </c>
      <c r="I246" s="172"/>
      <c r="J246" s="173">
        <f>ROUND(I246*H246,2)</f>
        <v>0</v>
      </c>
      <c r="K246" s="169" t="s">
        <v>222</v>
      </c>
      <c r="L246" s="41"/>
      <c r="M246" s="174" t="s">
        <v>3</v>
      </c>
      <c r="N246" s="175" t="s">
        <v>51</v>
      </c>
      <c r="O246" s="74"/>
      <c r="P246" s="176">
        <f>O246*H246</f>
        <v>0</v>
      </c>
      <c r="Q246" s="176">
        <v>0.34089999999999998</v>
      </c>
      <c r="R246" s="176">
        <f>Q246*H246</f>
        <v>0.98588279999999995</v>
      </c>
      <c r="S246" s="176">
        <v>0</v>
      </c>
      <c r="T246" s="17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8" t="s">
        <v>223</v>
      </c>
      <c r="AT246" s="178" t="s">
        <v>218</v>
      </c>
      <c r="AU246" s="178" t="s">
        <v>22</v>
      </c>
      <c r="AY246" s="20" t="s">
        <v>216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0" t="s">
        <v>88</v>
      </c>
      <c r="BK246" s="179">
        <f>ROUND(I246*H246,2)</f>
        <v>0</v>
      </c>
      <c r="BL246" s="20" t="s">
        <v>223</v>
      </c>
      <c r="BM246" s="178" t="s">
        <v>1770</v>
      </c>
    </row>
    <row r="247" s="2" customFormat="1">
      <c r="A247" s="40"/>
      <c r="B247" s="41"/>
      <c r="C247" s="40"/>
      <c r="D247" s="181" t="s">
        <v>230</v>
      </c>
      <c r="E247" s="40"/>
      <c r="F247" s="189" t="s">
        <v>1771</v>
      </c>
      <c r="G247" s="40"/>
      <c r="H247" s="40"/>
      <c r="I247" s="190"/>
      <c r="J247" s="40"/>
      <c r="K247" s="40"/>
      <c r="L247" s="41"/>
      <c r="M247" s="191"/>
      <c r="N247" s="192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0" t="s">
        <v>230</v>
      </c>
      <c r="AU247" s="20" t="s">
        <v>22</v>
      </c>
    </row>
    <row r="248" s="13" customFormat="1">
      <c r="A248" s="13"/>
      <c r="B248" s="180"/>
      <c r="C248" s="13"/>
      <c r="D248" s="181" t="s">
        <v>225</v>
      </c>
      <c r="E248" s="13"/>
      <c r="F248" s="183" t="s">
        <v>1592</v>
      </c>
      <c r="G248" s="13"/>
      <c r="H248" s="184">
        <v>2.8919999999999999</v>
      </c>
      <c r="I248" s="185"/>
      <c r="J248" s="13"/>
      <c r="K248" s="13"/>
      <c r="L248" s="180"/>
      <c r="M248" s="186"/>
      <c r="N248" s="187"/>
      <c r="O248" s="187"/>
      <c r="P248" s="187"/>
      <c r="Q248" s="187"/>
      <c r="R248" s="187"/>
      <c r="S248" s="187"/>
      <c r="T248" s="18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2" t="s">
        <v>225</v>
      </c>
      <c r="AU248" s="182" t="s">
        <v>22</v>
      </c>
      <c r="AV248" s="13" t="s">
        <v>22</v>
      </c>
      <c r="AW248" s="13" t="s">
        <v>4</v>
      </c>
      <c r="AX248" s="13" t="s">
        <v>88</v>
      </c>
      <c r="AY248" s="182" t="s">
        <v>216</v>
      </c>
    </row>
    <row r="249" s="2" customFormat="1" ht="14.4" customHeight="1">
      <c r="A249" s="40"/>
      <c r="B249" s="166"/>
      <c r="C249" s="201" t="s">
        <v>491</v>
      </c>
      <c r="D249" s="201" t="s">
        <v>356</v>
      </c>
      <c r="E249" s="202" t="s">
        <v>1388</v>
      </c>
      <c r="F249" s="203" t="s">
        <v>1389</v>
      </c>
      <c r="G249" s="204" t="s">
        <v>462</v>
      </c>
      <c r="H249" s="205">
        <v>2.8919999999999999</v>
      </c>
      <c r="I249" s="206"/>
      <c r="J249" s="207">
        <f>ROUND(I249*H249,2)</f>
        <v>0</v>
      </c>
      <c r="K249" s="203" t="s">
        <v>222</v>
      </c>
      <c r="L249" s="208"/>
      <c r="M249" s="209" t="s">
        <v>3</v>
      </c>
      <c r="N249" s="210" t="s">
        <v>51</v>
      </c>
      <c r="O249" s="74"/>
      <c r="P249" s="176">
        <f>O249*H249</f>
        <v>0</v>
      </c>
      <c r="Q249" s="176">
        <v>0.071999999999999995</v>
      </c>
      <c r="R249" s="176">
        <f>Q249*H249</f>
        <v>0.20822399999999997</v>
      </c>
      <c r="S249" s="176">
        <v>0</v>
      </c>
      <c r="T249" s="17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78" t="s">
        <v>258</v>
      </c>
      <c r="AT249" s="178" t="s">
        <v>356</v>
      </c>
      <c r="AU249" s="178" t="s">
        <v>22</v>
      </c>
      <c r="AY249" s="20" t="s">
        <v>216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88</v>
      </c>
      <c r="BK249" s="179">
        <f>ROUND(I249*H249,2)</f>
        <v>0</v>
      </c>
      <c r="BL249" s="20" t="s">
        <v>223</v>
      </c>
      <c r="BM249" s="178" t="s">
        <v>1772</v>
      </c>
    </row>
    <row r="250" s="13" customFormat="1">
      <c r="A250" s="13"/>
      <c r="B250" s="180"/>
      <c r="C250" s="13"/>
      <c r="D250" s="181" t="s">
        <v>225</v>
      </c>
      <c r="E250" s="13"/>
      <c r="F250" s="183" t="s">
        <v>1592</v>
      </c>
      <c r="G250" s="13"/>
      <c r="H250" s="184">
        <v>2.8919999999999999</v>
      </c>
      <c r="I250" s="185"/>
      <c r="J250" s="13"/>
      <c r="K250" s="13"/>
      <c r="L250" s="180"/>
      <c r="M250" s="186"/>
      <c r="N250" s="187"/>
      <c r="O250" s="187"/>
      <c r="P250" s="187"/>
      <c r="Q250" s="187"/>
      <c r="R250" s="187"/>
      <c r="S250" s="187"/>
      <c r="T250" s="18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2" t="s">
        <v>225</v>
      </c>
      <c r="AU250" s="182" t="s">
        <v>22</v>
      </c>
      <c r="AV250" s="13" t="s">
        <v>22</v>
      </c>
      <c r="AW250" s="13" t="s">
        <v>4</v>
      </c>
      <c r="AX250" s="13" t="s">
        <v>88</v>
      </c>
      <c r="AY250" s="182" t="s">
        <v>216</v>
      </c>
    </row>
    <row r="251" s="2" customFormat="1" ht="14.4" customHeight="1">
      <c r="A251" s="40"/>
      <c r="B251" s="166"/>
      <c r="C251" s="201" t="s">
        <v>496</v>
      </c>
      <c r="D251" s="201" t="s">
        <v>356</v>
      </c>
      <c r="E251" s="202" t="s">
        <v>1391</v>
      </c>
      <c r="F251" s="203" t="s">
        <v>1392</v>
      </c>
      <c r="G251" s="204" t="s">
        <v>462</v>
      </c>
      <c r="H251" s="205">
        <v>2.8919999999999999</v>
      </c>
      <c r="I251" s="206"/>
      <c r="J251" s="207">
        <f>ROUND(I251*H251,2)</f>
        <v>0</v>
      </c>
      <c r="K251" s="203" t="s">
        <v>222</v>
      </c>
      <c r="L251" s="208"/>
      <c r="M251" s="209" t="s">
        <v>3</v>
      </c>
      <c r="N251" s="210" t="s">
        <v>51</v>
      </c>
      <c r="O251" s="74"/>
      <c r="P251" s="176">
        <f>O251*H251</f>
        <v>0</v>
      </c>
      <c r="Q251" s="176">
        <v>0.080000000000000002</v>
      </c>
      <c r="R251" s="176">
        <f>Q251*H251</f>
        <v>0.23136000000000001</v>
      </c>
      <c r="S251" s="176">
        <v>0</v>
      </c>
      <c r="T251" s="17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78" t="s">
        <v>258</v>
      </c>
      <c r="AT251" s="178" t="s">
        <v>356</v>
      </c>
      <c r="AU251" s="178" t="s">
        <v>22</v>
      </c>
      <c r="AY251" s="20" t="s">
        <v>216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20" t="s">
        <v>88</v>
      </c>
      <c r="BK251" s="179">
        <f>ROUND(I251*H251,2)</f>
        <v>0</v>
      </c>
      <c r="BL251" s="20" t="s">
        <v>223</v>
      </c>
      <c r="BM251" s="178" t="s">
        <v>1773</v>
      </c>
    </row>
    <row r="252" s="13" customFormat="1">
      <c r="A252" s="13"/>
      <c r="B252" s="180"/>
      <c r="C252" s="13"/>
      <c r="D252" s="181" t="s">
        <v>225</v>
      </c>
      <c r="E252" s="13"/>
      <c r="F252" s="183" t="s">
        <v>1592</v>
      </c>
      <c r="G252" s="13"/>
      <c r="H252" s="184">
        <v>2.8919999999999999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225</v>
      </c>
      <c r="AU252" s="182" t="s">
        <v>22</v>
      </c>
      <c r="AV252" s="13" t="s">
        <v>22</v>
      </c>
      <c r="AW252" s="13" t="s">
        <v>4</v>
      </c>
      <c r="AX252" s="13" t="s">
        <v>88</v>
      </c>
      <c r="AY252" s="182" t="s">
        <v>216</v>
      </c>
    </row>
    <row r="253" s="2" customFormat="1" ht="14.4" customHeight="1">
      <c r="A253" s="40"/>
      <c r="B253" s="166"/>
      <c r="C253" s="201" t="s">
        <v>504</v>
      </c>
      <c r="D253" s="201" t="s">
        <v>356</v>
      </c>
      <c r="E253" s="202" t="s">
        <v>1394</v>
      </c>
      <c r="F253" s="203" t="s">
        <v>1395</v>
      </c>
      <c r="G253" s="204" t="s">
        <v>462</v>
      </c>
      <c r="H253" s="205">
        <v>2.8919999999999999</v>
      </c>
      <c r="I253" s="206"/>
      <c r="J253" s="207">
        <f>ROUND(I253*H253,2)</f>
        <v>0</v>
      </c>
      <c r="K253" s="203" t="s">
        <v>222</v>
      </c>
      <c r="L253" s="208"/>
      <c r="M253" s="209" t="s">
        <v>3</v>
      </c>
      <c r="N253" s="210" t="s">
        <v>51</v>
      </c>
      <c r="O253" s="74"/>
      <c r="P253" s="176">
        <f>O253*H253</f>
        <v>0</v>
      </c>
      <c r="Q253" s="176">
        <v>0.111</v>
      </c>
      <c r="R253" s="176">
        <f>Q253*H253</f>
        <v>0.32101200000000002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258</v>
      </c>
      <c r="AT253" s="178" t="s">
        <v>356</v>
      </c>
      <c r="AU253" s="178" t="s">
        <v>22</v>
      </c>
      <c r="AY253" s="20" t="s">
        <v>216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0" t="s">
        <v>88</v>
      </c>
      <c r="BK253" s="179">
        <f>ROUND(I253*H253,2)</f>
        <v>0</v>
      </c>
      <c r="BL253" s="20" t="s">
        <v>223</v>
      </c>
      <c r="BM253" s="178" t="s">
        <v>1774</v>
      </c>
    </row>
    <row r="254" s="13" customFormat="1">
      <c r="A254" s="13"/>
      <c r="B254" s="180"/>
      <c r="C254" s="13"/>
      <c r="D254" s="181" t="s">
        <v>225</v>
      </c>
      <c r="E254" s="13"/>
      <c r="F254" s="183" t="s">
        <v>1592</v>
      </c>
      <c r="G254" s="13"/>
      <c r="H254" s="184">
        <v>2.8919999999999999</v>
      </c>
      <c r="I254" s="185"/>
      <c r="J254" s="13"/>
      <c r="K254" s="13"/>
      <c r="L254" s="180"/>
      <c r="M254" s="186"/>
      <c r="N254" s="187"/>
      <c r="O254" s="187"/>
      <c r="P254" s="187"/>
      <c r="Q254" s="187"/>
      <c r="R254" s="187"/>
      <c r="S254" s="187"/>
      <c r="T254" s="18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225</v>
      </c>
      <c r="AU254" s="182" t="s">
        <v>22</v>
      </c>
      <c r="AV254" s="13" t="s">
        <v>22</v>
      </c>
      <c r="AW254" s="13" t="s">
        <v>4</v>
      </c>
      <c r="AX254" s="13" t="s">
        <v>88</v>
      </c>
      <c r="AY254" s="182" t="s">
        <v>216</v>
      </c>
    </row>
    <row r="255" s="2" customFormat="1" ht="14.4" customHeight="1">
      <c r="A255" s="40"/>
      <c r="B255" s="166"/>
      <c r="C255" s="201" t="s">
        <v>515</v>
      </c>
      <c r="D255" s="201" t="s">
        <v>356</v>
      </c>
      <c r="E255" s="202" t="s">
        <v>1397</v>
      </c>
      <c r="F255" s="203" t="s">
        <v>1398</v>
      </c>
      <c r="G255" s="204" t="s">
        <v>462</v>
      </c>
      <c r="H255" s="205">
        <v>0.57799999999999996</v>
      </c>
      <c r="I255" s="206"/>
      <c r="J255" s="207">
        <f>ROUND(I255*H255,2)</f>
        <v>0</v>
      </c>
      <c r="K255" s="203" t="s">
        <v>222</v>
      </c>
      <c r="L255" s="208"/>
      <c r="M255" s="209" t="s">
        <v>3</v>
      </c>
      <c r="N255" s="210" t="s">
        <v>51</v>
      </c>
      <c r="O255" s="74"/>
      <c r="P255" s="176">
        <f>O255*H255</f>
        <v>0</v>
      </c>
      <c r="Q255" s="176">
        <v>0.057000000000000002</v>
      </c>
      <c r="R255" s="176">
        <f>Q255*H255</f>
        <v>0.032945999999999996</v>
      </c>
      <c r="S255" s="176">
        <v>0</v>
      </c>
      <c r="T255" s="17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8" t="s">
        <v>258</v>
      </c>
      <c r="AT255" s="178" t="s">
        <v>356</v>
      </c>
      <c r="AU255" s="178" t="s">
        <v>22</v>
      </c>
      <c r="AY255" s="20" t="s">
        <v>216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0" t="s">
        <v>88</v>
      </c>
      <c r="BK255" s="179">
        <f>ROUND(I255*H255,2)</f>
        <v>0</v>
      </c>
      <c r="BL255" s="20" t="s">
        <v>223</v>
      </c>
      <c r="BM255" s="178" t="s">
        <v>1775</v>
      </c>
    </row>
    <row r="256" s="13" customFormat="1">
      <c r="A256" s="13"/>
      <c r="B256" s="180"/>
      <c r="C256" s="13"/>
      <c r="D256" s="181" t="s">
        <v>225</v>
      </c>
      <c r="E256" s="13"/>
      <c r="F256" s="183" t="s">
        <v>1776</v>
      </c>
      <c r="G256" s="13"/>
      <c r="H256" s="184">
        <v>0.57799999999999996</v>
      </c>
      <c r="I256" s="185"/>
      <c r="J256" s="13"/>
      <c r="K256" s="13"/>
      <c r="L256" s="180"/>
      <c r="M256" s="186"/>
      <c r="N256" s="187"/>
      <c r="O256" s="187"/>
      <c r="P256" s="187"/>
      <c r="Q256" s="187"/>
      <c r="R256" s="187"/>
      <c r="S256" s="187"/>
      <c r="T256" s="18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2" t="s">
        <v>225</v>
      </c>
      <c r="AU256" s="182" t="s">
        <v>22</v>
      </c>
      <c r="AV256" s="13" t="s">
        <v>22</v>
      </c>
      <c r="AW256" s="13" t="s">
        <v>4</v>
      </c>
      <c r="AX256" s="13" t="s">
        <v>88</v>
      </c>
      <c r="AY256" s="182" t="s">
        <v>216</v>
      </c>
    </row>
    <row r="257" s="2" customFormat="1" ht="14.4" customHeight="1">
      <c r="A257" s="40"/>
      <c r="B257" s="166"/>
      <c r="C257" s="201" t="s">
        <v>522</v>
      </c>
      <c r="D257" s="201" t="s">
        <v>356</v>
      </c>
      <c r="E257" s="202" t="s">
        <v>1401</v>
      </c>
      <c r="F257" s="203" t="s">
        <v>1402</v>
      </c>
      <c r="G257" s="204" t="s">
        <v>462</v>
      </c>
      <c r="H257" s="205">
        <v>2.8919999999999999</v>
      </c>
      <c r="I257" s="206"/>
      <c r="J257" s="207">
        <f>ROUND(I257*H257,2)</f>
        <v>0</v>
      </c>
      <c r="K257" s="203" t="s">
        <v>222</v>
      </c>
      <c r="L257" s="208"/>
      <c r="M257" s="209" t="s">
        <v>3</v>
      </c>
      <c r="N257" s="210" t="s">
        <v>51</v>
      </c>
      <c r="O257" s="74"/>
      <c r="P257" s="176">
        <f>O257*H257</f>
        <v>0</v>
      </c>
      <c r="Q257" s="176">
        <v>0.00044000000000000002</v>
      </c>
      <c r="R257" s="176">
        <f>Q257*H257</f>
        <v>0.0012724800000000001</v>
      </c>
      <c r="S257" s="176">
        <v>0</v>
      </c>
      <c r="T257" s="17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8" t="s">
        <v>258</v>
      </c>
      <c r="AT257" s="178" t="s">
        <v>356</v>
      </c>
      <c r="AU257" s="178" t="s">
        <v>22</v>
      </c>
      <c r="AY257" s="20" t="s">
        <v>216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0" t="s">
        <v>88</v>
      </c>
      <c r="BK257" s="179">
        <f>ROUND(I257*H257,2)</f>
        <v>0</v>
      </c>
      <c r="BL257" s="20" t="s">
        <v>223</v>
      </c>
      <c r="BM257" s="178" t="s">
        <v>1777</v>
      </c>
    </row>
    <row r="258" s="13" customFormat="1">
      <c r="A258" s="13"/>
      <c r="B258" s="180"/>
      <c r="C258" s="13"/>
      <c r="D258" s="181" t="s">
        <v>225</v>
      </c>
      <c r="E258" s="13"/>
      <c r="F258" s="183" t="s">
        <v>1592</v>
      </c>
      <c r="G258" s="13"/>
      <c r="H258" s="184">
        <v>2.8919999999999999</v>
      </c>
      <c r="I258" s="185"/>
      <c r="J258" s="13"/>
      <c r="K258" s="13"/>
      <c r="L258" s="180"/>
      <c r="M258" s="186"/>
      <c r="N258" s="187"/>
      <c r="O258" s="187"/>
      <c r="P258" s="187"/>
      <c r="Q258" s="187"/>
      <c r="R258" s="187"/>
      <c r="S258" s="187"/>
      <c r="T258" s="18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225</v>
      </c>
      <c r="AU258" s="182" t="s">
        <v>22</v>
      </c>
      <c r="AV258" s="13" t="s">
        <v>22</v>
      </c>
      <c r="AW258" s="13" t="s">
        <v>4</v>
      </c>
      <c r="AX258" s="13" t="s">
        <v>88</v>
      </c>
      <c r="AY258" s="182" t="s">
        <v>216</v>
      </c>
    </row>
    <row r="259" s="2" customFormat="1" ht="14.4" customHeight="1">
      <c r="A259" s="40"/>
      <c r="B259" s="166"/>
      <c r="C259" s="201" t="s">
        <v>530</v>
      </c>
      <c r="D259" s="201" t="s">
        <v>356</v>
      </c>
      <c r="E259" s="202" t="s">
        <v>1404</v>
      </c>
      <c r="F259" s="203" t="s">
        <v>1405</v>
      </c>
      <c r="G259" s="204" t="s">
        <v>462</v>
      </c>
      <c r="H259" s="205">
        <v>2.8919999999999999</v>
      </c>
      <c r="I259" s="206"/>
      <c r="J259" s="207">
        <f>ROUND(I259*H259,2)</f>
        <v>0</v>
      </c>
      <c r="K259" s="203" t="s">
        <v>3</v>
      </c>
      <c r="L259" s="208"/>
      <c r="M259" s="209" t="s">
        <v>3</v>
      </c>
      <c r="N259" s="210" t="s">
        <v>51</v>
      </c>
      <c r="O259" s="74"/>
      <c r="P259" s="176">
        <f>O259*H259</f>
        <v>0</v>
      </c>
      <c r="Q259" s="176">
        <v>0.027</v>
      </c>
      <c r="R259" s="176">
        <f>Q259*H259</f>
        <v>0.078084000000000001</v>
      </c>
      <c r="S259" s="176">
        <v>0</v>
      </c>
      <c r="T259" s="17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78" t="s">
        <v>258</v>
      </c>
      <c r="AT259" s="178" t="s">
        <v>356</v>
      </c>
      <c r="AU259" s="178" t="s">
        <v>22</v>
      </c>
      <c r="AY259" s="20" t="s">
        <v>216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0" t="s">
        <v>88</v>
      </c>
      <c r="BK259" s="179">
        <f>ROUND(I259*H259,2)</f>
        <v>0</v>
      </c>
      <c r="BL259" s="20" t="s">
        <v>223</v>
      </c>
      <c r="BM259" s="178" t="s">
        <v>1778</v>
      </c>
    </row>
    <row r="260" s="13" customFormat="1">
      <c r="A260" s="13"/>
      <c r="B260" s="180"/>
      <c r="C260" s="13"/>
      <c r="D260" s="181" t="s">
        <v>225</v>
      </c>
      <c r="E260" s="13"/>
      <c r="F260" s="183" t="s">
        <v>1592</v>
      </c>
      <c r="G260" s="13"/>
      <c r="H260" s="184">
        <v>2.8919999999999999</v>
      </c>
      <c r="I260" s="185"/>
      <c r="J260" s="13"/>
      <c r="K260" s="13"/>
      <c r="L260" s="180"/>
      <c r="M260" s="186"/>
      <c r="N260" s="187"/>
      <c r="O260" s="187"/>
      <c r="P260" s="187"/>
      <c r="Q260" s="187"/>
      <c r="R260" s="187"/>
      <c r="S260" s="187"/>
      <c r="T260" s="18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2" t="s">
        <v>225</v>
      </c>
      <c r="AU260" s="182" t="s">
        <v>22</v>
      </c>
      <c r="AV260" s="13" t="s">
        <v>22</v>
      </c>
      <c r="AW260" s="13" t="s">
        <v>4</v>
      </c>
      <c r="AX260" s="13" t="s">
        <v>88</v>
      </c>
      <c r="AY260" s="182" t="s">
        <v>216</v>
      </c>
    </row>
    <row r="261" s="2" customFormat="1" ht="14.4" customHeight="1">
      <c r="A261" s="40"/>
      <c r="B261" s="166"/>
      <c r="C261" s="167" t="s">
        <v>535</v>
      </c>
      <c r="D261" s="167" t="s">
        <v>218</v>
      </c>
      <c r="E261" s="168" t="s">
        <v>1407</v>
      </c>
      <c r="F261" s="169" t="s">
        <v>1408</v>
      </c>
      <c r="G261" s="170" t="s">
        <v>462</v>
      </c>
      <c r="H261" s="171">
        <v>2.3130000000000002</v>
      </c>
      <c r="I261" s="172"/>
      <c r="J261" s="173">
        <f>ROUND(I261*H261,2)</f>
        <v>0</v>
      </c>
      <c r="K261" s="169" t="s">
        <v>222</v>
      </c>
      <c r="L261" s="41"/>
      <c r="M261" s="174" t="s">
        <v>3</v>
      </c>
      <c r="N261" s="175" t="s">
        <v>51</v>
      </c>
      <c r="O261" s="74"/>
      <c r="P261" s="176">
        <f>O261*H261</f>
        <v>0</v>
      </c>
      <c r="Q261" s="176">
        <v>0.21734000000000001</v>
      </c>
      <c r="R261" s="176">
        <f>Q261*H261</f>
        <v>0.50270742000000002</v>
      </c>
      <c r="S261" s="176">
        <v>0</v>
      </c>
      <c r="T261" s="17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78" t="s">
        <v>223</v>
      </c>
      <c r="AT261" s="178" t="s">
        <v>218</v>
      </c>
      <c r="AU261" s="178" t="s">
        <v>22</v>
      </c>
      <c r="AY261" s="20" t="s">
        <v>216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0" t="s">
        <v>88</v>
      </c>
      <c r="BK261" s="179">
        <f>ROUND(I261*H261,2)</f>
        <v>0</v>
      </c>
      <c r="BL261" s="20" t="s">
        <v>223</v>
      </c>
      <c r="BM261" s="178" t="s">
        <v>1779</v>
      </c>
    </row>
    <row r="262" s="13" customFormat="1">
      <c r="A262" s="13"/>
      <c r="B262" s="180"/>
      <c r="C262" s="13"/>
      <c r="D262" s="181" t="s">
        <v>225</v>
      </c>
      <c r="E262" s="13"/>
      <c r="F262" s="183" t="s">
        <v>1426</v>
      </c>
      <c r="G262" s="13"/>
      <c r="H262" s="184">
        <v>2.3130000000000002</v>
      </c>
      <c r="I262" s="185"/>
      <c r="J262" s="13"/>
      <c r="K262" s="13"/>
      <c r="L262" s="180"/>
      <c r="M262" s="186"/>
      <c r="N262" s="187"/>
      <c r="O262" s="187"/>
      <c r="P262" s="187"/>
      <c r="Q262" s="187"/>
      <c r="R262" s="187"/>
      <c r="S262" s="187"/>
      <c r="T262" s="18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225</v>
      </c>
      <c r="AU262" s="182" t="s">
        <v>22</v>
      </c>
      <c r="AV262" s="13" t="s">
        <v>22</v>
      </c>
      <c r="AW262" s="13" t="s">
        <v>4</v>
      </c>
      <c r="AX262" s="13" t="s">
        <v>88</v>
      </c>
      <c r="AY262" s="182" t="s">
        <v>216</v>
      </c>
    </row>
    <row r="263" s="2" customFormat="1" ht="14.4" customHeight="1">
      <c r="A263" s="40"/>
      <c r="B263" s="166"/>
      <c r="C263" s="201" t="s">
        <v>541</v>
      </c>
      <c r="D263" s="201" t="s">
        <v>356</v>
      </c>
      <c r="E263" s="202" t="s">
        <v>1411</v>
      </c>
      <c r="F263" s="203" t="s">
        <v>1412</v>
      </c>
      <c r="G263" s="204" t="s">
        <v>462</v>
      </c>
      <c r="H263" s="205">
        <v>2.3130000000000002</v>
      </c>
      <c r="I263" s="206"/>
      <c r="J263" s="207">
        <f>ROUND(I263*H263,2)</f>
        <v>0</v>
      </c>
      <c r="K263" s="203" t="s">
        <v>3</v>
      </c>
      <c r="L263" s="208"/>
      <c r="M263" s="209" t="s">
        <v>3</v>
      </c>
      <c r="N263" s="210" t="s">
        <v>51</v>
      </c>
      <c r="O263" s="74"/>
      <c r="P263" s="176">
        <f>O263*H263</f>
        <v>0</v>
      </c>
      <c r="Q263" s="176">
        <v>0.112</v>
      </c>
      <c r="R263" s="176">
        <f>Q263*H263</f>
        <v>0.25905600000000001</v>
      </c>
      <c r="S263" s="176">
        <v>0</v>
      </c>
      <c r="T263" s="17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78" t="s">
        <v>258</v>
      </c>
      <c r="AT263" s="178" t="s">
        <v>356</v>
      </c>
      <c r="AU263" s="178" t="s">
        <v>22</v>
      </c>
      <c r="AY263" s="20" t="s">
        <v>216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0" t="s">
        <v>88</v>
      </c>
      <c r="BK263" s="179">
        <f>ROUND(I263*H263,2)</f>
        <v>0</v>
      </c>
      <c r="BL263" s="20" t="s">
        <v>223</v>
      </c>
      <c r="BM263" s="178" t="s">
        <v>1780</v>
      </c>
    </row>
    <row r="264" s="13" customFormat="1">
      <c r="A264" s="13"/>
      <c r="B264" s="180"/>
      <c r="C264" s="13"/>
      <c r="D264" s="181" t="s">
        <v>225</v>
      </c>
      <c r="E264" s="13"/>
      <c r="F264" s="183" t="s">
        <v>1426</v>
      </c>
      <c r="G264" s="13"/>
      <c r="H264" s="184">
        <v>2.3130000000000002</v>
      </c>
      <c r="I264" s="185"/>
      <c r="J264" s="13"/>
      <c r="K264" s="13"/>
      <c r="L264" s="180"/>
      <c r="M264" s="186"/>
      <c r="N264" s="187"/>
      <c r="O264" s="187"/>
      <c r="P264" s="187"/>
      <c r="Q264" s="187"/>
      <c r="R264" s="187"/>
      <c r="S264" s="187"/>
      <c r="T264" s="18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2" t="s">
        <v>225</v>
      </c>
      <c r="AU264" s="182" t="s">
        <v>22</v>
      </c>
      <c r="AV264" s="13" t="s">
        <v>22</v>
      </c>
      <c r="AW264" s="13" t="s">
        <v>4</v>
      </c>
      <c r="AX264" s="13" t="s">
        <v>88</v>
      </c>
      <c r="AY264" s="182" t="s">
        <v>216</v>
      </c>
    </row>
    <row r="265" s="2" customFormat="1" ht="14.4" customHeight="1">
      <c r="A265" s="40"/>
      <c r="B265" s="166"/>
      <c r="C265" s="167" t="s">
        <v>547</v>
      </c>
      <c r="D265" s="167" t="s">
        <v>218</v>
      </c>
      <c r="E265" s="168" t="s">
        <v>1414</v>
      </c>
      <c r="F265" s="169" t="s">
        <v>1415</v>
      </c>
      <c r="G265" s="170" t="s">
        <v>462</v>
      </c>
      <c r="H265" s="171">
        <v>2.3130000000000002</v>
      </c>
      <c r="I265" s="172"/>
      <c r="J265" s="173">
        <f>ROUND(I265*H265,2)</f>
        <v>0</v>
      </c>
      <c r="K265" s="169" t="s">
        <v>222</v>
      </c>
      <c r="L265" s="41"/>
      <c r="M265" s="174" t="s">
        <v>3</v>
      </c>
      <c r="N265" s="175" t="s">
        <v>51</v>
      </c>
      <c r="O265" s="74"/>
      <c r="P265" s="176">
        <f>O265*H265</f>
        <v>0</v>
      </c>
      <c r="Q265" s="176">
        <v>0.21734000000000001</v>
      </c>
      <c r="R265" s="176">
        <f>Q265*H265</f>
        <v>0.50270742000000002</v>
      </c>
      <c r="S265" s="176">
        <v>0</v>
      </c>
      <c r="T265" s="17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78" t="s">
        <v>223</v>
      </c>
      <c r="AT265" s="178" t="s">
        <v>218</v>
      </c>
      <c r="AU265" s="178" t="s">
        <v>22</v>
      </c>
      <c r="AY265" s="20" t="s">
        <v>216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0" t="s">
        <v>88</v>
      </c>
      <c r="BK265" s="179">
        <f>ROUND(I265*H265,2)</f>
        <v>0</v>
      </c>
      <c r="BL265" s="20" t="s">
        <v>223</v>
      </c>
      <c r="BM265" s="178" t="s">
        <v>1781</v>
      </c>
    </row>
    <row r="266" s="13" customFormat="1">
      <c r="A266" s="13"/>
      <c r="B266" s="180"/>
      <c r="C266" s="13"/>
      <c r="D266" s="181" t="s">
        <v>225</v>
      </c>
      <c r="E266" s="13"/>
      <c r="F266" s="183" t="s">
        <v>1426</v>
      </c>
      <c r="G266" s="13"/>
      <c r="H266" s="184">
        <v>2.3130000000000002</v>
      </c>
      <c r="I266" s="185"/>
      <c r="J266" s="13"/>
      <c r="K266" s="13"/>
      <c r="L266" s="180"/>
      <c r="M266" s="186"/>
      <c r="N266" s="187"/>
      <c r="O266" s="187"/>
      <c r="P266" s="187"/>
      <c r="Q266" s="187"/>
      <c r="R266" s="187"/>
      <c r="S266" s="187"/>
      <c r="T266" s="18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2" t="s">
        <v>225</v>
      </c>
      <c r="AU266" s="182" t="s">
        <v>22</v>
      </c>
      <c r="AV266" s="13" t="s">
        <v>22</v>
      </c>
      <c r="AW266" s="13" t="s">
        <v>4</v>
      </c>
      <c r="AX266" s="13" t="s">
        <v>88</v>
      </c>
      <c r="AY266" s="182" t="s">
        <v>216</v>
      </c>
    </row>
    <row r="267" s="2" customFormat="1" ht="14.4" customHeight="1">
      <c r="A267" s="40"/>
      <c r="B267" s="166"/>
      <c r="C267" s="201" t="s">
        <v>551</v>
      </c>
      <c r="D267" s="201" t="s">
        <v>356</v>
      </c>
      <c r="E267" s="202" t="s">
        <v>1420</v>
      </c>
      <c r="F267" s="203" t="s">
        <v>1421</v>
      </c>
      <c r="G267" s="204" t="s">
        <v>462</v>
      </c>
      <c r="H267" s="205">
        <v>2.3130000000000002</v>
      </c>
      <c r="I267" s="206"/>
      <c r="J267" s="207">
        <f>ROUND(I267*H267,2)</f>
        <v>0</v>
      </c>
      <c r="K267" s="203" t="s">
        <v>222</v>
      </c>
      <c r="L267" s="208"/>
      <c r="M267" s="209" t="s">
        <v>3</v>
      </c>
      <c r="N267" s="210" t="s">
        <v>51</v>
      </c>
      <c r="O267" s="74"/>
      <c r="P267" s="176">
        <f>O267*H267</f>
        <v>0</v>
      </c>
      <c r="Q267" s="176">
        <v>0.050599999999999999</v>
      </c>
      <c r="R267" s="176">
        <f>Q267*H267</f>
        <v>0.11703780000000001</v>
      </c>
      <c r="S267" s="176">
        <v>0</v>
      </c>
      <c r="T267" s="17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78" t="s">
        <v>258</v>
      </c>
      <c r="AT267" s="178" t="s">
        <v>356</v>
      </c>
      <c r="AU267" s="178" t="s">
        <v>22</v>
      </c>
      <c r="AY267" s="20" t="s">
        <v>216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0" t="s">
        <v>88</v>
      </c>
      <c r="BK267" s="179">
        <f>ROUND(I267*H267,2)</f>
        <v>0</v>
      </c>
      <c r="BL267" s="20" t="s">
        <v>223</v>
      </c>
      <c r="BM267" s="178" t="s">
        <v>1782</v>
      </c>
    </row>
    <row r="268" s="13" customFormat="1">
      <c r="A268" s="13"/>
      <c r="B268" s="180"/>
      <c r="C268" s="13"/>
      <c r="D268" s="181" t="s">
        <v>225</v>
      </c>
      <c r="E268" s="13"/>
      <c r="F268" s="183" t="s">
        <v>1426</v>
      </c>
      <c r="G268" s="13"/>
      <c r="H268" s="184">
        <v>2.3130000000000002</v>
      </c>
      <c r="I268" s="185"/>
      <c r="J268" s="13"/>
      <c r="K268" s="13"/>
      <c r="L268" s="180"/>
      <c r="M268" s="186"/>
      <c r="N268" s="187"/>
      <c r="O268" s="187"/>
      <c r="P268" s="187"/>
      <c r="Q268" s="187"/>
      <c r="R268" s="187"/>
      <c r="S268" s="187"/>
      <c r="T268" s="18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2" t="s">
        <v>225</v>
      </c>
      <c r="AU268" s="182" t="s">
        <v>22</v>
      </c>
      <c r="AV268" s="13" t="s">
        <v>22</v>
      </c>
      <c r="AW268" s="13" t="s">
        <v>4</v>
      </c>
      <c r="AX268" s="13" t="s">
        <v>88</v>
      </c>
      <c r="AY268" s="182" t="s">
        <v>216</v>
      </c>
    </row>
    <row r="269" s="2" customFormat="1" ht="14.4" customHeight="1">
      <c r="A269" s="40"/>
      <c r="B269" s="166"/>
      <c r="C269" s="201" t="s">
        <v>558</v>
      </c>
      <c r="D269" s="201" t="s">
        <v>356</v>
      </c>
      <c r="E269" s="202" t="s">
        <v>1423</v>
      </c>
      <c r="F269" s="203" t="s">
        <v>1424</v>
      </c>
      <c r="G269" s="204" t="s">
        <v>462</v>
      </c>
      <c r="H269" s="205">
        <v>0.57799999999999996</v>
      </c>
      <c r="I269" s="206"/>
      <c r="J269" s="207">
        <f>ROUND(I269*H269,2)</f>
        <v>0</v>
      </c>
      <c r="K269" s="203" t="s">
        <v>222</v>
      </c>
      <c r="L269" s="208"/>
      <c r="M269" s="209" t="s">
        <v>3</v>
      </c>
      <c r="N269" s="210" t="s">
        <v>51</v>
      </c>
      <c r="O269" s="74"/>
      <c r="P269" s="176">
        <f>O269*H269</f>
        <v>0</v>
      </c>
      <c r="Q269" s="176">
        <v>0.010999999999999999</v>
      </c>
      <c r="R269" s="176">
        <f>Q269*H269</f>
        <v>0.0063579999999999991</v>
      </c>
      <c r="S269" s="176">
        <v>0</v>
      </c>
      <c r="T269" s="17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78" t="s">
        <v>258</v>
      </c>
      <c r="AT269" s="178" t="s">
        <v>356</v>
      </c>
      <c r="AU269" s="178" t="s">
        <v>22</v>
      </c>
      <c r="AY269" s="20" t="s">
        <v>216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0" t="s">
        <v>88</v>
      </c>
      <c r="BK269" s="179">
        <f>ROUND(I269*H269,2)</f>
        <v>0</v>
      </c>
      <c r="BL269" s="20" t="s">
        <v>223</v>
      </c>
      <c r="BM269" s="178" t="s">
        <v>1783</v>
      </c>
    </row>
    <row r="270" s="2" customFormat="1">
      <c r="A270" s="40"/>
      <c r="B270" s="41"/>
      <c r="C270" s="40"/>
      <c r="D270" s="181" t="s">
        <v>230</v>
      </c>
      <c r="E270" s="40"/>
      <c r="F270" s="189" t="s">
        <v>1339</v>
      </c>
      <c r="G270" s="40"/>
      <c r="H270" s="40"/>
      <c r="I270" s="190"/>
      <c r="J270" s="40"/>
      <c r="K270" s="40"/>
      <c r="L270" s="41"/>
      <c r="M270" s="191"/>
      <c r="N270" s="192"/>
      <c r="O270" s="74"/>
      <c r="P270" s="74"/>
      <c r="Q270" s="74"/>
      <c r="R270" s="74"/>
      <c r="S270" s="74"/>
      <c r="T270" s="75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20" t="s">
        <v>230</v>
      </c>
      <c r="AU270" s="20" t="s">
        <v>22</v>
      </c>
    </row>
    <row r="271" s="13" customFormat="1">
      <c r="A271" s="13"/>
      <c r="B271" s="180"/>
      <c r="C271" s="13"/>
      <c r="D271" s="181" t="s">
        <v>225</v>
      </c>
      <c r="E271" s="13"/>
      <c r="F271" s="183" t="s">
        <v>1537</v>
      </c>
      <c r="G271" s="13"/>
      <c r="H271" s="184">
        <v>0.57799999999999996</v>
      </c>
      <c r="I271" s="185"/>
      <c r="J271" s="13"/>
      <c r="K271" s="13"/>
      <c r="L271" s="180"/>
      <c r="M271" s="186"/>
      <c r="N271" s="187"/>
      <c r="O271" s="187"/>
      <c r="P271" s="187"/>
      <c r="Q271" s="187"/>
      <c r="R271" s="187"/>
      <c r="S271" s="187"/>
      <c r="T271" s="18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2" t="s">
        <v>225</v>
      </c>
      <c r="AU271" s="182" t="s">
        <v>22</v>
      </c>
      <c r="AV271" s="13" t="s">
        <v>22</v>
      </c>
      <c r="AW271" s="13" t="s">
        <v>4</v>
      </c>
      <c r="AX271" s="13" t="s">
        <v>88</v>
      </c>
      <c r="AY271" s="182" t="s">
        <v>216</v>
      </c>
    </row>
    <row r="272" s="2" customFormat="1" ht="14.4" customHeight="1">
      <c r="A272" s="40"/>
      <c r="B272" s="166"/>
      <c r="C272" s="167" t="s">
        <v>562</v>
      </c>
      <c r="D272" s="167" t="s">
        <v>218</v>
      </c>
      <c r="E272" s="168" t="s">
        <v>1784</v>
      </c>
      <c r="F272" s="169" t="s">
        <v>1785</v>
      </c>
      <c r="G272" s="170" t="s">
        <v>271</v>
      </c>
      <c r="H272" s="171">
        <v>2.363</v>
      </c>
      <c r="I272" s="172"/>
      <c r="J272" s="173">
        <f>ROUND(I272*H272,2)</f>
        <v>0</v>
      </c>
      <c r="K272" s="169" t="s">
        <v>222</v>
      </c>
      <c r="L272" s="41"/>
      <c r="M272" s="174" t="s">
        <v>3</v>
      </c>
      <c r="N272" s="175" t="s">
        <v>51</v>
      </c>
      <c r="O272" s="74"/>
      <c r="P272" s="176">
        <f>O272*H272</f>
        <v>0</v>
      </c>
      <c r="Q272" s="176">
        <v>2.2563399999999998</v>
      </c>
      <c r="R272" s="176">
        <f>Q272*H272</f>
        <v>5.3317314199999997</v>
      </c>
      <c r="S272" s="176">
        <v>0</v>
      </c>
      <c r="T272" s="17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178" t="s">
        <v>223</v>
      </c>
      <c r="AT272" s="178" t="s">
        <v>218</v>
      </c>
      <c r="AU272" s="178" t="s">
        <v>22</v>
      </c>
      <c r="AY272" s="20" t="s">
        <v>216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20" t="s">
        <v>88</v>
      </c>
      <c r="BK272" s="179">
        <f>ROUND(I272*H272,2)</f>
        <v>0</v>
      </c>
      <c r="BL272" s="20" t="s">
        <v>223</v>
      </c>
      <c r="BM272" s="178" t="s">
        <v>1786</v>
      </c>
    </row>
    <row r="273" s="13" customFormat="1">
      <c r="A273" s="13"/>
      <c r="B273" s="180"/>
      <c r="C273" s="13"/>
      <c r="D273" s="181" t="s">
        <v>225</v>
      </c>
      <c r="E273" s="182" t="s">
        <v>3</v>
      </c>
      <c r="F273" s="183" t="s">
        <v>1787</v>
      </c>
      <c r="G273" s="13"/>
      <c r="H273" s="184">
        <v>3.3690000000000002</v>
      </c>
      <c r="I273" s="185"/>
      <c r="J273" s="13"/>
      <c r="K273" s="13"/>
      <c r="L273" s="180"/>
      <c r="M273" s="186"/>
      <c r="N273" s="187"/>
      <c r="O273" s="187"/>
      <c r="P273" s="187"/>
      <c r="Q273" s="187"/>
      <c r="R273" s="187"/>
      <c r="S273" s="187"/>
      <c r="T273" s="18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2" t="s">
        <v>225</v>
      </c>
      <c r="AU273" s="182" t="s">
        <v>22</v>
      </c>
      <c r="AV273" s="13" t="s">
        <v>22</v>
      </c>
      <c r="AW273" s="13" t="s">
        <v>41</v>
      </c>
      <c r="AX273" s="13" t="s">
        <v>80</v>
      </c>
      <c r="AY273" s="182" t="s">
        <v>216</v>
      </c>
    </row>
    <row r="274" s="13" customFormat="1">
      <c r="A274" s="13"/>
      <c r="B274" s="180"/>
      <c r="C274" s="13"/>
      <c r="D274" s="181" t="s">
        <v>225</v>
      </c>
      <c r="E274" s="182" t="s">
        <v>3</v>
      </c>
      <c r="F274" s="183" t="s">
        <v>1788</v>
      </c>
      <c r="G274" s="13"/>
      <c r="H274" s="184">
        <v>0.71699999999999997</v>
      </c>
      <c r="I274" s="185"/>
      <c r="J274" s="13"/>
      <c r="K274" s="13"/>
      <c r="L274" s="180"/>
      <c r="M274" s="186"/>
      <c r="N274" s="187"/>
      <c r="O274" s="187"/>
      <c r="P274" s="187"/>
      <c r="Q274" s="187"/>
      <c r="R274" s="187"/>
      <c r="S274" s="187"/>
      <c r="T274" s="18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2" t="s">
        <v>225</v>
      </c>
      <c r="AU274" s="182" t="s">
        <v>22</v>
      </c>
      <c r="AV274" s="13" t="s">
        <v>22</v>
      </c>
      <c r="AW274" s="13" t="s">
        <v>41</v>
      </c>
      <c r="AX274" s="13" t="s">
        <v>80</v>
      </c>
      <c r="AY274" s="182" t="s">
        <v>216</v>
      </c>
    </row>
    <row r="275" s="14" customFormat="1">
      <c r="A275" s="14"/>
      <c r="B275" s="193"/>
      <c r="C275" s="14"/>
      <c r="D275" s="181" t="s">
        <v>225</v>
      </c>
      <c r="E275" s="194" t="s">
        <v>3</v>
      </c>
      <c r="F275" s="195" t="s">
        <v>234</v>
      </c>
      <c r="G275" s="14"/>
      <c r="H275" s="196">
        <v>4.0860000000000003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225</v>
      </c>
      <c r="AU275" s="194" t="s">
        <v>22</v>
      </c>
      <c r="AV275" s="14" t="s">
        <v>223</v>
      </c>
      <c r="AW275" s="14" t="s">
        <v>41</v>
      </c>
      <c r="AX275" s="14" t="s">
        <v>88</v>
      </c>
      <c r="AY275" s="194" t="s">
        <v>216</v>
      </c>
    </row>
    <row r="276" s="13" customFormat="1">
      <c r="A276" s="13"/>
      <c r="B276" s="180"/>
      <c r="C276" s="13"/>
      <c r="D276" s="181" t="s">
        <v>225</v>
      </c>
      <c r="E276" s="13"/>
      <c r="F276" s="183" t="s">
        <v>1789</v>
      </c>
      <c r="G276" s="13"/>
      <c r="H276" s="184">
        <v>2.363</v>
      </c>
      <c r="I276" s="185"/>
      <c r="J276" s="13"/>
      <c r="K276" s="13"/>
      <c r="L276" s="180"/>
      <c r="M276" s="186"/>
      <c r="N276" s="187"/>
      <c r="O276" s="187"/>
      <c r="P276" s="187"/>
      <c r="Q276" s="187"/>
      <c r="R276" s="187"/>
      <c r="S276" s="187"/>
      <c r="T276" s="18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2" t="s">
        <v>225</v>
      </c>
      <c r="AU276" s="182" t="s">
        <v>22</v>
      </c>
      <c r="AV276" s="13" t="s">
        <v>22</v>
      </c>
      <c r="AW276" s="13" t="s">
        <v>4</v>
      </c>
      <c r="AX276" s="13" t="s">
        <v>88</v>
      </c>
      <c r="AY276" s="182" t="s">
        <v>216</v>
      </c>
    </row>
    <row r="277" s="2" customFormat="1" ht="14.4" customHeight="1">
      <c r="A277" s="40"/>
      <c r="B277" s="166"/>
      <c r="C277" s="167" t="s">
        <v>569</v>
      </c>
      <c r="D277" s="167" t="s">
        <v>218</v>
      </c>
      <c r="E277" s="168" t="s">
        <v>1427</v>
      </c>
      <c r="F277" s="169" t="s">
        <v>1428</v>
      </c>
      <c r="G277" s="170" t="s">
        <v>261</v>
      </c>
      <c r="H277" s="171">
        <v>23.547999999999998</v>
      </c>
      <c r="I277" s="172"/>
      <c r="J277" s="173">
        <f>ROUND(I277*H277,2)</f>
        <v>0</v>
      </c>
      <c r="K277" s="169" t="s">
        <v>222</v>
      </c>
      <c r="L277" s="41"/>
      <c r="M277" s="174" t="s">
        <v>3</v>
      </c>
      <c r="N277" s="175" t="s">
        <v>51</v>
      </c>
      <c r="O277" s="74"/>
      <c r="P277" s="176">
        <f>O277*H277</f>
        <v>0</v>
      </c>
      <c r="Q277" s="176">
        <v>0.00019000000000000001</v>
      </c>
      <c r="R277" s="176">
        <f>Q277*H277</f>
        <v>0.0044741199999999998</v>
      </c>
      <c r="S277" s="176">
        <v>0</v>
      </c>
      <c r="T277" s="17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78" t="s">
        <v>223</v>
      </c>
      <c r="AT277" s="178" t="s">
        <v>218</v>
      </c>
      <c r="AU277" s="178" t="s">
        <v>22</v>
      </c>
      <c r="AY277" s="20" t="s">
        <v>216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20" t="s">
        <v>88</v>
      </c>
      <c r="BK277" s="179">
        <f>ROUND(I277*H277,2)</f>
        <v>0</v>
      </c>
      <c r="BL277" s="20" t="s">
        <v>223</v>
      </c>
      <c r="BM277" s="178" t="s">
        <v>1790</v>
      </c>
    </row>
    <row r="278" s="13" customFormat="1">
      <c r="A278" s="13"/>
      <c r="B278" s="180"/>
      <c r="C278" s="13"/>
      <c r="D278" s="181" t="s">
        <v>225</v>
      </c>
      <c r="E278" s="182" t="s">
        <v>3</v>
      </c>
      <c r="F278" s="183" t="s">
        <v>1791</v>
      </c>
      <c r="G278" s="13"/>
      <c r="H278" s="184">
        <v>34.340000000000003</v>
      </c>
      <c r="I278" s="185"/>
      <c r="J278" s="13"/>
      <c r="K278" s="13"/>
      <c r="L278" s="180"/>
      <c r="M278" s="186"/>
      <c r="N278" s="187"/>
      <c r="O278" s="187"/>
      <c r="P278" s="187"/>
      <c r="Q278" s="187"/>
      <c r="R278" s="187"/>
      <c r="S278" s="187"/>
      <c r="T278" s="18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2" t="s">
        <v>225</v>
      </c>
      <c r="AU278" s="182" t="s">
        <v>22</v>
      </c>
      <c r="AV278" s="13" t="s">
        <v>22</v>
      </c>
      <c r="AW278" s="13" t="s">
        <v>41</v>
      </c>
      <c r="AX278" s="13" t="s">
        <v>80</v>
      </c>
      <c r="AY278" s="182" t="s">
        <v>216</v>
      </c>
    </row>
    <row r="279" s="13" customFormat="1">
      <c r="A279" s="13"/>
      <c r="B279" s="180"/>
      <c r="C279" s="13"/>
      <c r="D279" s="181" t="s">
        <v>225</v>
      </c>
      <c r="E279" s="182" t="s">
        <v>3</v>
      </c>
      <c r="F279" s="183" t="s">
        <v>1792</v>
      </c>
      <c r="G279" s="13"/>
      <c r="H279" s="184">
        <v>6.3799999999999999</v>
      </c>
      <c r="I279" s="185"/>
      <c r="J279" s="13"/>
      <c r="K279" s="13"/>
      <c r="L279" s="180"/>
      <c r="M279" s="186"/>
      <c r="N279" s="187"/>
      <c r="O279" s="187"/>
      <c r="P279" s="187"/>
      <c r="Q279" s="187"/>
      <c r="R279" s="187"/>
      <c r="S279" s="187"/>
      <c r="T279" s="18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2" t="s">
        <v>225</v>
      </c>
      <c r="AU279" s="182" t="s">
        <v>22</v>
      </c>
      <c r="AV279" s="13" t="s">
        <v>22</v>
      </c>
      <c r="AW279" s="13" t="s">
        <v>41</v>
      </c>
      <c r="AX279" s="13" t="s">
        <v>80</v>
      </c>
      <c r="AY279" s="182" t="s">
        <v>216</v>
      </c>
    </row>
    <row r="280" s="14" customFormat="1">
      <c r="A280" s="14"/>
      <c r="B280" s="193"/>
      <c r="C280" s="14"/>
      <c r="D280" s="181" t="s">
        <v>225</v>
      </c>
      <c r="E280" s="194" t="s">
        <v>3</v>
      </c>
      <c r="F280" s="195" t="s">
        <v>234</v>
      </c>
      <c r="G280" s="14"/>
      <c r="H280" s="196">
        <v>40.720000000000006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225</v>
      </c>
      <c r="AU280" s="194" t="s">
        <v>22</v>
      </c>
      <c r="AV280" s="14" t="s">
        <v>223</v>
      </c>
      <c r="AW280" s="14" t="s">
        <v>41</v>
      </c>
      <c r="AX280" s="14" t="s">
        <v>88</v>
      </c>
      <c r="AY280" s="194" t="s">
        <v>216</v>
      </c>
    </row>
    <row r="281" s="13" customFormat="1">
      <c r="A281" s="13"/>
      <c r="B281" s="180"/>
      <c r="C281" s="13"/>
      <c r="D281" s="181" t="s">
        <v>225</v>
      </c>
      <c r="E281" s="13"/>
      <c r="F281" s="183" t="s">
        <v>1793</v>
      </c>
      <c r="G281" s="13"/>
      <c r="H281" s="184">
        <v>23.547999999999998</v>
      </c>
      <c r="I281" s="185"/>
      <c r="J281" s="13"/>
      <c r="K281" s="13"/>
      <c r="L281" s="180"/>
      <c r="M281" s="186"/>
      <c r="N281" s="187"/>
      <c r="O281" s="187"/>
      <c r="P281" s="187"/>
      <c r="Q281" s="187"/>
      <c r="R281" s="187"/>
      <c r="S281" s="187"/>
      <c r="T281" s="18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2" t="s">
        <v>225</v>
      </c>
      <c r="AU281" s="182" t="s">
        <v>22</v>
      </c>
      <c r="AV281" s="13" t="s">
        <v>22</v>
      </c>
      <c r="AW281" s="13" t="s">
        <v>4</v>
      </c>
      <c r="AX281" s="13" t="s">
        <v>88</v>
      </c>
      <c r="AY281" s="182" t="s">
        <v>216</v>
      </c>
    </row>
    <row r="282" s="2" customFormat="1" ht="14.4" customHeight="1">
      <c r="A282" s="40"/>
      <c r="B282" s="166"/>
      <c r="C282" s="167" t="s">
        <v>574</v>
      </c>
      <c r="D282" s="167" t="s">
        <v>218</v>
      </c>
      <c r="E282" s="168" t="s">
        <v>1431</v>
      </c>
      <c r="F282" s="169" t="s">
        <v>1432</v>
      </c>
      <c r="G282" s="170" t="s">
        <v>261</v>
      </c>
      <c r="H282" s="171">
        <v>23.547999999999998</v>
      </c>
      <c r="I282" s="172"/>
      <c r="J282" s="173">
        <f>ROUND(I282*H282,2)</f>
        <v>0</v>
      </c>
      <c r="K282" s="169" t="s">
        <v>222</v>
      </c>
      <c r="L282" s="41"/>
      <c r="M282" s="174" t="s">
        <v>3</v>
      </c>
      <c r="N282" s="175" t="s">
        <v>51</v>
      </c>
      <c r="O282" s="74"/>
      <c r="P282" s="176">
        <f>O282*H282</f>
        <v>0</v>
      </c>
      <c r="Q282" s="176">
        <v>9.0000000000000006E-05</v>
      </c>
      <c r="R282" s="176">
        <f>Q282*H282</f>
        <v>0.0021193200000000001</v>
      </c>
      <c r="S282" s="176">
        <v>0</v>
      </c>
      <c r="T282" s="17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178" t="s">
        <v>223</v>
      </c>
      <c r="AT282" s="178" t="s">
        <v>218</v>
      </c>
      <c r="AU282" s="178" t="s">
        <v>22</v>
      </c>
      <c r="AY282" s="20" t="s">
        <v>216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20" t="s">
        <v>88</v>
      </c>
      <c r="BK282" s="179">
        <f>ROUND(I282*H282,2)</f>
        <v>0</v>
      </c>
      <c r="BL282" s="20" t="s">
        <v>223</v>
      </c>
      <c r="BM282" s="178" t="s">
        <v>1794</v>
      </c>
    </row>
    <row r="283" s="13" customFormat="1">
      <c r="A283" s="13"/>
      <c r="B283" s="180"/>
      <c r="C283" s="13"/>
      <c r="D283" s="181" t="s">
        <v>225</v>
      </c>
      <c r="E283" s="13"/>
      <c r="F283" s="183" t="s">
        <v>1793</v>
      </c>
      <c r="G283" s="13"/>
      <c r="H283" s="184">
        <v>23.547999999999998</v>
      </c>
      <c r="I283" s="185"/>
      <c r="J283" s="13"/>
      <c r="K283" s="13"/>
      <c r="L283" s="180"/>
      <c r="M283" s="186"/>
      <c r="N283" s="187"/>
      <c r="O283" s="187"/>
      <c r="P283" s="187"/>
      <c r="Q283" s="187"/>
      <c r="R283" s="187"/>
      <c r="S283" s="187"/>
      <c r="T283" s="18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2" t="s">
        <v>225</v>
      </c>
      <c r="AU283" s="182" t="s">
        <v>22</v>
      </c>
      <c r="AV283" s="13" t="s">
        <v>22</v>
      </c>
      <c r="AW283" s="13" t="s">
        <v>4</v>
      </c>
      <c r="AX283" s="13" t="s">
        <v>88</v>
      </c>
      <c r="AY283" s="182" t="s">
        <v>216</v>
      </c>
    </row>
    <row r="284" s="2" customFormat="1" ht="14.4" customHeight="1">
      <c r="A284" s="40"/>
      <c r="B284" s="166"/>
      <c r="C284" s="167" t="s">
        <v>578</v>
      </c>
      <c r="D284" s="167" t="s">
        <v>218</v>
      </c>
      <c r="E284" s="168" t="s">
        <v>1434</v>
      </c>
      <c r="F284" s="169" t="s">
        <v>1435</v>
      </c>
      <c r="G284" s="170" t="s">
        <v>1436</v>
      </c>
      <c r="H284" s="171">
        <v>0.11</v>
      </c>
      <c r="I284" s="172"/>
      <c r="J284" s="173">
        <f>ROUND(I284*H284,2)</f>
        <v>0</v>
      </c>
      <c r="K284" s="169" t="s">
        <v>3</v>
      </c>
      <c r="L284" s="41"/>
      <c r="M284" s="174" t="s">
        <v>3</v>
      </c>
      <c r="N284" s="175" t="s">
        <v>51</v>
      </c>
      <c r="O284" s="74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78" t="s">
        <v>223</v>
      </c>
      <c r="AT284" s="178" t="s">
        <v>218</v>
      </c>
      <c r="AU284" s="178" t="s">
        <v>22</v>
      </c>
      <c r="AY284" s="20" t="s">
        <v>216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20" t="s">
        <v>88</v>
      </c>
      <c r="BK284" s="179">
        <f>ROUND(I284*H284,2)</f>
        <v>0</v>
      </c>
      <c r="BL284" s="20" t="s">
        <v>223</v>
      </c>
      <c r="BM284" s="178" t="s">
        <v>1795</v>
      </c>
    </row>
    <row r="285" s="13" customFormat="1">
      <c r="A285" s="13"/>
      <c r="B285" s="180"/>
      <c r="C285" s="13"/>
      <c r="D285" s="181" t="s">
        <v>225</v>
      </c>
      <c r="E285" s="13"/>
      <c r="F285" s="183" t="s">
        <v>1796</v>
      </c>
      <c r="G285" s="13"/>
      <c r="H285" s="184">
        <v>0.11</v>
      </c>
      <c r="I285" s="185"/>
      <c r="J285" s="13"/>
      <c r="K285" s="13"/>
      <c r="L285" s="180"/>
      <c r="M285" s="186"/>
      <c r="N285" s="187"/>
      <c r="O285" s="187"/>
      <c r="P285" s="187"/>
      <c r="Q285" s="187"/>
      <c r="R285" s="187"/>
      <c r="S285" s="187"/>
      <c r="T285" s="18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2" t="s">
        <v>225</v>
      </c>
      <c r="AU285" s="182" t="s">
        <v>22</v>
      </c>
      <c r="AV285" s="13" t="s">
        <v>22</v>
      </c>
      <c r="AW285" s="13" t="s">
        <v>4</v>
      </c>
      <c r="AX285" s="13" t="s">
        <v>88</v>
      </c>
      <c r="AY285" s="182" t="s">
        <v>216</v>
      </c>
    </row>
    <row r="286" s="12" customFormat="1" ht="22.8" customHeight="1">
      <c r="A286" s="12"/>
      <c r="B286" s="153"/>
      <c r="C286" s="12"/>
      <c r="D286" s="154" t="s">
        <v>79</v>
      </c>
      <c r="E286" s="164" t="s">
        <v>593</v>
      </c>
      <c r="F286" s="164" t="s">
        <v>594</v>
      </c>
      <c r="G286" s="12"/>
      <c r="H286" s="12"/>
      <c r="I286" s="156"/>
      <c r="J286" s="165">
        <f>BK286</f>
        <v>0</v>
      </c>
      <c r="K286" s="12"/>
      <c r="L286" s="153"/>
      <c r="M286" s="158"/>
      <c r="N286" s="159"/>
      <c r="O286" s="159"/>
      <c r="P286" s="160">
        <f>SUM(P287:P290)</f>
        <v>0</v>
      </c>
      <c r="Q286" s="159"/>
      <c r="R286" s="160">
        <f>SUM(R287:R290)</f>
        <v>0</v>
      </c>
      <c r="S286" s="159"/>
      <c r="T286" s="161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4" t="s">
        <v>88</v>
      </c>
      <c r="AT286" s="162" t="s">
        <v>79</v>
      </c>
      <c r="AU286" s="162" t="s">
        <v>88</v>
      </c>
      <c r="AY286" s="154" t="s">
        <v>216</v>
      </c>
      <c r="BK286" s="163">
        <f>SUM(BK287:BK290)</f>
        <v>0</v>
      </c>
    </row>
    <row r="287" s="2" customFormat="1" ht="24.15" customHeight="1">
      <c r="A287" s="40"/>
      <c r="B287" s="166"/>
      <c r="C287" s="167" t="s">
        <v>582</v>
      </c>
      <c r="D287" s="167" t="s">
        <v>218</v>
      </c>
      <c r="E287" s="168" t="s">
        <v>1453</v>
      </c>
      <c r="F287" s="169" t="s">
        <v>1454</v>
      </c>
      <c r="G287" s="170" t="s">
        <v>300</v>
      </c>
      <c r="H287" s="171">
        <v>126.55200000000001</v>
      </c>
      <c r="I287" s="172"/>
      <c r="J287" s="173">
        <f>ROUND(I287*H287,2)</f>
        <v>0</v>
      </c>
      <c r="K287" s="169" t="s">
        <v>222</v>
      </c>
      <c r="L287" s="41"/>
      <c r="M287" s="174" t="s">
        <v>3</v>
      </c>
      <c r="N287" s="175" t="s">
        <v>51</v>
      </c>
      <c r="O287" s="74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78" t="s">
        <v>223</v>
      </c>
      <c r="AT287" s="178" t="s">
        <v>218</v>
      </c>
      <c r="AU287" s="178" t="s">
        <v>22</v>
      </c>
      <c r="AY287" s="20" t="s">
        <v>216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20" t="s">
        <v>88</v>
      </c>
      <c r="BK287" s="179">
        <f>ROUND(I287*H287,2)</f>
        <v>0</v>
      </c>
      <c r="BL287" s="20" t="s">
        <v>223</v>
      </c>
      <c r="BM287" s="178" t="s">
        <v>1797</v>
      </c>
    </row>
    <row r="288" s="13" customFormat="1">
      <c r="A288" s="13"/>
      <c r="B288" s="180"/>
      <c r="C288" s="13"/>
      <c r="D288" s="181" t="s">
        <v>225</v>
      </c>
      <c r="E288" s="13"/>
      <c r="F288" s="183" t="s">
        <v>1798</v>
      </c>
      <c r="G288" s="13"/>
      <c r="H288" s="184">
        <v>126.55200000000001</v>
      </c>
      <c r="I288" s="185"/>
      <c r="J288" s="13"/>
      <c r="K288" s="13"/>
      <c r="L288" s="180"/>
      <c r="M288" s="186"/>
      <c r="N288" s="187"/>
      <c r="O288" s="187"/>
      <c r="P288" s="187"/>
      <c r="Q288" s="187"/>
      <c r="R288" s="187"/>
      <c r="S288" s="187"/>
      <c r="T288" s="18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2" t="s">
        <v>225</v>
      </c>
      <c r="AU288" s="182" t="s">
        <v>22</v>
      </c>
      <c r="AV288" s="13" t="s">
        <v>22</v>
      </c>
      <c r="AW288" s="13" t="s">
        <v>4</v>
      </c>
      <c r="AX288" s="13" t="s">
        <v>88</v>
      </c>
      <c r="AY288" s="182" t="s">
        <v>216</v>
      </c>
    </row>
    <row r="289" s="2" customFormat="1" ht="24.15" customHeight="1">
      <c r="A289" s="40"/>
      <c r="B289" s="166"/>
      <c r="C289" s="167" t="s">
        <v>586</v>
      </c>
      <c r="D289" s="167" t="s">
        <v>218</v>
      </c>
      <c r="E289" s="168" t="s">
        <v>1457</v>
      </c>
      <c r="F289" s="169" t="s">
        <v>1458</v>
      </c>
      <c r="G289" s="170" t="s">
        <v>300</v>
      </c>
      <c r="H289" s="171">
        <v>126.55200000000001</v>
      </c>
      <c r="I289" s="172"/>
      <c r="J289" s="173">
        <f>ROUND(I289*H289,2)</f>
        <v>0</v>
      </c>
      <c r="K289" s="169" t="s">
        <v>222</v>
      </c>
      <c r="L289" s="41"/>
      <c r="M289" s="174" t="s">
        <v>3</v>
      </c>
      <c r="N289" s="175" t="s">
        <v>51</v>
      </c>
      <c r="O289" s="74"/>
      <c r="P289" s="176">
        <f>O289*H289</f>
        <v>0</v>
      </c>
      <c r="Q289" s="176">
        <v>0</v>
      </c>
      <c r="R289" s="176">
        <f>Q289*H289</f>
        <v>0</v>
      </c>
      <c r="S289" s="176">
        <v>0</v>
      </c>
      <c r="T289" s="17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78" t="s">
        <v>223</v>
      </c>
      <c r="AT289" s="178" t="s">
        <v>218</v>
      </c>
      <c r="AU289" s="178" t="s">
        <v>22</v>
      </c>
      <c r="AY289" s="20" t="s">
        <v>216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20" t="s">
        <v>88</v>
      </c>
      <c r="BK289" s="179">
        <f>ROUND(I289*H289,2)</f>
        <v>0</v>
      </c>
      <c r="BL289" s="20" t="s">
        <v>223</v>
      </c>
      <c r="BM289" s="178" t="s">
        <v>1799</v>
      </c>
    </row>
    <row r="290" s="13" customFormat="1">
      <c r="A290" s="13"/>
      <c r="B290" s="180"/>
      <c r="C290" s="13"/>
      <c r="D290" s="181" t="s">
        <v>225</v>
      </c>
      <c r="E290" s="13"/>
      <c r="F290" s="183" t="s">
        <v>1798</v>
      </c>
      <c r="G290" s="13"/>
      <c r="H290" s="184">
        <v>126.55200000000001</v>
      </c>
      <c r="I290" s="185"/>
      <c r="J290" s="13"/>
      <c r="K290" s="13"/>
      <c r="L290" s="180"/>
      <c r="M290" s="186"/>
      <c r="N290" s="187"/>
      <c r="O290" s="187"/>
      <c r="P290" s="187"/>
      <c r="Q290" s="187"/>
      <c r="R290" s="187"/>
      <c r="S290" s="187"/>
      <c r="T290" s="18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2" t="s">
        <v>225</v>
      </c>
      <c r="AU290" s="182" t="s">
        <v>22</v>
      </c>
      <c r="AV290" s="13" t="s">
        <v>22</v>
      </c>
      <c r="AW290" s="13" t="s">
        <v>4</v>
      </c>
      <c r="AX290" s="13" t="s">
        <v>88</v>
      </c>
      <c r="AY290" s="182" t="s">
        <v>216</v>
      </c>
    </row>
    <row r="291" s="12" customFormat="1" ht="25.92" customHeight="1">
      <c r="A291" s="12"/>
      <c r="B291" s="153"/>
      <c r="C291" s="12"/>
      <c r="D291" s="154" t="s">
        <v>79</v>
      </c>
      <c r="E291" s="155" t="s">
        <v>1623</v>
      </c>
      <c r="F291" s="155" t="s">
        <v>1624</v>
      </c>
      <c r="G291" s="12"/>
      <c r="H291" s="12"/>
      <c r="I291" s="156"/>
      <c r="J291" s="157">
        <f>BK291</f>
        <v>0</v>
      </c>
      <c r="K291" s="12"/>
      <c r="L291" s="153"/>
      <c r="M291" s="158"/>
      <c r="N291" s="159"/>
      <c r="O291" s="159"/>
      <c r="P291" s="160">
        <f>P292</f>
        <v>0</v>
      </c>
      <c r="Q291" s="159"/>
      <c r="R291" s="160">
        <f>R292</f>
        <v>0</v>
      </c>
      <c r="S291" s="159"/>
      <c r="T291" s="161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4" t="s">
        <v>245</v>
      </c>
      <c r="AT291" s="162" t="s">
        <v>79</v>
      </c>
      <c r="AU291" s="162" t="s">
        <v>80</v>
      </c>
      <c r="AY291" s="154" t="s">
        <v>216</v>
      </c>
      <c r="BK291" s="163">
        <f>BK292</f>
        <v>0</v>
      </c>
    </row>
    <row r="292" s="12" customFormat="1" ht="22.8" customHeight="1">
      <c r="A292" s="12"/>
      <c r="B292" s="153"/>
      <c r="C292" s="12"/>
      <c r="D292" s="154" t="s">
        <v>79</v>
      </c>
      <c r="E292" s="164" t="s">
        <v>1625</v>
      </c>
      <c r="F292" s="164" t="s">
        <v>1626</v>
      </c>
      <c r="G292" s="12"/>
      <c r="H292" s="12"/>
      <c r="I292" s="156"/>
      <c r="J292" s="165">
        <f>BK292</f>
        <v>0</v>
      </c>
      <c r="K292" s="12"/>
      <c r="L292" s="153"/>
      <c r="M292" s="158"/>
      <c r="N292" s="159"/>
      <c r="O292" s="159"/>
      <c r="P292" s="160">
        <f>SUM(P293:P296)</f>
        <v>0</v>
      </c>
      <c r="Q292" s="159"/>
      <c r="R292" s="160">
        <f>SUM(R293:R296)</f>
        <v>0</v>
      </c>
      <c r="S292" s="159"/>
      <c r="T292" s="161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4" t="s">
        <v>245</v>
      </c>
      <c r="AT292" s="162" t="s">
        <v>79</v>
      </c>
      <c r="AU292" s="162" t="s">
        <v>88</v>
      </c>
      <c r="AY292" s="154" t="s">
        <v>216</v>
      </c>
      <c r="BK292" s="163">
        <f>SUM(BK293:BK296)</f>
        <v>0</v>
      </c>
    </row>
    <row r="293" s="2" customFormat="1" ht="14.4" customHeight="1">
      <c r="A293" s="40"/>
      <c r="B293" s="166"/>
      <c r="C293" s="167" t="s">
        <v>590</v>
      </c>
      <c r="D293" s="167" t="s">
        <v>218</v>
      </c>
      <c r="E293" s="168" t="s">
        <v>1627</v>
      </c>
      <c r="F293" s="169" t="s">
        <v>1628</v>
      </c>
      <c r="G293" s="170" t="s">
        <v>1436</v>
      </c>
      <c r="H293" s="171">
        <v>0.11</v>
      </c>
      <c r="I293" s="172"/>
      <c r="J293" s="173">
        <f>ROUND(I293*H293,2)</f>
        <v>0</v>
      </c>
      <c r="K293" s="169" t="s">
        <v>222</v>
      </c>
      <c r="L293" s="41"/>
      <c r="M293" s="174" t="s">
        <v>3</v>
      </c>
      <c r="N293" s="175" t="s">
        <v>51</v>
      </c>
      <c r="O293" s="74"/>
      <c r="P293" s="176">
        <f>O293*H293</f>
        <v>0</v>
      </c>
      <c r="Q293" s="176">
        <v>0</v>
      </c>
      <c r="R293" s="176">
        <f>Q293*H293</f>
        <v>0</v>
      </c>
      <c r="S293" s="176">
        <v>0</v>
      </c>
      <c r="T293" s="17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78" t="s">
        <v>1629</v>
      </c>
      <c r="AT293" s="178" t="s">
        <v>218</v>
      </c>
      <c r="AU293" s="178" t="s">
        <v>22</v>
      </c>
      <c r="AY293" s="20" t="s">
        <v>216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0" t="s">
        <v>88</v>
      </c>
      <c r="BK293" s="179">
        <f>ROUND(I293*H293,2)</f>
        <v>0</v>
      </c>
      <c r="BL293" s="20" t="s">
        <v>1629</v>
      </c>
      <c r="BM293" s="178" t="s">
        <v>1800</v>
      </c>
    </row>
    <row r="294" s="13" customFormat="1">
      <c r="A294" s="13"/>
      <c r="B294" s="180"/>
      <c r="C294" s="13"/>
      <c r="D294" s="181" t="s">
        <v>225</v>
      </c>
      <c r="E294" s="13"/>
      <c r="F294" s="183" t="s">
        <v>1796</v>
      </c>
      <c r="G294" s="13"/>
      <c r="H294" s="184">
        <v>0.11</v>
      </c>
      <c r="I294" s="185"/>
      <c r="J294" s="13"/>
      <c r="K294" s="13"/>
      <c r="L294" s="180"/>
      <c r="M294" s="186"/>
      <c r="N294" s="187"/>
      <c r="O294" s="187"/>
      <c r="P294" s="187"/>
      <c r="Q294" s="187"/>
      <c r="R294" s="187"/>
      <c r="S294" s="187"/>
      <c r="T294" s="18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2" t="s">
        <v>225</v>
      </c>
      <c r="AU294" s="182" t="s">
        <v>22</v>
      </c>
      <c r="AV294" s="13" t="s">
        <v>22</v>
      </c>
      <c r="AW294" s="13" t="s">
        <v>4</v>
      </c>
      <c r="AX294" s="13" t="s">
        <v>88</v>
      </c>
      <c r="AY294" s="182" t="s">
        <v>216</v>
      </c>
    </row>
    <row r="295" s="2" customFormat="1" ht="14.4" customHeight="1">
      <c r="A295" s="40"/>
      <c r="B295" s="166"/>
      <c r="C295" s="167" t="s">
        <v>595</v>
      </c>
      <c r="D295" s="167" t="s">
        <v>218</v>
      </c>
      <c r="E295" s="168" t="s">
        <v>1632</v>
      </c>
      <c r="F295" s="169" t="s">
        <v>1633</v>
      </c>
      <c r="G295" s="170" t="s">
        <v>1436</v>
      </c>
      <c r="H295" s="171">
        <v>0.11</v>
      </c>
      <c r="I295" s="172"/>
      <c r="J295" s="173">
        <f>ROUND(I295*H295,2)</f>
        <v>0</v>
      </c>
      <c r="K295" s="169" t="s">
        <v>222</v>
      </c>
      <c r="L295" s="41"/>
      <c r="M295" s="174" t="s">
        <v>3</v>
      </c>
      <c r="N295" s="175" t="s">
        <v>51</v>
      </c>
      <c r="O295" s="74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178" t="s">
        <v>1629</v>
      </c>
      <c r="AT295" s="178" t="s">
        <v>218</v>
      </c>
      <c r="AU295" s="178" t="s">
        <v>22</v>
      </c>
      <c r="AY295" s="20" t="s">
        <v>216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0" t="s">
        <v>88</v>
      </c>
      <c r="BK295" s="179">
        <f>ROUND(I295*H295,2)</f>
        <v>0</v>
      </c>
      <c r="BL295" s="20" t="s">
        <v>1629</v>
      </c>
      <c r="BM295" s="178" t="s">
        <v>1801</v>
      </c>
    </row>
    <row r="296" s="13" customFormat="1">
      <c r="A296" s="13"/>
      <c r="B296" s="180"/>
      <c r="C296" s="13"/>
      <c r="D296" s="181" t="s">
        <v>225</v>
      </c>
      <c r="E296" s="13"/>
      <c r="F296" s="183" t="s">
        <v>1796</v>
      </c>
      <c r="G296" s="13"/>
      <c r="H296" s="184">
        <v>0.11</v>
      </c>
      <c r="I296" s="185"/>
      <c r="J296" s="13"/>
      <c r="K296" s="13"/>
      <c r="L296" s="180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2" t="s">
        <v>225</v>
      </c>
      <c r="AU296" s="182" t="s">
        <v>22</v>
      </c>
      <c r="AV296" s="13" t="s">
        <v>22</v>
      </c>
      <c r="AW296" s="13" t="s">
        <v>4</v>
      </c>
      <c r="AX296" s="13" t="s">
        <v>88</v>
      </c>
      <c r="AY296" s="182" t="s">
        <v>216</v>
      </c>
    </row>
    <row r="297" s="2" customFormat="1" ht="6.96" customHeight="1">
      <c r="A297" s="40"/>
      <c r="B297" s="57"/>
      <c r="C297" s="58"/>
      <c r="D297" s="58"/>
      <c r="E297" s="58"/>
      <c r="F297" s="58"/>
      <c r="G297" s="58"/>
      <c r="H297" s="58"/>
      <c r="I297" s="58"/>
      <c r="J297" s="58"/>
      <c r="K297" s="58"/>
      <c r="L297" s="41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autoFilter ref="C86:K2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1802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ROUND((SUM(BE86:BE244)),  2)</f>
        <v>0</v>
      </c>
      <c r="G33" s="40"/>
      <c r="H33" s="40"/>
      <c r="I33" s="125">
        <v>0.20999999999999999</v>
      </c>
      <c r="J33" s="124">
        <f>ROUND(((SUM(BE86:BE244))*I33),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ROUND((SUM(BF86:BF244)),  2)</f>
        <v>0</v>
      </c>
      <c r="G34" s="40"/>
      <c r="H34" s="40"/>
      <c r="I34" s="125">
        <v>0.14999999999999999</v>
      </c>
      <c r="J34" s="124">
        <f>ROUND(((SUM(BF86:BF244))*I34),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ROUND((SUM(BG86:BG244)),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ROUND((SUM(BH86:BH244)),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ROUND((SUM(BI86:BI244)),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301.3 - Odvodnění komunikací -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J143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974</v>
      </c>
      <c r="E63" s="141"/>
      <c r="F63" s="141"/>
      <c r="G63" s="141"/>
      <c r="H63" s="141"/>
      <c r="I63" s="141"/>
      <c r="J63" s="142">
        <f>J152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1278</v>
      </c>
      <c r="E64" s="141"/>
      <c r="F64" s="141"/>
      <c r="G64" s="141"/>
      <c r="H64" s="141"/>
      <c r="I64" s="141"/>
      <c r="J64" s="142">
        <f>J172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J233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J240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301.3 - Odvodnění komunikací - III. úsek - 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6" t="s">
        <v>191</v>
      </c>
      <c r="K85" s="147" t="s">
        <v>206</v>
      </c>
      <c r="L85" s="148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49">
        <f>BK86</f>
        <v>0</v>
      </c>
      <c r="K86" s="40"/>
      <c r="L86" s="41"/>
      <c r="M86" s="85"/>
      <c r="N86" s="70"/>
      <c r="O86" s="86"/>
      <c r="P86" s="150">
        <f>P87</f>
        <v>0</v>
      </c>
      <c r="Q86" s="86"/>
      <c r="R86" s="150">
        <f>R87</f>
        <v>205.66601871</v>
      </c>
      <c r="S86" s="86"/>
      <c r="T86" s="151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2">
        <f>BK87</f>
        <v>0</v>
      </c>
    </row>
    <row r="87" s="12" customFormat="1" ht="25.92" customHeight="1">
      <c r="A87" s="12"/>
      <c r="B87" s="153"/>
      <c r="C87" s="12"/>
      <c r="D87" s="154" t="s">
        <v>79</v>
      </c>
      <c r="E87" s="155" t="s">
        <v>214</v>
      </c>
      <c r="F87" s="155" t="s">
        <v>215</v>
      </c>
      <c r="G87" s="12"/>
      <c r="H87" s="12"/>
      <c r="I87" s="156"/>
      <c r="J87" s="157">
        <f>BK87</f>
        <v>0</v>
      </c>
      <c r="K87" s="12"/>
      <c r="L87" s="153"/>
      <c r="M87" s="158"/>
      <c r="N87" s="159"/>
      <c r="O87" s="159"/>
      <c r="P87" s="160">
        <f>P88+P143+P152+P172+P233+P240</f>
        <v>0</v>
      </c>
      <c r="Q87" s="159"/>
      <c r="R87" s="160">
        <f>R88+R143+R152+R172+R233+R240</f>
        <v>205.66601871</v>
      </c>
      <c r="S87" s="159"/>
      <c r="T87" s="161">
        <f>T88+T143+T152+T172+T233+T240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80</v>
      </c>
      <c r="AY87" s="154" t="s">
        <v>216</v>
      </c>
      <c r="BK87" s="163">
        <f>BK88+BK143+BK152+BK172+BK233+BK240</f>
        <v>0</v>
      </c>
    </row>
    <row r="88" s="12" customFormat="1" ht="22.8" customHeight="1">
      <c r="A88" s="12"/>
      <c r="B88" s="153"/>
      <c r="C88" s="12"/>
      <c r="D88" s="154" t="s">
        <v>79</v>
      </c>
      <c r="E88" s="164" t="s">
        <v>88</v>
      </c>
      <c r="F88" s="164" t="s">
        <v>217</v>
      </c>
      <c r="G88" s="12"/>
      <c r="H88" s="12"/>
      <c r="I88" s="156"/>
      <c r="J88" s="165">
        <f>BK88</f>
        <v>0</v>
      </c>
      <c r="K88" s="12"/>
      <c r="L88" s="153"/>
      <c r="M88" s="158"/>
      <c r="N88" s="159"/>
      <c r="O88" s="159"/>
      <c r="P88" s="160">
        <f>SUM(P89:P142)</f>
        <v>0</v>
      </c>
      <c r="Q88" s="159"/>
      <c r="R88" s="160">
        <f>SUM(R89:R142)</f>
        <v>97.586085350000005</v>
      </c>
      <c r="S88" s="159"/>
      <c r="T88" s="161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88</v>
      </c>
      <c r="AY88" s="154" t="s">
        <v>216</v>
      </c>
      <c r="BK88" s="163">
        <f>SUM(BK89:BK142)</f>
        <v>0</v>
      </c>
    </row>
    <row r="89" s="2" customFormat="1" ht="24.15" customHeight="1">
      <c r="A89" s="40"/>
      <c r="B89" s="166"/>
      <c r="C89" s="167" t="s">
        <v>88</v>
      </c>
      <c r="D89" s="167" t="s">
        <v>218</v>
      </c>
      <c r="E89" s="168" t="s">
        <v>1292</v>
      </c>
      <c r="F89" s="169" t="s">
        <v>1293</v>
      </c>
      <c r="G89" s="170" t="s">
        <v>271</v>
      </c>
      <c r="H89" s="171">
        <v>16.931000000000001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1641</v>
      </c>
    </row>
    <row r="90" s="13" customFormat="1">
      <c r="A90" s="13"/>
      <c r="B90" s="180"/>
      <c r="C90" s="13"/>
      <c r="D90" s="181" t="s">
        <v>225</v>
      </c>
      <c r="E90" s="182" t="s">
        <v>3</v>
      </c>
      <c r="F90" s="183" t="s">
        <v>1803</v>
      </c>
      <c r="G90" s="13"/>
      <c r="H90" s="184">
        <v>29.277999999999999</v>
      </c>
      <c r="I90" s="185"/>
      <c r="J90" s="13"/>
      <c r="K90" s="13"/>
      <c r="L90" s="180"/>
      <c r="M90" s="186"/>
      <c r="N90" s="187"/>
      <c r="O90" s="187"/>
      <c r="P90" s="187"/>
      <c r="Q90" s="187"/>
      <c r="R90" s="187"/>
      <c r="S90" s="187"/>
      <c r="T90" s="18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2" t="s">
        <v>225</v>
      </c>
      <c r="AU90" s="182" t="s">
        <v>22</v>
      </c>
      <c r="AV90" s="13" t="s">
        <v>22</v>
      </c>
      <c r="AW90" s="13" t="s">
        <v>41</v>
      </c>
      <c r="AX90" s="13" t="s">
        <v>88</v>
      </c>
      <c r="AY90" s="182" t="s">
        <v>216</v>
      </c>
    </row>
    <row r="91" s="13" customFormat="1">
      <c r="A91" s="13"/>
      <c r="B91" s="180"/>
      <c r="C91" s="13"/>
      <c r="D91" s="181" t="s">
        <v>225</v>
      </c>
      <c r="E91" s="13"/>
      <c r="F91" s="183" t="s">
        <v>1804</v>
      </c>
      <c r="G91" s="13"/>
      <c r="H91" s="184">
        <v>16.931000000000001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</v>
      </c>
      <c r="AX91" s="13" t="s">
        <v>88</v>
      </c>
      <c r="AY91" s="182" t="s">
        <v>216</v>
      </c>
    </row>
    <row r="92" s="2" customFormat="1" ht="37.8" customHeight="1">
      <c r="A92" s="40"/>
      <c r="B92" s="166"/>
      <c r="C92" s="167" t="s">
        <v>22</v>
      </c>
      <c r="D92" s="167" t="s">
        <v>218</v>
      </c>
      <c r="E92" s="168" t="s">
        <v>1297</v>
      </c>
      <c r="F92" s="169" t="s">
        <v>1298</v>
      </c>
      <c r="G92" s="170" t="s">
        <v>261</v>
      </c>
      <c r="H92" s="171">
        <v>291.46300000000002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1645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1805</v>
      </c>
      <c r="G93" s="13"/>
      <c r="H93" s="184">
        <v>504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13" customFormat="1">
      <c r="A94" s="13"/>
      <c r="B94" s="180"/>
      <c r="C94" s="13"/>
      <c r="D94" s="181" t="s">
        <v>225</v>
      </c>
      <c r="E94" s="13"/>
      <c r="F94" s="183" t="s">
        <v>1806</v>
      </c>
      <c r="G94" s="13"/>
      <c r="H94" s="184">
        <v>291.46300000000002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</v>
      </c>
      <c r="AX94" s="13" t="s">
        <v>88</v>
      </c>
      <c r="AY94" s="182" t="s">
        <v>216</v>
      </c>
    </row>
    <row r="95" s="2" customFormat="1" ht="24.15" customHeight="1">
      <c r="A95" s="40"/>
      <c r="B95" s="166"/>
      <c r="C95" s="167" t="s">
        <v>235</v>
      </c>
      <c r="D95" s="167" t="s">
        <v>218</v>
      </c>
      <c r="E95" s="168" t="s">
        <v>1302</v>
      </c>
      <c r="F95" s="169" t="s">
        <v>1303</v>
      </c>
      <c r="G95" s="170" t="s">
        <v>271</v>
      </c>
      <c r="H95" s="171">
        <v>61.234999999999999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1653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1807</v>
      </c>
      <c r="G96" s="13"/>
      <c r="H96" s="184">
        <v>14.848000000000001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80</v>
      </c>
      <c r="AY96" s="182" t="s">
        <v>216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1808</v>
      </c>
      <c r="G97" s="13"/>
      <c r="H97" s="184">
        <v>35.552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80</v>
      </c>
      <c r="AY97" s="182" t="s">
        <v>216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1809</v>
      </c>
      <c r="G98" s="13"/>
      <c r="H98" s="184">
        <v>17.056000000000001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80</v>
      </c>
      <c r="AY98" s="182" t="s">
        <v>216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1810</v>
      </c>
      <c r="G99" s="13"/>
      <c r="H99" s="184">
        <v>15.6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80</v>
      </c>
      <c r="AY99" s="182" t="s">
        <v>216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1811</v>
      </c>
      <c r="G100" s="13"/>
      <c r="H100" s="184">
        <v>22.832000000000001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80</v>
      </c>
      <c r="AY100" s="182" t="s">
        <v>216</v>
      </c>
    </row>
    <row r="101" s="14" customFormat="1">
      <c r="A101" s="14"/>
      <c r="B101" s="193"/>
      <c r="C101" s="14"/>
      <c r="D101" s="181" t="s">
        <v>225</v>
      </c>
      <c r="E101" s="194" t="s">
        <v>3</v>
      </c>
      <c r="F101" s="195" t="s">
        <v>234</v>
      </c>
      <c r="G101" s="14"/>
      <c r="H101" s="196">
        <v>105.88800000000001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225</v>
      </c>
      <c r="AU101" s="194" t="s">
        <v>22</v>
      </c>
      <c r="AV101" s="14" t="s">
        <v>223</v>
      </c>
      <c r="AW101" s="14" t="s">
        <v>41</v>
      </c>
      <c r="AX101" s="14" t="s">
        <v>88</v>
      </c>
      <c r="AY101" s="194" t="s">
        <v>216</v>
      </c>
    </row>
    <row r="102" s="13" customFormat="1">
      <c r="A102" s="13"/>
      <c r="B102" s="180"/>
      <c r="C102" s="13"/>
      <c r="D102" s="181" t="s">
        <v>225</v>
      </c>
      <c r="E102" s="13"/>
      <c r="F102" s="183" t="s">
        <v>1812</v>
      </c>
      <c r="G102" s="13"/>
      <c r="H102" s="184">
        <v>61.234999999999999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</v>
      </c>
      <c r="AX102" s="13" t="s">
        <v>88</v>
      </c>
      <c r="AY102" s="182" t="s">
        <v>216</v>
      </c>
    </row>
    <row r="103" s="2" customFormat="1" ht="14.4" customHeight="1">
      <c r="A103" s="40"/>
      <c r="B103" s="166"/>
      <c r="C103" s="167" t="s">
        <v>223</v>
      </c>
      <c r="D103" s="167" t="s">
        <v>218</v>
      </c>
      <c r="E103" s="168" t="s">
        <v>1311</v>
      </c>
      <c r="F103" s="169" t="s">
        <v>1312</v>
      </c>
      <c r="G103" s="170" t="s">
        <v>221</v>
      </c>
      <c r="H103" s="171">
        <v>136.571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0.00084999999999999995</v>
      </c>
      <c r="R103" s="176">
        <f>Q103*H103</f>
        <v>0.11608534999999999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1657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1813</v>
      </c>
      <c r="G104" s="13"/>
      <c r="H104" s="184">
        <v>53.280000000000001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80</v>
      </c>
      <c r="AY104" s="182" t="s">
        <v>216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1814</v>
      </c>
      <c r="G105" s="13"/>
      <c r="H105" s="184">
        <v>44.640000000000001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80</v>
      </c>
      <c r="AY105" s="182" t="s">
        <v>216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1815</v>
      </c>
      <c r="G106" s="13"/>
      <c r="H106" s="184">
        <v>33.840000000000003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80</v>
      </c>
      <c r="AY106" s="182" t="s">
        <v>216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1816</v>
      </c>
      <c r="G107" s="13"/>
      <c r="H107" s="184">
        <v>43.200000000000003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80</v>
      </c>
      <c r="AY107" s="182" t="s">
        <v>216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1817</v>
      </c>
      <c r="G108" s="13"/>
      <c r="H108" s="184">
        <v>61.200000000000003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80</v>
      </c>
      <c r="AY108" s="182" t="s">
        <v>216</v>
      </c>
    </row>
    <row r="109" s="14" customFormat="1">
      <c r="A109" s="14"/>
      <c r="B109" s="193"/>
      <c r="C109" s="14"/>
      <c r="D109" s="181" t="s">
        <v>225</v>
      </c>
      <c r="E109" s="194" t="s">
        <v>3</v>
      </c>
      <c r="F109" s="195" t="s">
        <v>234</v>
      </c>
      <c r="G109" s="14"/>
      <c r="H109" s="196">
        <v>236.15999999999997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225</v>
      </c>
      <c r="AU109" s="194" t="s">
        <v>22</v>
      </c>
      <c r="AV109" s="14" t="s">
        <v>223</v>
      </c>
      <c r="AW109" s="14" t="s">
        <v>41</v>
      </c>
      <c r="AX109" s="14" t="s">
        <v>88</v>
      </c>
      <c r="AY109" s="194" t="s">
        <v>216</v>
      </c>
    </row>
    <row r="110" s="13" customFormat="1">
      <c r="A110" s="13"/>
      <c r="B110" s="180"/>
      <c r="C110" s="13"/>
      <c r="D110" s="181" t="s">
        <v>225</v>
      </c>
      <c r="E110" s="13"/>
      <c r="F110" s="183" t="s">
        <v>1818</v>
      </c>
      <c r="G110" s="13"/>
      <c r="H110" s="184">
        <v>136.571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</v>
      </c>
      <c r="AX110" s="13" t="s">
        <v>88</v>
      </c>
      <c r="AY110" s="182" t="s">
        <v>216</v>
      </c>
    </row>
    <row r="111" s="2" customFormat="1" ht="24.15" customHeight="1">
      <c r="A111" s="40"/>
      <c r="B111" s="166"/>
      <c r="C111" s="167" t="s">
        <v>245</v>
      </c>
      <c r="D111" s="167" t="s">
        <v>218</v>
      </c>
      <c r="E111" s="168" t="s">
        <v>1319</v>
      </c>
      <c r="F111" s="169" t="s">
        <v>1320</v>
      </c>
      <c r="G111" s="170" t="s">
        <v>221</v>
      </c>
      <c r="H111" s="171">
        <v>136.571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1662</v>
      </c>
    </row>
    <row r="112" s="13" customFormat="1">
      <c r="A112" s="13"/>
      <c r="B112" s="180"/>
      <c r="C112" s="13"/>
      <c r="D112" s="181" t="s">
        <v>225</v>
      </c>
      <c r="E112" s="13"/>
      <c r="F112" s="183" t="s">
        <v>1819</v>
      </c>
      <c r="G112" s="13"/>
      <c r="H112" s="184">
        <v>136.571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</v>
      </c>
      <c r="AX112" s="13" t="s">
        <v>88</v>
      </c>
      <c r="AY112" s="182" t="s">
        <v>216</v>
      </c>
    </row>
    <row r="113" s="2" customFormat="1" ht="37.8" customHeight="1">
      <c r="A113" s="40"/>
      <c r="B113" s="166"/>
      <c r="C113" s="167" t="s">
        <v>249</v>
      </c>
      <c r="D113" s="167" t="s">
        <v>218</v>
      </c>
      <c r="E113" s="168" t="s">
        <v>293</v>
      </c>
      <c r="F113" s="169" t="s">
        <v>294</v>
      </c>
      <c r="G113" s="170" t="s">
        <v>271</v>
      </c>
      <c r="H113" s="171">
        <v>20.297999999999998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1665</v>
      </c>
    </row>
    <row r="114" s="2" customFormat="1">
      <c r="A114" s="40"/>
      <c r="B114" s="41"/>
      <c r="C114" s="40"/>
      <c r="D114" s="181" t="s">
        <v>230</v>
      </c>
      <c r="E114" s="40"/>
      <c r="F114" s="189" t="s">
        <v>296</v>
      </c>
      <c r="G114" s="40"/>
      <c r="H114" s="40"/>
      <c r="I114" s="190"/>
      <c r="J114" s="40"/>
      <c r="K114" s="40"/>
      <c r="L114" s="41"/>
      <c r="M114" s="191"/>
      <c r="N114" s="192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230</v>
      </c>
      <c r="AU114" s="20" t="s">
        <v>22</v>
      </c>
    </row>
    <row r="115" s="13" customFormat="1">
      <c r="A115" s="13"/>
      <c r="B115" s="180"/>
      <c r="C115" s="13"/>
      <c r="D115" s="181" t="s">
        <v>225</v>
      </c>
      <c r="E115" s="182" t="s">
        <v>3</v>
      </c>
      <c r="F115" s="183" t="s">
        <v>1820</v>
      </c>
      <c r="G115" s="13"/>
      <c r="H115" s="184">
        <v>35.098999999999997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41</v>
      </c>
      <c r="AX115" s="13" t="s">
        <v>88</v>
      </c>
      <c r="AY115" s="182" t="s">
        <v>216</v>
      </c>
    </row>
    <row r="116" s="13" customFormat="1">
      <c r="A116" s="13"/>
      <c r="B116" s="180"/>
      <c r="C116" s="13"/>
      <c r="D116" s="181" t="s">
        <v>225</v>
      </c>
      <c r="E116" s="13"/>
      <c r="F116" s="183" t="s">
        <v>1821</v>
      </c>
      <c r="G116" s="13"/>
      <c r="H116" s="184">
        <v>20.297999999999998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</v>
      </c>
      <c r="AX116" s="13" t="s">
        <v>88</v>
      </c>
      <c r="AY116" s="182" t="s">
        <v>216</v>
      </c>
    </row>
    <row r="117" s="2" customFormat="1" ht="24.15" customHeight="1">
      <c r="A117" s="40"/>
      <c r="B117" s="166"/>
      <c r="C117" s="167" t="s">
        <v>254</v>
      </c>
      <c r="D117" s="167" t="s">
        <v>218</v>
      </c>
      <c r="E117" s="168" t="s">
        <v>298</v>
      </c>
      <c r="F117" s="169" t="s">
        <v>299</v>
      </c>
      <c r="G117" s="170" t="s">
        <v>300</v>
      </c>
      <c r="H117" s="171">
        <v>40.595999999999997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1668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1822</v>
      </c>
      <c r="G118" s="13"/>
      <c r="H118" s="184">
        <v>70.197999999999993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13" customFormat="1">
      <c r="A119" s="13"/>
      <c r="B119" s="180"/>
      <c r="C119" s="13"/>
      <c r="D119" s="181" t="s">
        <v>225</v>
      </c>
      <c r="E119" s="13"/>
      <c r="F119" s="183" t="s">
        <v>1823</v>
      </c>
      <c r="G119" s="13"/>
      <c r="H119" s="184">
        <v>40.595999999999997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</v>
      </c>
      <c r="AX119" s="13" t="s">
        <v>88</v>
      </c>
      <c r="AY119" s="182" t="s">
        <v>216</v>
      </c>
    </row>
    <row r="120" s="2" customFormat="1" ht="24.15" customHeight="1">
      <c r="A120" s="40"/>
      <c r="B120" s="166"/>
      <c r="C120" s="167" t="s">
        <v>258</v>
      </c>
      <c r="D120" s="167" t="s">
        <v>218</v>
      </c>
      <c r="E120" s="168" t="s">
        <v>1328</v>
      </c>
      <c r="F120" s="169" t="s">
        <v>1329</v>
      </c>
      <c r="G120" s="170" t="s">
        <v>271</v>
      </c>
      <c r="H120" s="171">
        <v>56.828000000000003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223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223</v>
      </c>
      <c r="BM120" s="178" t="s">
        <v>1673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1824</v>
      </c>
      <c r="G121" s="13"/>
      <c r="H121" s="184">
        <v>76.037999999999997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80</v>
      </c>
      <c r="AY121" s="182" t="s">
        <v>216</v>
      </c>
    </row>
    <row r="122" s="13" customFormat="1">
      <c r="A122" s="13"/>
      <c r="B122" s="180"/>
      <c r="C122" s="13"/>
      <c r="D122" s="181" t="s">
        <v>225</v>
      </c>
      <c r="E122" s="182" t="s">
        <v>3</v>
      </c>
      <c r="F122" s="183" t="s">
        <v>1825</v>
      </c>
      <c r="G122" s="13"/>
      <c r="H122" s="184">
        <v>22.228999999999999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41</v>
      </c>
      <c r="AX122" s="13" t="s">
        <v>80</v>
      </c>
      <c r="AY122" s="182" t="s">
        <v>216</v>
      </c>
    </row>
    <row r="123" s="14" customFormat="1">
      <c r="A123" s="14"/>
      <c r="B123" s="193"/>
      <c r="C123" s="14"/>
      <c r="D123" s="181" t="s">
        <v>225</v>
      </c>
      <c r="E123" s="194" t="s">
        <v>3</v>
      </c>
      <c r="F123" s="195" t="s">
        <v>234</v>
      </c>
      <c r="G123" s="14"/>
      <c r="H123" s="196">
        <v>98.266999999999996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225</v>
      </c>
      <c r="AU123" s="194" t="s">
        <v>22</v>
      </c>
      <c r="AV123" s="14" t="s">
        <v>223</v>
      </c>
      <c r="AW123" s="14" t="s">
        <v>41</v>
      </c>
      <c r="AX123" s="14" t="s">
        <v>88</v>
      </c>
      <c r="AY123" s="194" t="s">
        <v>216</v>
      </c>
    </row>
    <row r="124" s="13" customFormat="1">
      <c r="A124" s="13"/>
      <c r="B124" s="180"/>
      <c r="C124" s="13"/>
      <c r="D124" s="181" t="s">
        <v>225</v>
      </c>
      <c r="E124" s="13"/>
      <c r="F124" s="183" t="s">
        <v>1826</v>
      </c>
      <c r="G124" s="13"/>
      <c r="H124" s="184">
        <v>56.828000000000003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</v>
      </c>
      <c r="AX124" s="13" t="s">
        <v>88</v>
      </c>
      <c r="AY124" s="182" t="s">
        <v>216</v>
      </c>
    </row>
    <row r="125" s="2" customFormat="1" ht="14.4" customHeight="1">
      <c r="A125" s="40"/>
      <c r="B125" s="166"/>
      <c r="C125" s="201" t="s">
        <v>264</v>
      </c>
      <c r="D125" s="201" t="s">
        <v>356</v>
      </c>
      <c r="E125" s="202" t="s">
        <v>1013</v>
      </c>
      <c r="F125" s="203" t="s">
        <v>1014</v>
      </c>
      <c r="G125" s="204" t="s">
        <v>300</v>
      </c>
      <c r="H125" s="205">
        <v>87.945999999999998</v>
      </c>
      <c r="I125" s="206"/>
      <c r="J125" s="207">
        <f>ROUND(I125*H125,2)</f>
        <v>0</v>
      </c>
      <c r="K125" s="203" t="s">
        <v>222</v>
      </c>
      <c r="L125" s="208"/>
      <c r="M125" s="209" t="s">
        <v>3</v>
      </c>
      <c r="N125" s="210" t="s">
        <v>51</v>
      </c>
      <c r="O125" s="74"/>
      <c r="P125" s="176">
        <f>O125*H125</f>
        <v>0</v>
      </c>
      <c r="Q125" s="176">
        <v>1</v>
      </c>
      <c r="R125" s="176">
        <f>Q125*H125</f>
        <v>87.945999999999998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258</v>
      </c>
      <c r="AT125" s="178" t="s">
        <v>356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223</v>
      </c>
      <c r="BM125" s="178" t="s">
        <v>1679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1824</v>
      </c>
      <c r="G126" s="13"/>
      <c r="H126" s="184">
        <v>76.037999999999997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80</v>
      </c>
      <c r="AY126" s="182" t="s">
        <v>216</v>
      </c>
    </row>
    <row r="127" s="16" customFormat="1">
      <c r="A127" s="16"/>
      <c r="B127" s="226"/>
      <c r="C127" s="16"/>
      <c r="D127" s="181" t="s">
        <v>225</v>
      </c>
      <c r="E127" s="227" t="s">
        <v>3</v>
      </c>
      <c r="F127" s="228" t="s">
        <v>1335</v>
      </c>
      <c r="G127" s="16"/>
      <c r="H127" s="229">
        <v>76.037999999999997</v>
      </c>
      <c r="I127" s="230"/>
      <c r="J127" s="16"/>
      <c r="K127" s="16"/>
      <c r="L127" s="226"/>
      <c r="M127" s="231"/>
      <c r="N127" s="232"/>
      <c r="O127" s="232"/>
      <c r="P127" s="232"/>
      <c r="Q127" s="232"/>
      <c r="R127" s="232"/>
      <c r="S127" s="232"/>
      <c r="T127" s="23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27" t="s">
        <v>225</v>
      </c>
      <c r="AU127" s="227" t="s">
        <v>22</v>
      </c>
      <c r="AV127" s="16" t="s">
        <v>235</v>
      </c>
      <c r="AW127" s="16" t="s">
        <v>41</v>
      </c>
      <c r="AX127" s="16" t="s">
        <v>80</v>
      </c>
      <c r="AY127" s="227" t="s">
        <v>216</v>
      </c>
    </row>
    <row r="128" s="13" customFormat="1">
      <c r="A128" s="13"/>
      <c r="B128" s="180"/>
      <c r="C128" s="13"/>
      <c r="D128" s="181" t="s">
        <v>225</v>
      </c>
      <c r="E128" s="182" t="s">
        <v>3</v>
      </c>
      <c r="F128" s="183" t="s">
        <v>1827</v>
      </c>
      <c r="G128" s="13"/>
      <c r="H128" s="184">
        <v>152.07599999999999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41</v>
      </c>
      <c r="AX128" s="13" t="s">
        <v>88</v>
      </c>
      <c r="AY128" s="182" t="s">
        <v>216</v>
      </c>
    </row>
    <row r="129" s="13" customFormat="1">
      <c r="A129" s="13"/>
      <c r="B129" s="180"/>
      <c r="C129" s="13"/>
      <c r="D129" s="181" t="s">
        <v>225</v>
      </c>
      <c r="E129" s="13"/>
      <c r="F129" s="183" t="s">
        <v>1828</v>
      </c>
      <c r="G129" s="13"/>
      <c r="H129" s="184">
        <v>87.945999999999998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</v>
      </c>
      <c r="AX129" s="13" t="s">
        <v>88</v>
      </c>
      <c r="AY129" s="182" t="s">
        <v>216</v>
      </c>
    </row>
    <row r="130" s="2" customFormat="1" ht="37.8" customHeight="1">
      <c r="A130" s="40"/>
      <c r="B130" s="166"/>
      <c r="C130" s="167" t="s">
        <v>268</v>
      </c>
      <c r="D130" s="167" t="s">
        <v>218</v>
      </c>
      <c r="E130" s="168" t="s">
        <v>1017</v>
      </c>
      <c r="F130" s="169" t="s">
        <v>1018</v>
      </c>
      <c r="G130" s="170" t="s">
        <v>271</v>
      </c>
      <c r="H130" s="171">
        <v>5.0510000000000002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1682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1829</v>
      </c>
      <c r="G131" s="13"/>
      <c r="H131" s="184">
        <v>8.734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1830</v>
      </c>
      <c r="G132" s="13"/>
      <c r="H132" s="184">
        <v>5.0510000000000002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201" t="s">
        <v>273</v>
      </c>
      <c r="D133" s="201" t="s">
        <v>356</v>
      </c>
      <c r="E133" s="202" t="s">
        <v>1515</v>
      </c>
      <c r="F133" s="203" t="s">
        <v>1516</v>
      </c>
      <c r="G133" s="204" t="s">
        <v>300</v>
      </c>
      <c r="H133" s="205">
        <v>5.194</v>
      </c>
      <c r="I133" s="206"/>
      <c r="J133" s="207">
        <f>ROUND(I133*H133,2)</f>
        <v>0</v>
      </c>
      <c r="K133" s="203" t="s">
        <v>222</v>
      </c>
      <c r="L133" s="208"/>
      <c r="M133" s="209" t="s">
        <v>3</v>
      </c>
      <c r="N133" s="210" t="s">
        <v>51</v>
      </c>
      <c r="O133" s="74"/>
      <c r="P133" s="176">
        <f>O133*H133</f>
        <v>0</v>
      </c>
      <c r="Q133" s="176">
        <v>1</v>
      </c>
      <c r="R133" s="176">
        <f>Q133*H133</f>
        <v>5.194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258</v>
      </c>
      <c r="AT133" s="178" t="s">
        <v>356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1686</v>
      </c>
    </row>
    <row r="134" s="13" customFormat="1">
      <c r="A134" s="13"/>
      <c r="B134" s="180"/>
      <c r="C134" s="13"/>
      <c r="D134" s="181" t="s">
        <v>225</v>
      </c>
      <c r="E134" s="182" t="s">
        <v>3</v>
      </c>
      <c r="F134" s="183" t="s">
        <v>1831</v>
      </c>
      <c r="G134" s="13"/>
      <c r="H134" s="184">
        <v>4.9900000000000002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41</v>
      </c>
      <c r="AX134" s="13" t="s">
        <v>80</v>
      </c>
      <c r="AY134" s="182" t="s">
        <v>216</v>
      </c>
    </row>
    <row r="135" s="16" customFormat="1">
      <c r="A135" s="16"/>
      <c r="B135" s="226"/>
      <c r="C135" s="16"/>
      <c r="D135" s="181" t="s">
        <v>225</v>
      </c>
      <c r="E135" s="227" t="s">
        <v>3</v>
      </c>
      <c r="F135" s="228" t="s">
        <v>1335</v>
      </c>
      <c r="G135" s="16"/>
      <c r="H135" s="229">
        <v>4.9900000000000002</v>
      </c>
      <c r="I135" s="230"/>
      <c r="J135" s="16"/>
      <c r="K135" s="16"/>
      <c r="L135" s="226"/>
      <c r="M135" s="231"/>
      <c r="N135" s="232"/>
      <c r="O135" s="232"/>
      <c r="P135" s="232"/>
      <c r="Q135" s="232"/>
      <c r="R135" s="232"/>
      <c r="S135" s="232"/>
      <c r="T135" s="233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27" t="s">
        <v>225</v>
      </c>
      <c r="AU135" s="227" t="s">
        <v>22</v>
      </c>
      <c r="AV135" s="16" t="s">
        <v>235</v>
      </c>
      <c r="AW135" s="16" t="s">
        <v>41</v>
      </c>
      <c r="AX135" s="16" t="s">
        <v>80</v>
      </c>
      <c r="AY135" s="227" t="s">
        <v>216</v>
      </c>
    </row>
    <row r="136" s="13" customFormat="1">
      <c r="A136" s="13"/>
      <c r="B136" s="180"/>
      <c r="C136" s="13"/>
      <c r="D136" s="181" t="s">
        <v>225</v>
      </c>
      <c r="E136" s="182" t="s">
        <v>3</v>
      </c>
      <c r="F136" s="183" t="s">
        <v>1832</v>
      </c>
      <c r="G136" s="13"/>
      <c r="H136" s="184">
        <v>8.9819999999999993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41</v>
      </c>
      <c r="AX136" s="13" t="s">
        <v>88</v>
      </c>
      <c r="AY136" s="182" t="s">
        <v>216</v>
      </c>
    </row>
    <row r="137" s="13" customFormat="1">
      <c r="A137" s="13"/>
      <c r="B137" s="180"/>
      <c r="C137" s="13"/>
      <c r="D137" s="181" t="s">
        <v>225</v>
      </c>
      <c r="E137" s="13"/>
      <c r="F137" s="183" t="s">
        <v>1833</v>
      </c>
      <c r="G137" s="13"/>
      <c r="H137" s="184">
        <v>5.194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</v>
      </c>
      <c r="AX137" s="13" t="s">
        <v>88</v>
      </c>
      <c r="AY137" s="182" t="s">
        <v>216</v>
      </c>
    </row>
    <row r="138" s="2" customFormat="1" ht="14.4" customHeight="1">
      <c r="A138" s="40"/>
      <c r="B138" s="166"/>
      <c r="C138" s="201" t="s">
        <v>280</v>
      </c>
      <c r="D138" s="201" t="s">
        <v>356</v>
      </c>
      <c r="E138" s="202" t="s">
        <v>1021</v>
      </c>
      <c r="F138" s="203" t="s">
        <v>1022</v>
      </c>
      <c r="G138" s="204" t="s">
        <v>300</v>
      </c>
      <c r="H138" s="205">
        <v>4.3300000000000001</v>
      </c>
      <c r="I138" s="206"/>
      <c r="J138" s="207">
        <f>ROUND(I138*H138,2)</f>
        <v>0</v>
      </c>
      <c r="K138" s="203" t="s">
        <v>222</v>
      </c>
      <c r="L138" s="208"/>
      <c r="M138" s="209" t="s">
        <v>3</v>
      </c>
      <c r="N138" s="210" t="s">
        <v>51</v>
      </c>
      <c r="O138" s="74"/>
      <c r="P138" s="176">
        <f>O138*H138</f>
        <v>0</v>
      </c>
      <c r="Q138" s="176">
        <v>1</v>
      </c>
      <c r="R138" s="176">
        <f>Q138*H138</f>
        <v>4.3300000000000001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258</v>
      </c>
      <c r="AT138" s="178" t="s">
        <v>356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1691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1834</v>
      </c>
      <c r="G139" s="13"/>
      <c r="H139" s="184">
        <v>3.7440000000000002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80</v>
      </c>
      <c r="AY139" s="182" t="s">
        <v>216</v>
      </c>
    </row>
    <row r="140" s="16" customFormat="1">
      <c r="A140" s="16"/>
      <c r="B140" s="226"/>
      <c r="C140" s="16"/>
      <c r="D140" s="181" t="s">
        <v>225</v>
      </c>
      <c r="E140" s="227" t="s">
        <v>3</v>
      </c>
      <c r="F140" s="228" t="s">
        <v>1335</v>
      </c>
      <c r="G140" s="16"/>
      <c r="H140" s="229">
        <v>3.7440000000000002</v>
      </c>
      <c r="I140" s="230"/>
      <c r="J140" s="16"/>
      <c r="K140" s="16"/>
      <c r="L140" s="226"/>
      <c r="M140" s="231"/>
      <c r="N140" s="232"/>
      <c r="O140" s="232"/>
      <c r="P140" s="232"/>
      <c r="Q140" s="232"/>
      <c r="R140" s="232"/>
      <c r="S140" s="232"/>
      <c r="T140" s="233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27" t="s">
        <v>225</v>
      </c>
      <c r="AU140" s="227" t="s">
        <v>22</v>
      </c>
      <c r="AV140" s="16" t="s">
        <v>235</v>
      </c>
      <c r="AW140" s="16" t="s">
        <v>41</v>
      </c>
      <c r="AX140" s="16" t="s">
        <v>80</v>
      </c>
      <c r="AY140" s="227" t="s">
        <v>216</v>
      </c>
    </row>
    <row r="141" s="13" customFormat="1">
      <c r="A141" s="13"/>
      <c r="B141" s="180"/>
      <c r="C141" s="13"/>
      <c r="D141" s="181" t="s">
        <v>225</v>
      </c>
      <c r="E141" s="182" t="s">
        <v>3</v>
      </c>
      <c r="F141" s="183" t="s">
        <v>1835</v>
      </c>
      <c r="G141" s="13"/>
      <c r="H141" s="184">
        <v>7.4880000000000004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41</v>
      </c>
      <c r="AX141" s="13" t="s">
        <v>88</v>
      </c>
      <c r="AY141" s="182" t="s">
        <v>216</v>
      </c>
    </row>
    <row r="142" s="13" customFormat="1">
      <c r="A142" s="13"/>
      <c r="B142" s="180"/>
      <c r="C142" s="13"/>
      <c r="D142" s="181" t="s">
        <v>225</v>
      </c>
      <c r="E142" s="13"/>
      <c r="F142" s="183" t="s">
        <v>1836</v>
      </c>
      <c r="G142" s="13"/>
      <c r="H142" s="184">
        <v>4.3300000000000001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</v>
      </c>
      <c r="AX142" s="13" t="s">
        <v>88</v>
      </c>
      <c r="AY142" s="182" t="s">
        <v>216</v>
      </c>
    </row>
    <row r="143" s="12" customFormat="1" ht="22.8" customHeight="1">
      <c r="A143" s="12"/>
      <c r="B143" s="153"/>
      <c r="C143" s="12"/>
      <c r="D143" s="154" t="s">
        <v>79</v>
      </c>
      <c r="E143" s="164" t="s">
        <v>22</v>
      </c>
      <c r="F143" s="164" t="s">
        <v>330</v>
      </c>
      <c r="G143" s="12"/>
      <c r="H143" s="12"/>
      <c r="I143" s="156"/>
      <c r="J143" s="165">
        <f>BK143</f>
        <v>0</v>
      </c>
      <c r="K143" s="12"/>
      <c r="L143" s="153"/>
      <c r="M143" s="158"/>
      <c r="N143" s="159"/>
      <c r="O143" s="159"/>
      <c r="P143" s="160">
        <f>SUM(P144:P151)</f>
        <v>0</v>
      </c>
      <c r="Q143" s="159"/>
      <c r="R143" s="160">
        <f>SUM(R144:R151)</f>
        <v>60.04575006000001</v>
      </c>
      <c r="S143" s="159"/>
      <c r="T143" s="161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4" t="s">
        <v>88</v>
      </c>
      <c r="AT143" s="162" t="s">
        <v>79</v>
      </c>
      <c r="AU143" s="162" t="s">
        <v>88</v>
      </c>
      <c r="AY143" s="154" t="s">
        <v>216</v>
      </c>
      <c r="BK143" s="163">
        <f>SUM(BK144:BK151)</f>
        <v>0</v>
      </c>
    </row>
    <row r="144" s="2" customFormat="1" ht="24.15" customHeight="1">
      <c r="A144" s="40"/>
      <c r="B144" s="166"/>
      <c r="C144" s="167" t="s">
        <v>287</v>
      </c>
      <c r="D144" s="167" t="s">
        <v>218</v>
      </c>
      <c r="E144" s="168" t="s">
        <v>1028</v>
      </c>
      <c r="F144" s="169" t="s">
        <v>1029</v>
      </c>
      <c r="G144" s="170" t="s">
        <v>221</v>
      </c>
      <c r="H144" s="171">
        <v>437.19499999999999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0.00017000000000000001</v>
      </c>
      <c r="R144" s="176">
        <f>Q144*H144</f>
        <v>0.074323150000000004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1698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1837</v>
      </c>
      <c r="G145" s="13"/>
      <c r="H145" s="184">
        <v>756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13" customFormat="1">
      <c r="A146" s="13"/>
      <c r="B146" s="180"/>
      <c r="C146" s="13"/>
      <c r="D146" s="181" t="s">
        <v>225</v>
      </c>
      <c r="E146" s="13"/>
      <c r="F146" s="183" t="s">
        <v>1838</v>
      </c>
      <c r="G146" s="13"/>
      <c r="H146" s="184">
        <v>437.19499999999999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</v>
      </c>
      <c r="AX146" s="13" t="s">
        <v>88</v>
      </c>
      <c r="AY146" s="182" t="s">
        <v>216</v>
      </c>
    </row>
    <row r="147" s="2" customFormat="1" ht="14.4" customHeight="1">
      <c r="A147" s="40"/>
      <c r="B147" s="166"/>
      <c r="C147" s="201" t="s">
        <v>292</v>
      </c>
      <c r="D147" s="201" t="s">
        <v>356</v>
      </c>
      <c r="E147" s="202" t="s">
        <v>1032</v>
      </c>
      <c r="F147" s="203" t="s">
        <v>1033</v>
      </c>
      <c r="G147" s="204" t="s">
        <v>221</v>
      </c>
      <c r="H147" s="205">
        <v>480.91399999999999</v>
      </c>
      <c r="I147" s="206"/>
      <c r="J147" s="207">
        <f>ROUND(I147*H147,2)</f>
        <v>0</v>
      </c>
      <c r="K147" s="203" t="s">
        <v>222</v>
      </c>
      <c r="L147" s="208"/>
      <c r="M147" s="209" t="s">
        <v>3</v>
      </c>
      <c r="N147" s="210" t="s">
        <v>51</v>
      </c>
      <c r="O147" s="74"/>
      <c r="P147" s="176">
        <f>O147*H147</f>
        <v>0</v>
      </c>
      <c r="Q147" s="176">
        <v>0.00059999999999999995</v>
      </c>
      <c r="R147" s="176">
        <f>Q147*H147</f>
        <v>0.28854839999999998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258</v>
      </c>
      <c r="AT147" s="178" t="s">
        <v>356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223</v>
      </c>
      <c r="BM147" s="178" t="s">
        <v>1701</v>
      </c>
    </row>
    <row r="148" s="13" customFormat="1">
      <c r="A148" s="13"/>
      <c r="B148" s="180"/>
      <c r="C148" s="13"/>
      <c r="D148" s="181" t="s">
        <v>225</v>
      </c>
      <c r="E148" s="13"/>
      <c r="F148" s="183" t="s">
        <v>1839</v>
      </c>
      <c r="G148" s="13"/>
      <c r="H148" s="184">
        <v>480.91399999999999</v>
      </c>
      <c r="I148" s="185"/>
      <c r="J148" s="13"/>
      <c r="K148" s="13"/>
      <c r="L148" s="180"/>
      <c r="M148" s="186"/>
      <c r="N148" s="187"/>
      <c r="O148" s="187"/>
      <c r="P148" s="187"/>
      <c r="Q148" s="187"/>
      <c r="R148" s="187"/>
      <c r="S148" s="187"/>
      <c r="T148" s="18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2" t="s">
        <v>225</v>
      </c>
      <c r="AU148" s="182" t="s">
        <v>22</v>
      </c>
      <c r="AV148" s="13" t="s">
        <v>22</v>
      </c>
      <c r="AW148" s="13" t="s">
        <v>4</v>
      </c>
      <c r="AX148" s="13" t="s">
        <v>88</v>
      </c>
      <c r="AY148" s="182" t="s">
        <v>216</v>
      </c>
    </row>
    <row r="149" s="2" customFormat="1" ht="24.15" customHeight="1">
      <c r="A149" s="40"/>
      <c r="B149" s="166"/>
      <c r="C149" s="167" t="s">
        <v>9</v>
      </c>
      <c r="D149" s="167" t="s">
        <v>218</v>
      </c>
      <c r="E149" s="168" t="s">
        <v>1349</v>
      </c>
      <c r="F149" s="169" t="s">
        <v>1350</v>
      </c>
      <c r="G149" s="170" t="s">
        <v>261</v>
      </c>
      <c r="H149" s="171">
        <v>291.46300000000002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0.20477000000000001</v>
      </c>
      <c r="R149" s="176">
        <f>Q149*H149</f>
        <v>59.682878510000009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223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223</v>
      </c>
      <c r="BM149" s="178" t="s">
        <v>1703</v>
      </c>
    </row>
    <row r="150" s="13" customFormat="1">
      <c r="A150" s="13"/>
      <c r="B150" s="180"/>
      <c r="C150" s="13"/>
      <c r="D150" s="181" t="s">
        <v>225</v>
      </c>
      <c r="E150" s="182" t="s">
        <v>3</v>
      </c>
      <c r="F150" s="183" t="s">
        <v>1840</v>
      </c>
      <c r="G150" s="13"/>
      <c r="H150" s="184">
        <v>504</v>
      </c>
      <c r="I150" s="185"/>
      <c r="J150" s="13"/>
      <c r="K150" s="13"/>
      <c r="L150" s="180"/>
      <c r="M150" s="186"/>
      <c r="N150" s="187"/>
      <c r="O150" s="187"/>
      <c r="P150" s="187"/>
      <c r="Q150" s="187"/>
      <c r="R150" s="187"/>
      <c r="S150" s="187"/>
      <c r="T150" s="18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225</v>
      </c>
      <c r="AU150" s="182" t="s">
        <v>22</v>
      </c>
      <c r="AV150" s="13" t="s">
        <v>22</v>
      </c>
      <c r="AW150" s="13" t="s">
        <v>41</v>
      </c>
      <c r="AX150" s="13" t="s">
        <v>88</v>
      </c>
      <c r="AY150" s="182" t="s">
        <v>216</v>
      </c>
    </row>
    <row r="151" s="13" customFormat="1">
      <c r="A151" s="13"/>
      <c r="B151" s="180"/>
      <c r="C151" s="13"/>
      <c r="D151" s="181" t="s">
        <v>225</v>
      </c>
      <c r="E151" s="13"/>
      <c r="F151" s="183" t="s">
        <v>1806</v>
      </c>
      <c r="G151" s="13"/>
      <c r="H151" s="184">
        <v>291.46300000000002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</v>
      </c>
      <c r="AX151" s="13" t="s">
        <v>88</v>
      </c>
      <c r="AY151" s="182" t="s">
        <v>216</v>
      </c>
    </row>
    <row r="152" s="12" customFormat="1" ht="22.8" customHeight="1">
      <c r="A152" s="12"/>
      <c r="B152" s="153"/>
      <c r="C152" s="12"/>
      <c r="D152" s="154" t="s">
        <v>79</v>
      </c>
      <c r="E152" s="164" t="s">
        <v>223</v>
      </c>
      <c r="F152" s="164" t="s">
        <v>1066</v>
      </c>
      <c r="G152" s="12"/>
      <c r="H152" s="12"/>
      <c r="I152" s="156"/>
      <c r="J152" s="165">
        <f>BK152</f>
        <v>0</v>
      </c>
      <c r="K152" s="12"/>
      <c r="L152" s="153"/>
      <c r="M152" s="158"/>
      <c r="N152" s="159"/>
      <c r="O152" s="159"/>
      <c r="P152" s="160">
        <f>SUM(P153:P171)</f>
        <v>0</v>
      </c>
      <c r="Q152" s="159"/>
      <c r="R152" s="160">
        <f>SUM(R153:R171)</f>
        <v>29.659144170000005</v>
      </c>
      <c r="S152" s="159"/>
      <c r="T152" s="161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4" t="s">
        <v>88</v>
      </c>
      <c r="AT152" s="162" t="s">
        <v>79</v>
      </c>
      <c r="AU152" s="162" t="s">
        <v>88</v>
      </c>
      <c r="AY152" s="154" t="s">
        <v>216</v>
      </c>
      <c r="BK152" s="163">
        <f>SUM(BK153:BK171)</f>
        <v>0</v>
      </c>
    </row>
    <row r="153" s="2" customFormat="1" ht="14.4" customHeight="1">
      <c r="A153" s="40"/>
      <c r="B153" s="166"/>
      <c r="C153" s="167" t="s">
        <v>303</v>
      </c>
      <c r="D153" s="167" t="s">
        <v>218</v>
      </c>
      <c r="E153" s="168" t="s">
        <v>1359</v>
      </c>
      <c r="F153" s="169" t="s">
        <v>1360</v>
      </c>
      <c r="G153" s="170" t="s">
        <v>271</v>
      </c>
      <c r="H153" s="171">
        <v>8.1359999999999992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1.8907700000000001</v>
      </c>
      <c r="R153" s="176">
        <f>Q153*H153</f>
        <v>15.38330472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223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223</v>
      </c>
      <c r="BM153" s="178" t="s">
        <v>1841</v>
      </c>
    </row>
    <row r="154" s="13" customFormat="1">
      <c r="A154" s="13"/>
      <c r="B154" s="180"/>
      <c r="C154" s="13"/>
      <c r="D154" s="181" t="s">
        <v>225</v>
      </c>
      <c r="E154" s="182" t="s">
        <v>3</v>
      </c>
      <c r="F154" s="183" t="s">
        <v>1842</v>
      </c>
      <c r="G154" s="13"/>
      <c r="H154" s="184">
        <v>14.068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41</v>
      </c>
      <c r="AX154" s="13" t="s">
        <v>88</v>
      </c>
      <c r="AY154" s="182" t="s">
        <v>216</v>
      </c>
    </row>
    <row r="155" s="13" customFormat="1">
      <c r="A155" s="13"/>
      <c r="B155" s="180"/>
      <c r="C155" s="13"/>
      <c r="D155" s="181" t="s">
        <v>225</v>
      </c>
      <c r="E155" s="13"/>
      <c r="F155" s="183" t="s">
        <v>1843</v>
      </c>
      <c r="G155" s="13"/>
      <c r="H155" s="184">
        <v>8.1359999999999992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</v>
      </c>
      <c r="AX155" s="13" t="s">
        <v>88</v>
      </c>
      <c r="AY155" s="182" t="s">
        <v>216</v>
      </c>
    </row>
    <row r="156" s="2" customFormat="1" ht="14.4" customHeight="1">
      <c r="A156" s="40"/>
      <c r="B156" s="166"/>
      <c r="C156" s="167" t="s">
        <v>308</v>
      </c>
      <c r="D156" s="167" t="s">
        <v>218</v>
      </c>
      <c r="E156" s="168" t="s">
        <v>1844</v>
      </c>
      <c r="F156" s="169" t="s">
        <v>1845</v>
      </c>
      <c r="G156" s="170" t="s">
        <v>271</v>
      </c>
      <c r="H156" s="171">
        <v>3.3610000000000002</v>
      </c>
      <c r="I156" s="172"/>
      <c r="J156" s="173">
        <f>ROUND(I156*H156,2)</f>
        <v>0</v>
      </c>
      <c r="K156" s="169" t="s">
        <v>222</v>
      </c>
      <c r="L156" s="41"/>
      <c r="M156" s="174" t="s">
        <v>3</v>
      </c>
      <c r="N156" s="175" t="s">
        <v>51</v>
      </c>
      <c r="O156" s="74"/>
      <c r="P156" s="176">
        <f>O156*H156</f>
        <v>0</v>
      </c>
      <c r="Q156" s="176">
        <v>1.8907700000000001</v>
      </c>
      <c r="R156" s="176">
        <f>Q156*H156</f>
        <v>6.3548779700000004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223</v>
      </c>
      <c r="AT156" s="178" t="s">
        <v>218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223</v>
      </c>
      <c r="BM156" s="178" t="s">
        <v>1846</v>
      </c>
    </row>
    <row r="157" s="13" customFormat="1">
      <c r="A157" s="13"/>
      <c r="B157" s="180"/>
      <c r="C157" s="13"/>
      <c r="D157" s="181" t="s">
        <v>225</v>
      </c>
      <c r="E157" s="182" t="s">
        <v>3</v>
      </c>
      <c r="F157" s="183" t="s">
        <v>1847</v>
      </c>
      <c r="G157" s="13"/>
      <c r="H157" s="184">
        <v>5.8109999999999999</v>
      </c>
      <c r="I157" s="185"/>
      <c r="J157" s="13"/>
      <c r="K157" s="13"/>
      <c r="L157" s="180"/>
      <c r="M157" s="186"/>
      <c r="N157" s="187"/>
      <c r="O157" s="187"/>
      <c r="P157" s="187"/>
      <c r="Q157" s="187"/>
      <c r="R157" s="187"/>
      <c r="S157" s="187"/>
      <c r="T157" s="18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2" t="s">
        <v>225</v>
      </c>
      <c r="AU157" s="182" t="s">
        <v>22</v>
      </c>
      <c r="AV157" s="13" t="s">
        <v>22</v>
      </c>
      <c r="AW157" s="13" t="s">
        <v>41</v>
      </c>
      <c r="AX157" s="13" t="s">
        <v>88</v>
      </c>
      <c r="AY157" s="182" t="s">
        <v>216</v>
      </c>
    </row>
    <row r="158" s="13" customFormat="1">
      <c r="A158" s="13"/>
      <c r="B158" s="180"/>
      <c r="C158" s="13"/>
      <c r="D158" s="181" t="s">
        <v>225</v>
      </c>
      <c r="E158" s="13"/>
      <c r="F158" s="183" t="s">
        <v>1848</v>
      </c>
      <c r="G158" s="13"/>
      <c r="H158" s="184">
        <v>3.3610000000000002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225</v>
      </c>
      <c r="AU158" s="182" t="s">
        <v>22</v>
      </c>
      <c r="AV158" s="13" t="s">
        <v>22</v>
      </c>
      <c r="AW158" s="13" t="s">
        <v>4</v>
      </c>
      <c r="AX158" s="13" t="s">
        <v>88</v>
      </c>
      <c r="AY158" s="182" t="s">
        <v>216</v>
      </c>
    </row>
    <row r="159" s="2" customFormat="1" ht="24.15" customHeight="1">
      <c r="A159" s="40"/>
      <c r="B159" s="166"/>
      <c r="C159" s="167" t="s">
        <v>314</v>
      </c>
      <c r="D159" s="167" t="s">
        <v>218</v>
      </c>
      <c r="E159" s="168" t="s">
        <v>1707</v>
      </c>
      <c r="F159" s="169" t="s">
        <v>1708</v>
      </c>
      <c r="G159" s="170" t="s">
        <v>271</v>
      </c>
      <c r="H159" s="171">
        <v>0.71599999999999997</v>
      </c>
      <c r="I159" s="172"/>
      <c r="J159" s="173">
        <f>ROUND(I159*H159,2)</f>
        <v>0</v>
      </c>
      <c r="K159" s="169" t="s">
        <v>222</v>
      </c>
      <c r="L159" s="41"/>
      <c r="M159" s="174" t="s">
        <v>3</v>
      </c>
      <c r="N159" s="175" t="s">
        <v>51</v>
      </c>
      <c r="O159" s="74"/>
      <c r="P159" s="176">
        <f>O159*H159</f>
        <v>0</v>
      </c>
      <c r="Q159" s="176">
        <v>2.234</v>
      </c>
      <c r="R159" s="176">
        <f>Q159*H159</f>
        <v>1.5995439999999999</v>
      </c>
      <c r="S159" s="176">
        <v>0</v>
      </c>
      <c r="T159" s="17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223</v>
      </c>
      <c r="AT159" s="178" t="s">
        <v>218</v>
      </c>
      <c r="AU159" s="178" t="s">
        <v>22</v>
      </c>
      <c r="AY159" s="20" t="s">
        <v>216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88</v>
      </c>
      <c r="BK159" s="179">
        <f>ROUND(I159*H159,2)</f>
        <v>0</v>
      </c>
      <c r="BL159" s="20" t="s">
        <v>223</v>
      </c>
      <c r="BM159" s="178" t="s">
        <v>1849</v>
      </c>
    </row>
    <row r="160" s="13" customFormat="1">
      <c r="A160" s="13"/>
      <c r="B160" s="180"/>
      <c r="C160" s="13"/>
      <c r="D160" s="181" t="s">
        <v>225</v>
      </c>
      <c r="E160" s="182" t="s">
        <v>3</v>
      </c>
      <c r="F160" s="183" t="s">
        <v>1850</v>
      </c>
      <c r="G160" s="13"/>
      <c r="H160" s="184">
        <v>1.238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41</v>
      </c>
      <c r="AX160" s="13" t="s">
        <v>88</v>
      </c>
      <c r="AY160" s="182" t="s">
        <v>216</v>
      </c>
    </row>
    <row r="161" s="13" customFormat="1">
      <c r="A161" s="13"/>
      <c r="B161" s="180"/>
      <c r="C161" s="13"/>
      <c r="D161" s="181" t="s">
        <v>225</v>
      </c>
      <c r="E161" s="13"/>
      <c r="F161" s="183" t="s">
        <v>1851</v>
      </c>
      <c r="G161" s="13"/>
      <c r="H161" s="184">
        <v>0.71599999999999997</v>
      </c>
      <c r="I161" s="185"/>
      <c r="J161" s="13"/>
      <c r="K161" s="13"/>
      <c r="L161" s="180"/>
      <c r="M161" s="186"/>
      <c r="N161" s="187"/>
      <c r="O161" s="187"/>
      <c r="P161" s="187"/>
      <c r="Q161" s="187"/>
      <c r="R161" s="187"/>
      <c r="S161" s="187"/>
      <c r="T161" s="18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2" t="s">
        <v>225</v>
      </c>
      <c r="AU161" s="182" t="s">
        <v>22</v>
      </c>
      <c r="AV161" s="13" t="s">
        <v>22</v>
      </c>
      <c r="AW161" s="13" t="s">
        <v>4</v>
      </c>
      <c r="AX161" s="13" t="s">
        <v>88</v>
      </c>
      <c r="AY161" s="182" t="s">
        <v>216</v>
      </c>
    </row>
    <row r="162" s="2" customFormat="1" ht="14.4" customHeight="1">
      <c r="A162" s="40"/>
      <c r="B162" s="166"/>
      <c r="C162" s="167" t="s">
        <v>319</v>
      </c>
      <c r="D162" s="167" t="s">
        <v>218</v>
      </c>
      <c r="E162" s="168" t="s">
        <v>1713</v>
      </c>
      <c r="F162" s="169" t="s">
        <v>1714</v>
      </c>
      <c r="G162" s="170" t="s">
        <v>300</v>
      </c>
      <c r="H162" s="171">
        <v>0.021000000000000001</v>
      </c>
      <c r="I162" s="172"/>
      <c r="J162" s="173">
        <f>ROUND(I162*H162,2)</f>
        <v>0</v>
      </c>
      <c r="K162" s="169" t="s">
        <v>222</v>
      </c>
      <c r="L162" s="41"/>
      <c r="M162" s="174" t="s">
        <v>3</v>
      </c>
      <c r="N162" s="175" t="s">
        <v>51</v>
      </c>
      <c r="O162" s="74"/>
      <c r="P162" s="176">
        <f>O162*H162</f>
        <v>0</v>
      </c>
      <c r="Q162" s="176">
        <v>0.85540000000000005</v>
      </c>
      <c r="R162" s="176">
        <f>Q162*H162</f>
        <v>0.017963400000000001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223</v>
      </c>
      <c r="AT162" s="178" t="s">
        <v>218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223</v>
      </c>
      <c r="BM162" s="178" t="s">
        <v>1852</v>
      </c>
    </row>
    <row r="163" s="13" customFormat="1">
      <c r="A163" s="13"/>
      <c r="B163" s="180"/>
      <c r="C163" s="13"/>
      <c r="D163" s="181" t="s">
        <v>225</v>
      </c>
      <c r="E163" s="182" t="s">
        <v>3</v>
      </c>
      <c r="F163" s="183" t="s">
        <v>1853</v>
      </c>
      <c r="G163" s="13"/>
      <c r="H163" s="184">
        <v>12.375999999999999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225</v>
      </c>
      <c r="AU163" s="182" t="s">
        <v>22</v>
      </c>
      <c r="AV163" s="13" t="s">
        <v>22</v>
      </c>
      <c r="AW163" s="13" t="s">
        <v>41</v>
      </c>
      <c r="AX163" s="13" t="s">
        <v>80</v>
      </c>
      <c r="AY163" s="182" t="s">
        <v>216</v>
      </c>
    </row>
    <row r="164" s="16" customFormat="1">
      <c r="A164" s="16"/>
      <c r="B164" s="226"/>
      <c r="C164" s="16"/>
      <c r="D164" s="181" t="s">
        <v>225</v>
      </c>
      <c r="E164" s="227" t="s">
        <v>3</v>
      </c>
      <c r="F164" s="228" t="s">
        <v>1335</v>
      </c>
      <c r="G164" s="16"/>
      <c r="H164" s="229">
        <v>12.375999999999999</v>
      </c>
      <c r="I164" s="230"/>
      <c r="J164" s="16"/>
      <c r="K164" s="16"/>
      <c r="L164" s="226"/>
      <c r="M164" s="231"/>
      <c r="N164" s="232"/>
      <c r="O164" s="232"/>
      <c r="P164" s="232"/>
      <c r="Q164" s="232"/>
      <c r="R164" s="232"/>
      <c r="S164" s="232"/>
      <c r="T164" s="23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27" t="s">
        <v>225</v>
      </c>
      <c r="AU164" s="227" t="s">
        <v>22</v>
      </c>
      <c r="AV164" s="16" t="s">
        <v>235</v>
      </c>
      <c r="AW164" s="16" t="s">
        <v>41</v>
      </c>
      <c r="AX164" s="16" t="s">
        <v>80</v>
      </c>
      <c r="AY164" s="227" t="s">
        <v>216</v>
      </c>
    </row>
    <row r="165" s="13" customFormat="1">
      <c r="A165" s="13"/>
      <c r="B165" s="180"/>
      <c r="C165" s="13"/>
      <c r="D165" s="181" t="s">
        <v>225</v>
      </c>
      <c r="E165" s="182" t="s">
        <v>3</v>
      </c>
      <c r="F165" s="183" t="s">
        <v>1854</v>
      </c>
      <c r="G165" s="13"/>
      <c r="H165" s="184">
        <v>0.036999999999999998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41</v>
      </c>
      <c r="AX165" s="13" t="s">
        <v>88</v>
      </c>
      <c r="AY165" s="182" t="s">
        <v>216</v>
      </c>
    </row>
    <row r="166" s="13" customFormat="1">
      <c r="A166" s="13"/>
      <c r="B166" s="180"/>
      <c r="C166" s="13"/>
      <c r="D166" s="181" t="s">
        <v>225</v>
      </c>
      <c r="E166" s="13"/>
      <c r="F166" s="183" t="s">
        <v>1855</v>
      </c>
      <c r="G166" s="13"/>
      <c r="H166" s="184">
        <v>0.021000000000000001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</v>
      </c>
      <c r="AX166" s="13" t="s">
        <v>88</v>
      </c>
      <c r="AY166" s="182" t="s">
        <v>216</v>
      </c>
    </row>
    <row r="167" s="2" customFormat="1" ht="24.15" customHeight="1">
      <c r="A167" s="40"/>
      <c r="B167" s="166"/>
      <c r="C167" s="167" t="s">
        <v>325</v>
      </c>
      <c r="D167" s="167" t="s">
        <v>218</v>
      </c>
      <c r="E167" s="168" t="s">
        <v>1548</v>
      </c>
      <c r="F167" s="169" t="s">
        <v>1549</v>
      </c>
      <c r="G167" s="170" t="s">
        <v>221</v>
      </c>
      <c r="H167" s="171">
        <v>12.182</v>
      </c>
      <c r="I167" s="172"/>
      <c r="J167" s="173">
        <f>ROUND(I167*H167,2)</f>
        <v>0</v>
      </c>
      <c r="K167" s="169" t="s">
        <v>222</v>
      </c>
      <c r="L167" s="41"/>
      <c r="M167" s="174" t="s">
        <v>3</v>
      </c>
      <c r="N167" s="175" t="s">
        <v>51</v>
      </c>
      <c r="O167" s="74"/>
      <c r="P167" s="176">
        <f>O167*H167</f>
        <v>0</v>
      </c>
      <c r="Q167" s="176">
        <v>0.51744000000000001</v>
      </c>
      <c r="R167" s="176">
        <f>Q167*H167</f>
        <v>6.3034540800000007</v>
      </c>
      <c r="S167" s="176">
        <v>0</v>
      </c>
      <c r="T167" s="17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8" t="s">
        <v>223</v>
      </c>
      <c r="AT167" s="178" t="s">
        <v>218</v>
      </c>
      <c r="AU167" s="178" t="s">
        <v>22</v>
      </c>
      <c r="AY167" s="20" t="s">
        <v>216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88</v>
      </c>
      <c r="BK167" s="179">
        <f>ROUND(I167*H167,2)</f>
        <v>0</v>
      </c>
      <c r="BL167" s="20" t="s">
        <v>223</v>
      </c>
      <c r="BM167" s="178" t="s">
        <v>1725</v>
      </c>
    </row>
    <row r="168" s="13" customFormat="1">
      <c r="A168" s="13"/>
      <c r="B168" s="180"/>
      <c r="C168" s="13"/>
      <c r="D168" s="181" t="s">
        <v>225</v>
      </c>
      <c r="E168" s="182" t="s">
        <v>3</v>
      </c>
      <c r="F168" s="183" t="s">
        <v>1856</v>
      </c>
      <c r="G168" s="13"/>
      <c r="H168" s="184">
        <v>15.359999999999999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225</v>
      </c>
      <c r="AU168" s="182" t="s">
        <v>22</v>
      </c>
      <c r="AV168" s="13" t="s">
        <v>22</v>
      </c>
      <c r="AW168" s="13" t="s">
        <v>41</v>
      </c>
      <c r="AX168" s="13" t="s">
        <v>80</v>
      </c>
      <c r="AY168" s="182" t="s">
        <v>216</v>
      </c>
    </row>
    <row r="169" s="13" customFormat="1">
      <c r="A169" s="13"/>
      <c r="B169" s="180"/>
      <c r="C169" s="13"/>
      <c r="D169" s="181" t="s">
        <v>225</v>
      </c>
      <c r="E169" s="182" t="s">
        <v>3</v>
      </c>
      <c r="F169" s="183" t="s">
        <v>1857</v>
      </c>
      <c r="G169" s="13"/>
      <c r="H169" s="184">
        <v>5.7050000000000001</v>
      </c>
      <c r="I169" s="185"/>
      <c r="J169" s="13"/>
      <c r="K169" s="13"/>
      <c r="L169" s="180"/>
      <c r="M169" s="186"/>
      <c r="N169" s="187"/>
      <c r="O169" s="187"/>
      <c r="P169" s="187"/>
      <c r="Q169" s="187"/>
      <c r="R169" s="187"/>
      <c r="S169" s="187"/>
      <c r="T169" s="18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2" t="s">
        <v>225</v>
      </c>
      <c r="AU169" s="182" t="s">
        <v>22</v>
      </c>
      <c r="AV169" s="13" t="s">
        <v>22</v>
      </c>
      <c r="AW169" s="13" t="s">
        <v>41</v>
      </c>
      <c r="AX169" s="13" t="s">
        <v>80</v>
      </c>
      <c r="AY169" s="182" t="s">
        <v>216</v>
      </c>
    </row>
    <row r="170" s="14" customFormat="1">
      <c r="A170" s="14"/>
      <c r="B170" s="193"/>
      <c r="C170" s="14"/>
      <c r="D170" s="181" t="s">
        <v>225</v>
      </c>
      <c r="E170" s="194" t="s">
        <v>3</v>
      </c>
      <c r="F170" s="195" t="s">
        <v>234</v>
      </c>
      <c r="G170" s="14"/>
      <c r="H170" s="196">
        <v>21.064999999999998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225</v>
      </c>
      <c r="AU170" s="194" t="s">
        <v>22</v>
      </c>
      <c r="AV170" s="14" t="s">
        <v>223</v>
      </c>
      <c r="AW170" s="14" t="s">
        <v>41</v>
      </c>
      <c r="AX170" s="14" t="s">
        <v>88</v>
      </c>
      <c r="AY170" s="194" t="s">
        <v>216</v>
      </c>
    </row>
    <row r="171" s="13" customFormat="1">
      <c r="A171" s="13"/>
      <c r="B171" s="180"/>
      <c r="C171" s="13"/>
      <c r="D171" s="181" t="s">
        <v>225</v>
      </c>
      <c r="E171" s="13"/>
      <c r="F171" s="183" t="s">
        <v>1858</v>
      </c>
      <c r="G171" s="13"/>
      <c r="H171" s="184">
        <v>12.182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225</v>
      </c>
      <c r="AU171" s="182" t="s">
        <v>22</v>
      </c>
      <c r="AV171" s="13" t="s">
        <v>22</v>
      </c>
      <c r="AW171" s="13" t="s">
        <v>4</v>
      </c>
      <c r="AX171" s="13" t="s">
        <v>88</v>
      </c>
      <c r="AY171" s="182" t="s">
        <v>216</v>
      </c>
    </row>
    <row r="172" s="12" customFormat="1" ht="22.8" customHeight="1">
      <c r="A172" s="12"/>
      <c r="B172" s="153"/>
      <c r="C172" s="12"/>
      <c r="D172" s="154" t="s">
        <v>79</v>
      </c>
      <c r="E172" s="164" t="s">
        <v>258</v>
      </c>
      <c r="F172" s="164" t="s">
        <v>1364</v>
      </c>
      <c r="G172" s="12"/>
      <c r="H172" s="12"/>
      <c r="I172" s="156"/>
      <c r="J172" s="165">
        <f>BK172</f>
        <v>0</v>
      </c>
      <c r="K172" s="12"/>
      <c r="L172" s="153"/>
      <c r="M172" s="158"/>
      <c r="N172" s="159"/>
      <c r="O172" s="159"/>
      <c r="P172" s="160">
        <f>SUM(P173:P232)</f>
        <v>0</v>
      </c>
      <c r="Q172" s="159"/>
      <c r="R172" s="160">
        <f>SUM(R173:R232)</f>
        <v>16.917336859999999</v>
      </c>
      <c r="S172" s="159"/>
      <c r="T172" s="161">
        <f>SUM(T173:T232)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4" t="s">
        <v>88</v>
      </c>
      <c r="AT172" s="162" t="s">
        <v>79</v>
      </c>
      <c r="AU172" s="162" t="s">
        <v>88</v>
      </c>
      <c r="AY172" s="154" t="s">
        <v>216</v>
      </c>
      <c r="BK172" s="163">
        <f>SUM(BK173:BK232)</f>
        <v>0</v>
      </c>
    </row>
    <row r="173" s="2" customFormat="1" ht="14.4" customHeight="1">
      <c r="A173" s="40"/>
      <c r="B173" s="166"/>
      <c r="C173" s="167" t="s">
        <v>8</v>
      </c>
      <c r="D173" s="167" t="s">
        <v>218</v>
      </c>
      <c r="E173" s="168" t="s">
        <v>1365</v>
      </c>
      <c r="F173" s="169" t="s">
        <v>1366</v>
      </c>
      <c r="G173" s="170" t="s">
        <v>261</v>
      </c>
      <c r="H173" s="171">
        <v>76.543999999999997</v>
      </c>
      <c r="I173" s="172"/>
      <c r="J173" s="173">
        <f>ROUND(I173*H173,2)</f>
        <v>0</v>
      </c>
      <c r="K173" s="169" t="s">
        <v>222</v>
      </c>
      <c r="L173" s="41"/>
      <c r="M173" s="174" t="s">
        <v>3</v>
      </c>
      <c r="N173" s="175" t="s">
        <v>51</v>
      </c>
      <c r="O173" s="74"/>
      <c r="P173" s="176">
        <f>O173*H173</f>
        <v>0</v>
      </c>
      <c r="Q173" s="176">
        <v>1.0000000000000001E-05</v>
      </c>
      <c r="R173" s="176">
        <f>Q173*H173</f>
        <v>0.00076544000000000004</v>
      </c>
      <c r="S173" s="176">
        <v>0</v>
      </c>
      <c r="T173" s="17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223</v>
      </c>
      <c r="AT173" s="178" t="s">
        <v>218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1729</v>
      </c>
    </row>
    <row r="174" s="13" customFormat="1">
      <c r="A174" s="13"/>
      <c r="B174" s="180"/>
      <c r="C174" s="13"/>
      <c r="D174" s="181" t="s">
        <v>225</v>
      </c>
      <c r="E174" s="182" t="s">
        <v>3</v>
      </c>
      <c r="F174" s="183" t="s">
        <v>1859</v>
      </c>
      <c r="G174" s="13"/>
      <c r="H174" s="184">
        <v>18.559999999999999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41</v>
      </c>
      <c r="AX174" s="13" t="s">
        <v>80</v>
      </c>
      <c r="AY174" s="182" t="s">
        <v>216</v>
      </c>
    </row>
    <row r="175" s="13" customFormat="1">
      <c r="A175" s="13"/>
      <c r="B175" s="180"/>
      <c r="C175" s="13"/>
      <c r="D175" s="181" t="s">
        <v>225</v>
      </c>
      <c r="E175" s="182" t="s">
        <v>3</v>
      </c>
      <c r="F175" s="183" t="s">
        <v>1860</v>
      </c>
      <c r="G175" s="13"/>
      <c r="H175" s="184">
        <v>44.439999999999998</v>
      </c>
      <c r="I175" s="185"/>
      <c r="J175" s="13"/>
      <c r="K175" s="13"/>
      <c r="L175" s="180"/>
      <c r="M175" s="186"/>
      <c r="N175" s="187"/>
      <c r="O175" s="187"/>
      <c r="P175" s="187"/>
      <c r="Q175" s="187"/>
      <c r="R175" s="187"/>
      <c r="S175" s="187"/>
      <c r="T175" s="18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2" t="s">
        <v>225</v>
      </c>
      <c r="AU175" s="182" t="s">
        <v>22</v>
      </c>
      <c r="AV175" s="13" t="s">
        <v>22</v>
      </c>
      <c r="AW175" s="13" t="s">
        <v>41</v>
      </c>
      <c r="AX175" s="13" t="s">
        <v>80</v>
      </c>
      <c r="AY175" s="182" t="s">
        <v>216</v>
      </c>
    </row>
    <row r="176" s="13" customFormat="1">
      <c r="A176" s="13"/>
      <c r="B176" s="180"/>
      <c r="C176" s="13"/>
      <c r="D176" s="181" t="s">
        <v>225</v>
      </c>
      <c r="E176" s="182" t="s">
        <v>3</v>
      </c>
      <c r="F176" s="183" t="s">
        <v>1861</v>
      </c>
      <c r="G176" s="13"/>
      <c r="H176" s="184">
        <v>21.32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225</v>
      </c>
      <c r="AU176" s="182" t="s">
        <v>22</v>
      </c>
      <c r="AV176" s="13" t="s">
        <v>22</v>
      </c>
      <c r="AW176" s="13" t="s">
        <v>41</v>
      </c>
      <c r="AX176" s="13" t="s">
        <v>80</v>
      </c>
      <c r="AY176" s="182" t="s">
        <v>216</v>
      </c>
    </row>
    <row r="177" s="13" customFormat="1">
      <c r="A177" s="13"/>
      <c r="B177" s="180"/>
      <c r="C177" s="13"/>
      <c r="D177" s="181" t="s">
        <v>225</v>
      </c>
      <c r="E177" s="182" t="s">
        <v>3</v>
      </c>
      <c r="F177" s="183" t="s">
        <v>1862</v>
      </c>
      <c r="G177" s="13"/>
      <c r="H177" s="184">
        <v>19.5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41</v>
      </c>
      <c r="AX177" s="13" t="s">
        <v>80</v>
      </c>
      <c r="AY177" s="182" t="s">
        <v>216</v>
      </c>
    </row>
    <row r="178" s="13" customFormat="1">
      <c r="A178" s="13"/>
      <c r="B178" s="180"/>
      <c r="C178" s="13"/>
      <c r="D178" s="181" t="s">
        <v>225</v>
      </c>
      <c r="E178" s="182" t="s">
        <v>3</v>
      </c>
      <c r="F178" s="183" t="s">
        <v>1863</v>
      </c>
      <c r="G178" s="13"/>
      <c r="H178" s="184">
        <v>28.539999999999999</v>
      </c>
      <c r="I178" s="185"/>
      <c r="J178" s="13"/>
      <c r="K178" s="13"/>
      <c r="L178" s="180"/>
      <c r="M178" s="186"/>
      <c r="N178" s="187"/>
      <c r="O178" s="187"/>
      <c r="P178" s="187"/>
      <c r="Q178" s="187"/>
      <c r="R178" s="187"/>
      <c r="S178" s="187"/>
      <c r="T178" s="18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225</v>
      </c>
      <c r="AU178" s="182" t="s">
        <v>22</v>
      </c>
      <c r="AV178" s="13" t="s">
        <v>22</v>
      </c>
      <c r="AW178" s="13" t="s">
        <v>41</v>
      </c>
      <c r="AX178" s="13" t="s">
        <v>80</v>
      </c>
      <c r="AY178" s="182" t="s">
        <v>216</v>
      </c>
    </row>
    <row r="179" s="14" customFormat="1">
      <c r="A179" s="14"/>
      <c r="B179" s="193"/>
      <c r="C179" s="14"/>
      <c r="D179" s="181" t="s">
        <v>225</v>
      </c>
      <c r="E179" s="194" t="s">
        <v>3</v>
      </c>
      <c r="F179" s="195" t="s">
        <v>234</v>
      </c>
      <c r="G179" s="14"/>
      <c r="H179" s="196">
        <v>132.35999999999999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225</v>
      </c>
      <c r="AU179" s="194" t="s">
        <v>22</v>
      </c>
      <c r="AV179" s="14" t="s">
        <v>223</v>
      </c>
      <c r="AW179" s="14" t="s">
        <v>41</v>
      </c>
      <c r="AX179" s="14" t="s">
        <v>88</v>
      </c>
      <c r="AY179" s="194" t="s">
        <v>216</v>
      </c>
    </row>
    <row r="180" s="13" customFormat="1">
      <c r="A180" s="13"/>
      <c r="B180" s="180"/>
      <c r="C180" s="13"/>
      <c r="D180" s="181" t="s">
        <v>225</v>
      </c>
      <c r="E180" s="13"/>
      <c r="F180" s="183" t="s">
        <v>1864</v>
      </c>
      <c r="G180" s="13"/>
      <c r="H180" s="184">
        <v>76.543999999999997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225</v>
      </c>
      <c r="AU180" s="182" t="s">
        <v>22</v>
      </c>
      <c r="AV180" s="13" t="s">
        <v>22</v>
      </c>
      <c r="AW180" s="13" t="s">
        <v>4</v>
      </c>
      <c r="AX180" s="13" t="s">
        <v>88</v>
      </c>
      <c r="AY180" s="182" t="s">
        <v>216</v>
      </c>
    </row>
    <row r="181" s="2" customFormat="1" ht="14.4" customHeight="1">
      <c r="A181" s="40"/>
      <c r="B181" s="166"/>
      <c r="C181" s="201" t="s">
        <v>336</v>
      </c>
      <c r="D181" s="201" t="s">
        <v>356</v>
      </c>
      <c r="E181" s="202" t="s">
        <v>1374</v>
      </c>
      <c r="F181" s="203" t="s">
        <v>1375</v>
      </c>
      <c r="G181" s="204" t="s">
        <v>261</v>
      </c>
      <c r="H181" s="205">
        <v>77.691999999999993</v>
      </c>
      <c r="I181" s="206"/>
      <c r="J181" s="207">
        <f>ROUND(I181*H181,2)</f>
        <v>0</v>
      </c>
      <c r="K181" s="203" t="s">
        <v>222</v>
      </c>
      <c r="L181" s="208"/>
      <c r="M181" s="209" t="s">
        <v>3</v>
      </c>
      <c r="N181" s="210" t="s">
        <v>51</v>
      </c>
      <c r="O181" s="74"/>
      <c r="P181" s="176">
        <f>O181*H181</f>
        <v>0</v>
      </c>
      <c r="Q181" s="176">
        <v>0.0035999999999999999</v>
      </c>
      <c r="R181" s="176">
        <f>Q181*H181</f>
        <v>0.27969119999999997</v>
      </c>
      <c r="S181" s="176">
        <v>0</v>
      </c>
      <c r="T181" s="17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78" t="s">
        <v>258</v>
      </c>
      <c r="AT181" s="178" t="s">
        <v>356</v>
      </c>
      <c r="AU181" s="178" t="s">
        <v>22</v>
      </c>
      <c r="AY181" s="20" t="s">
        <v>216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88</v>
      </c>
      <c r="BK181" s="179">
        <f>ROUND(I181*H181,2)</f>
        <v>0</v>
      </c>
      <c r="BL181" s="20" t="s">
        <v>223</v>
      </c>
      <c r="BM181" s="178" t="s">
        <v>1733</v>
      </c>
    </row>
    <row r="182" s="13" customFormat="1">
      <c r="A182" s="13"/>
      <c r="B182" s="180"/>
      <c r="C182" s="13"/>
      <c r="D182" s="181" t="s">
        <v>225</v>
      </c>
      <c r="E182" s="13"/>
      <c r="F182" s="183" t="s">
        <v>1865</v>
      </c>
      <c r="G182" s="13"/>
      <c r="H182" s="184">
        <v>77.691999999999993</v>
      </c>
      <c r="I182" s="185"/>
      <c r="J182" s="13"/>
      <c r="K182" s="13"/>
      <c r="L182" s="180"/>
      <c r="M182" s="186"/>
      <c r="N182" s="187"/>
      <c r="O182" s="187"/>
      <c r="P182" s="187"/>
      <c r="Q182" s="187"/>
      <c r="R182" s="187"/>
      <c r="S182" s="187"/>
      <c r="T182" s="18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2" t="s">
        <v>225</v>
      </c>
      <c r="AU182" s="182" t="s">
        <v>22</v>
      </c>
      <c r="AV182" s="13" t="s">
        <v>22</v>
      </c>
      <c r="AW182" s="13" t="s">
        <v>4</v>
      </c>
      <c r="AX182" s="13" t="s">
        <v>88</v>
      </c>
      <c r="AY182" s="182" t="s">
        <v>216</v>
      </c>
    </row>
    <row r="183" s="2" customFormat="1" ht="14.4" customHeight="1">
      <c r="A183" s="40"/>
      <c r="B183" s="166"/>
      <c r="C183" s="167" t="s">
        <v>341</v>
      </c>
      <c r="D183" s="167" t="s">
        <v>218</v>
      </c>
      <c r="E183" s="168" t="s">
        <v>1866</v>
      </c>
      <c r="F183" s="169" t="s">
        <v>1867</v>
      </c>
      <c r="G183" s="170" t="s">
        <v>462</v>
      </c>
      <c r="H183" s="171">
        <v>1.157</v>
      </c>
      <c r="I183" s="172"/>
      <c r="J183" s="173">
        <f>ROUND(I183*H183,2)</f>
        <v>0</v>
      </c>
      <c r="K183" s="169" t="s">
        <v>222</v>
      </c>
      <c r="L183" s="41"/>
      <c r="M183" s="174" t="s">
        <v>3</v>
      </c>
      <c r="N183" s="175" t="s">
        <v>51</v>
      </c>
      <c r="O183" s="74"/>
      <c r="P183" s="176">
        <f>O183*H183</f>
        <v>0</v>
      </c>
      <c r="Q183" s="176">
        <v>2.6148799999999999</v>
      </c>
      <c r="R183" s="176">
        <f>Q183*H183</f>
        <v>3.0254161599999998</v>
      </c>
      <c r="S183" s="176">
        <v>0</v>
      </c>
      <c r="T183" s="17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78" t="s">
        <v>223</v>
      </c>
      <c r="AT183" s="178" t="s">
        <v>218</v>
      </c>
      <c r="AU183" s="178" t="s">
        <v>22</v>
      </c>
      <c r="AY183" s="20" t="s">
        <v>216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88</v>
      </c>
      <c r="BK183" s="179">
        <f>ROUND(I183*H183,2)</f>
        <v>0</v>
      </c>
      <c r="BL183" s="20" t="s">
        <v>223</v>
      </c>
      <c r="BM183" s="178" t="s">
        <v>1868</v>
      </c>
    </row>
    <row r="184" s="13" customFormat="1">
      <c r="A184" s="13"/>
      <c r="B184" s="180"/>
      <c r="C184" s="13"/>
      <c r="D184" s="181" t="s">
        <v>225</v>
      </c>
      <c r="E184" s="13"/>
      <c r="F184" s="183" t="s">
        <v>1547</v>
      </c>
      <c r="G184" s="13"/>
      <c r="H184" s="184">
        <v>1.157</v>
      </c>
      <c r="I184" s="185"/>
      <c r="J184" s="13"/>
      <c r="K184" s="13"/>
      <c r="L184" s="180"/>
      <c r="M184" s="186"/>
      <c r="N184" s="187"/>
      <c r="O184" s="187"/>
      <c r="P184" s="187"/>
      <c r="Q184" s="187"/>
      <c r="R184" s="187"/>
      <c r="S184" s="187"/>
      <c r="T184" s="18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2" t="s">
        <v>225</v>
      </c>
      <c r="AU184" s="182" t="s">
        <v>22</v>
      </c>
      <c r="AV184" s="13" t="s">
        <v>22</v>
      </c>
      <c r="AW184" s="13" t="s">
        <v>4</v>
      </c>
      <c r="AX184" s="13" t="s">
        <v>88</v>
      </c>
      <c r="AY184" s="182" t="s">
        <v>216</v>
      </c>
    </row>
    <row r="185" s="2" customFormat="1" ht="14.4" customHeight="1">
      <c r="A185" s="40"/>
      <c r="B185" s="166"/>
      <c r="C185" s="201" t="s">
        <v>346</v>
      </c>
      <c r="D185" s="201" t="s">
        <v>356</v>
      </c>
      <c r="E185" s="202" t="s">
        <v>1869</v>
      </c>
      <c r="F185" s="203" t="s">
        <v>1870</v>
      </c>
      <c r="G185" s="204" t="s">
        <v>462</v>
      </c>
      <c r="H185" s="205">
        <v>1.157</v>
      </c>
      <c r="I185" s="206"/>
      <c r="J185" s="207">
        <f>ROUND(I185*H185,2)</f>
        <v>0</v>
      </c>
      <c r="K185" s="203" t="s">
        <v>3</v>
      </c>
      <c r="L185" s="208"/>
      <c r="M185" s="209" t="s">
        <v>3</v>
      </c>
      <c r="N185" s="210" t="s">
        <v>51</v>
      </c>
      <c r="O185" s="74"/>
      <c r="P185" s="176">
        <f>O185*H185</f>
        <v>0</v>
      </c>
      <c r="Q185" s="176">
        <v>0.17499999999999999</v>
      </c>
      <c r="R185" s="176">
        <f>Q185*H185</f>
        <v>0.20247499999999999</v>
      </c>
      <c r="S185" s="176">
        <v>0</v>
      </c>
      <c r="T185" s="17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78" t="s">
        <v>258</v>
      </c>
      <c r="AT185" s="178" t="s">
        <v>356</v>
      </c>
      <c r="AU185" s="178" t="s">
        <v>22</v>
      </c>
      <c r="AY185" s="20" t="s">
        <v>216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88</v>
      </c>
      <c r="BK185" s="179">
        <f>ROUND(I185*H185,2)</f>
        <v>0</v>
      </c>
      <c r="BL185" s="20" t="s">
        <v>223</v>
      </c>
      <c r="BM185" s="178" t="s">
        <v>1871</v>
      </c>
    </row>
    <row r="186" s="13" customFormat="1">
      <c r="A186" s="13"/>
      <c r="B186" s="180"/>
      <c r="C186" s="13"/>
      <c r="D186" s="181" t="s">
        <v>225</v>
      </c>
      <c r="E186" s="13"/>
      <c r="F186" s="183" t="s">
        <v>1547</v>
      </c>
      <c r="G186" s="13"/>
      <c r="H186" s="184">
        <v>1.157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</v>
      </c>
      <c r="AX186" s="13" t="s">
        <v>88</v>
      </c>
      <c r="AY186" s="182" t="s">
        <v>216</v>
      </c>
    </row>
    <row r="187" s="2" customFormat="1" ht="14.4" customHeight="1">
      <c r="A187" s="40"/>
      <c r="B187" s="166"/>
      <c r="C187" s="201" t="s">
        <v>351</v>
      </c>
      <c r="D187" s="201" t="s">
        <v>356</v>
      </c>
      <c r="E187" s="202" t="s">
        <v>1872</v>
      </c>
      <c r="F187" s="203" t="s">
        <v>1873</v>
      </c>
      <c r="G187" s="204" t="s">
        <v>462</v>
      </c>
      <c r="H187" s="205">
        <v>1.157</v>
      </c>
      <c r="I187" s="206"/>
      <c r="J187" s="207">
        <f>ROUND(I187*H187,2)</f>
        <v>0</v>
      </c>
      <c r="K187" s="203" t="s">
        <v>3</v>
      </c>
      <c r="L187" s="208"/>
      <c r="M187" s="209" t="s">
        <v>3</v>
      </c>
      <c r="N187" s="210" t="s">
        <v>51</v>
      </c>
      <c r="O187" s="74"/>
      <c r="P187" s="176">
        <f>O187*H187</f>
        <v>0</v>
      </c>
      <c r="Q187" s="176">
        <v>0.17499999999999999</v>
      </c>
      <c r="R187" s="176">
        <f>Q187*H187</f>
        <v>0.20247499999999999</v>
      </c>
      <c r="S187" s="176">
        <v>0</v>
      </c>
      <c r="T187" s="17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258</v>
      </c>
      <c r="AT187" s="178" t="s">
        <v>356</v>
      </c>
      <c r="AU187" s="178" t="s">
        <v>22</v>
      </c>
      <c r="AY187" s="20" t="s">
        <v>216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88</v>
      </c>
      <c r="BK187" s="179">
        <f>ROUND(I187*H187,2)</f>
        <v>0</v>
      </c>
      <c r="BL187" s="20" t="s">
        <v>223</v>
      </c>
      <c r="BM187" s="178" t="s">
        <v>1874</v>
      </c>
    </row>
    <row r="188" s="13" customFormat="1">
      <c r="A188" s="13"/>
      <c r="B188" s="180"/>
      <c r="C188" s="13"/>
      <c r="D188" s="181" t="s">
        <v>225</v>
      </c>
      <c r="E188" s="13"/>
      <c r="F188" s="183" t="s">
        <v>1547</v>
      </c>
      <c r="G188" s="13"/>
      <c r="H188" s="184">
        <v>1.157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225</v>
      </c>
      <c r="AU188" s="182" t="s">
        <v>22</v>
      </c>
      <c r="AV188" s="13" t="s">
        <v>22</v>
      </c>
      <c r="AW188" s="13" t="s">
        <v>4</v>
      </c>
      <c r="AX188" s="13" t="s">
        <v>88</v>
      </c>
      <c r="AY188" s="182" t="s">
        <v>216</v>
      </c>
    </row>
    <row r="189" s="2" customFormat="1" ht="14.4" customHeight="1">
      <c r="A189" s="40"/>
      <c r="B189" s="166"/>
      <c r="C189" s="167" t="s">
        <v>355</v>
      </c>
      <c r="D189" s="167" t="s">
        <v>218</v>
      </c>
      <c r="E189" s="168" t="s">
        <v>1378</v>
      </c>
      <c r="F189" s="169" t="s">
        <v>1379</v>
      </c>
      <c r="G189" s="170" t="s">
        <v>462</v>
      </c>
      <c r="H189" s="171">
        <v>10.988</v>
      </c>
      <c r="I189" s="172"/>
      <c r="J189" s="173">
        <f>ROUND(I189*H189,2)</f>
        <v>0</v>
      </c>
      <c r="K189" s="169" t="s">
        <v>222</v>
      </c>
      <c r="L189" s="41"/>
      <c r="M189" s="174" t="s">
        <v>3</v>
      </c>
      <c r="N189" s="175" t="s">
        <v>51</v>
      </c>
      <c r="O189" s="74"/>
      <c r="P189" s="176">
        <f>O189*H189</f>
        <v>0</v>
      </c>
      <c r="Q189" s="176">
        <v>0.34089999999999998</v>
      </c>
      <c r="R189" s="176">
        <f>Q189*H189</f>
        <v>3.7458091999999996</v>
      </c>
      <c r="S189" s="176">
        <v>0</v>
      </c>
      <c r="T189" s="17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78" t="s">
        <v>223</v>
      </c>
      <c r="AT189" s="178" t="s">
        <v>218</v>
      </c>
      <c r="AU189" s="178" t="s">
        <v>22</v>
      </c>
      <c r="AY189" s="20" t="s">
        <v>216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88</v>
      </c>
      <c r="BK189" s="179">
        <f>ROUND(I189*H189,2)</f>
        <v>0</v>
      </c>
      <c r="BL189" s="20" t="s">
        <v>223</v>
      </c>
      <c r="BM189" s="178" t="s">
        <v>1770</v>
      </c>
    </row>
    <row r="190" s="2" customFormat="1">
      <c r="A190" s="40"/>
      <c r="B190" s="41"/>
      <c r="C190" s="40"/>
      <c r="D190" s="181" t="s">
        <v>230</v>
      </c>
      <c r="E190" s="40"/>
      <c r="F190" s="189" t="s">
        <v>1771</v>
      </c>
      <c r="G190" s="40"/>
      <c r="H190" s="40"/>
      <c r="I190" s="190"/>
      <c r="J190" s="40"/>
      <c r="K190" s="40"/>
      <c r="L190" s="41"/>
      <c r="M190" s="191"/>
      <c r="N190" s="192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0" t="s">
        <v>230</v>
      </c>
      <c r="AU190" s="20" t="s">
        <v>22</v>
      </c>
    </row>
    <row r="191" s="13" customFormat="1">
      <c r="A191" s="13"/>
      <c r="B191" s="180"/>
      <c r="C191" s="13"/>
      <c r="D191" s="181" t="s">
        <v>225</v>
      </c>
      <c r="E191" s="182" t="s">
        <v>3</v>
      </c>
      <c r="F191" s="183" t="s">
        <v>1875</v>
      </c>
      <c r="G191" s="13"/>
      <c r="H191" s="184">
        <v>4</v>
      </c>
      <c r="I191" s="185"/>
      <c r="J191" s="13"/>
      <c r="K191" s="13"/>
      <c r="L191" s="180"/>
      <c r="M191" s="186"/>
      <c r="N191" s="187"/>
      <c r="O191" s="187"/>
      <c r="P191" s="187"/>
      <c r="Q191" s="187"/>
      <c r="R191" s="187"/>
      <c r="S191" s="187"/>
      <c r="T191" s="18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225</v>
      </c>
      <c r="AU191" s="182" t="s">
        <v>22</v>
      </c>
      <c r="AV191" s="13" t="s">
        <v>22</v>
      </c>
      <c r="AW191" s="13" t="s">
        <v>41</v>
      </c>
      <c r="AX191" s="13" t="s">
        <v>80</v>
      </c>
      <c r="AY191" s="182" t="s">
        <v>216</v>
      </c>
    </row>
    <row r="192" s="13" customFormat="1">
      <c r="A192" s="13"/>
      <c r="B192" s="180"/>
      <c r="C192" s="13"/>
      <c r="D192" s="181" t="s">
        <v>225</v>
      </c>
      <c r="E192" s="182" t="s">
        <v>3</v>
      </c>
      <c r="F192" s="183" t="s">
        <v>1876</v>
      </c>
      <c r="G192" s="13"/>
      <c r="H192" s="184">
        <v>3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41</v>
      </c>
      <c r="AX192" s="13" t="s">
        <v>80</v>
      </c>
      <c r="AY192" s="182" t="s">
        <v>216</v>
      </c>
    </row>
    <row r="193" s="13" customFormat="1">
      <c r="A193" s="13"/>
      <c r="B193" s="180"/>
      <c r="C193" s="13"/>
      <c r="D193" s="181" t="s">
        <v>225</v>
      </c>
      <c r="E193" s="182" t="s">
        <v>3</v>
      </c>
      <c r="F193" s="183" t="s">
        <v>1877</v>
      </c>
      <c r="G193" s="13"/>
      <c r="H193" s="184">
        <v>1</v>
      </c>
      <c r="I193" s="185"/>
      <c r="J193" s="13"/>
      <c r="K193" s="13"/>
      <c r="L193" s="180"/>
      <c r="M193" s="186"/>
      <c r="N193" s="187"/>
      <c r="O193" s="187"/>
      <c r="P193" s="187"/>
      <c r="Q193" s="187"/>
      <c r="R193" s="187"/>
      <c r="S193" s="187"/>
      <c r="T193" s="18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225</v>
      </c>
      <c r="AU193" s="182" t="s">
        <v>22</v>
      </c>
      <c r="AV193" s="13" t="s">
        <v>22</v>
      </c>
      <c r="AW193" s="13" t="s">
        <v>41</v>
      </c>
      <c r="AX193" s="13" t="s">
        <v>80</v>
      </c>
      <c r="AY193" s="182" t="s">
        <v>216</v>
      </c>
    </row>
    <row r="194" s="13" customFormat="1">
      <c r="A194" s="13"/>
      <c r="B194" s="180"/>
      <c r="C194" s="13"/>
      <c r="D194" s="181" t="s">
        <v>225</v>
      </c>
      <c r="E194" s="182" t="s">
        <v>3</v>
      </c>
      <c r="F194" s="183" t="s">
        <v>1878</v>
      </c>
      <c r="G194" s="13"/>
      <c r="H194" s="184">
        <v>2</v>
      </c>
      <c r="I194" s="185"/>
      <c r="J194" s="13"/>
      <c r="K194" s="13"/>
      <c r="L194" s="180"/>
      <c r="M194" s="186"/>
      <c r="N194" s="187"/>
      <c r="O194" s="187"/>
      <c r="P194" s="187"/>
      <c r="Q194" s="187"/>
      <c r="R194" s="187"/>
      <c r="S194" s="187"/>
      <c r="T194" s="18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2" t="s">
        <v>225</v>
      </c>
      <c r="AU194" s="182" t="s">
        <v>22</v>
      </c>
      <c r="AV194" s="13" t="s">
        <v>22</v>
      </c>
      <c r="AW194" s="13" t="s">
        <v>41</v>
      </c>
      <c r="AX194" s="13" t="s">
        <v>80</v>
      </c>
      <c r="AY194" s="182" t="s">
        <v>216</v>
      </c>
    </row>
    <row r="195" s="13" customFormat="1">
      <c r="A195" s="13"/>
      <c r="B195" s="180"/>
      <c r="C195" s="13"/>
      <c r="D195" s="181" t="s">
        <v>225</v>
      </c>
      <c r="E195" s="182" t="s">
        <v>3</v>
      </c>
      <c r="F195" s="183" t="s">
        <v>1879</v>
      </c>
      <c r="G195" s="13"/>
      <c r="H195" s="184">
        <v>1</v>
      </c>
      <c r="I195" s="185"/>
      <c r="J195" s="13"/>
      <c r="K195" s="13"/>
      <c r="L195" s="180"/>
      <c r="M195" s="186"/>
      <c r="N195" s="187"/>
      <c r="O195" s="187"/>
      <c r="P195" s="187"/>
      <c r="Q195" s="187"/>
      <c r="R195" s="187"/>
      <c r="S195" s="187"/>
      <c r="T195" s="18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2" t="s">
        <v>225</v>
      </c>
      <c r="AU195" s="182" t="s">
        <v>22</v>
      </c>
      <c r="AV195" s="13" t="s">
        <v>22</v>
      </c>
      <c r="AW195" s="13" t="s">
        <v>41</v>
      </c>
      <c r="AX195" s="13" t="s">
        <v>80</v>
      </c>
      <c r="AY195" s="182" t="s">
        <v>216</v>
      </c>
    </row>
    <row r="196" s="13" customFormat="1">
      <c r="A196" s="13"/>
      <c r="B196" s="180"/>
      <c r="C196" s="13"/>
      <c r="D196" s="181" t="s">
        <v>225</v>
      </c>
      <c r="E196" s="182" t="s">
        <v>3</v>
      </c>
      <c r="F196" s="183" t="s">
        <v>1880</v>
      </c>
      <c r="G196" s="13"/>
      <c r="H196" s="184">
        <v>4</v>
      </c>
      <c r="I196" s="185"/>
      <c r="J196" s="13"/>
      <c r="K196" s="13"/>
      <c r="L196" s="180"/>
      <c r="M196" s="186"/>
      <c r="N196" s="187"/>
      <c r="O196" s="187"/>
      <c r="P196" s="187"/>
      <c r="Q196" s="187"/>
      <c r="R196" s="187"/>
      <c r="S196" s="187"/>
      <c r="T196" s="18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2" t="s">
        <v>225</v>
      </c>
      <c r="AU196" s="182" t="s">
        <v>22</v>
      </c>
      <c r="AV196" s="13" t="s">
        <v>22</v>
      </c>
      <c r="AW196" s="13" t="s">
        <v>41</v>
      </c>
      <c r="AX196" s="13" t="s">
        <v>80</v>
      </c>
      <c r="AY196" s="182" t="s">
        <v>216</v>
      </c>
    </row>
    <row r="197" s="13" customFormat="1">
      <c r="A197" s="13"/>
      <c r="B197" s="180"/>
      <c r="C197" s="13"/>
      <c r="D197" s="181" t="s">
        <v>225</v>
      </c>
      <c r="E197" s="182" t="s">
        <v>3</v>
      </c>
      <c r="F197" s="183" t="s">
        <v>1881</v>
      </c>
      <c r="G197" s="13"/>
      <c r="H197" s="184">
        <v>3</v>
      </c>
      <c r="I197" s="185"/>
      <c r="J197" s="13"/>
      <c r="K197" s="13"/>
      <c r="L197" s="180"/>
      <c r="M197" s="186"/>
      <c r="N197" s="187"/>
      <c r="O197" s="187"/>
      <c r="P197" s="187"/>
      <c r="Q197" s="187"/>
      <c r="R197" s="187"/>
      <c r="S197" s="187"/>
      <c r="T197" s="18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225</v>
      </c>
      <c r="AU197" s="182" t="s">
        <v>22</v>
      </c>
      <c r="AV197" s="13" t="s">
        <v>22</v>
      </c>
      <c r="AW197" s="13" t="s">
        <v>41</v>
      </c>
      <c r="AX197" s="13" t="s">
        <v>80</v>
      </c>
      <c r="AY197" s="182" t="s">
        <v>216</v>
      </c>
    </row>
    <row r="198" s="13" customFormat="1">
      <c r="A198" s="13"/>
      <c r="B198" s="180"/>
      <c r="C198" s="13"/>
      <c r="D198" s="181" t="s">
        <v>225</v>
      </c>
      <c r="E198" s="182" t="s">
        <v>3</v>
      </c>
      <c r="F198" s="183" t="s">
        <v>1882</v>
      </c>
      <c r="G198" s="13"/>
      <c r="H198" s="184">
        <v>1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41</v>
      </c>
      <c r="AX198" s="13" t="s">
        <v>80</v>
      </c>
      <c r="AY198" s="182" t="s">
        <v>216</v>
      </c>
    </row>
    <row r="199" s="14" customFormat="1">
      <c r="A199" s="14"/>
      <c r="B199" s="193"/>
      <c r="C199" s="14"/>
      <c r="D199" s="181" t="s">
        <v>225</v>
      </c>
      <c r="E199" s="194" t="s">
        <v>3</v>
      </c>
      <c r="F199" s="195" t="s">
        <v>234</v>
      </c>
      <c r="G199" s="14"/>
      <c r="H199" s="196">
        <v>19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225</v>
      </c>
      <c r="AU199" s="194" t="s">
        <v>22</v>
      </c>
      <c r="AV199" s="14" t="s">
        <v>223</v>
      </c>
      <c r="AW199" s="14" t="s">
        <v>41</v>
      </c>
      <c r="AX199" s="14" t="s">
        <v>88</v>
      </c>
      <c r="AY199" s="194" t="s">
        <v>216</v>
      </c>
    </row>
    <row r="200" s="13" customFormat="1">
      <c r="A200" s="13"/>
      <c r="B200" s="180"/>
      <c r="C200" s="13"/>
      <c r="D200" s="181" t="s">
        <v>225</v>
      </c>
      <c r="E200" s="13"/>
      <c r="F200" s="183" t="s">
        <v>1883</v>
      </c>
      <c r="G200" s="13"/>
      <c r="H200" s="184">
        <v>10.988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</v>
      </c>
      <c r="AX200" s="13" t="s">
        <v>88</v>
      </c>
      <c r="AY200" s="182" t="s">
        <v>216</v>
      </c>
    </row>
    <row r="201" s="2" customFormat="1" ht="14.4" customHeight="1">
      <c r="A201" s="40"/>
      <c r="B201" s="166"/>
      <c r="C201" s="201" t="s">
        <v>363</v>
      </c>
      <c r="D201" s="201" t="s">
        <v>356</v>
      </c>
      <c r="E201" s="202" t="s">
        <v>1388</v>
      </c>
      <c r="F201" s="203" t="s">
        <v>1389</v>
      </c>
      <c r="G201" s="204" t="s">
        <v>462</v>
      </c>
      <c r="H201" s="205">
        <v>10.988</v>
      </c>
      <c r="I201" s="206"/>
      <c r="J201" s="207">
        <f>ROUND(I201*H201,2)</f>
        <v>0</v>
      </c>
      <c r="K201" s="203" t="s">
        <v>222</v>
      </c>
      <c r="L201" s="208"/>
      <c r="M201" s="209" t="s">
        <v>3</v>
      </c>
      <c r="N201" s="210" t="s">
        <v>51</v>
      </c>
      <c r="O201" s="74"/>
      <c r="P201" s="176">
        <f>O201*H201</f>
        <v>0</v>
      </c>
      <c r="Q201" s="176">
        <v>0.071999999999999995</v>
      </c>
      <c r="R201" s="176">
        <f>Q201*H201</f>
        <v>0.79113599999999995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258</v>
      </c>
      <c r="AT201" s="178" t="s">
        <v>356</v>
      </c>
      <c r="AU201" s="178" t="s">
        <v>22</v>
      </c>
      <c r="AY201" s="20" t="s">
        <v>216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88</v>
      </c>
      <c r="BK201" s="179">
        <f>ROUND(I201*H201,2)</f>
        <v>0</v>
      </c>
      <c r="BL201" s="20" t="s">
        <v>223</v>
      </c>
      <c r="BM201" s="178" t="s">
        <v>1772</v>
      </c>
    </row>
    <row r="202" s="13" customFormat="1">
      <c r="A202" s="13"/>
      <c r="B202" s="180"/>
      <c r="C202" s="13"/>
      <c r="D202" s="181" t="s">
        <v>225</v>
      </c>
      <c r="E202" s="13"/>
      <c r="F202" s="183" t="s">
        <v>1883</v>
      </c>
      <c r="G202" s="13"/>
      <c r="H202" s="184">
        <v>10.988</v>
      </c>
      <c r="I202" s="185"/>
      <c r="J202" s="13"/>
      <c r="K202" s="13"/>
      <c r="L202" s="180"/>
      <c r="M202" s="186"/>
      <c r="N202" s="187"/>
      <c r="O202" s="187"/>
      <c r="P202" s="187"/>
      <c r="Q202" s="187"/>
      <c r="R202" s="187"/>
      <c r="S202" s="187"/>
      <c r="T202" s="18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225</v>
      </c>
      <c r="AU202" s="182" t="s">
        <v>22</v>
      </c>
      <c r="AV202" s="13" t="s">
        <v>22</v>
      </c>
      <c r="AW202" s="13" t="s">
        <v>4</v>
      </c>
      <c r="AX202" s="13" t="s">
        <v>88</v>
      </c>
      <c r="AY202" s="182" t="s">
        <v>216</v>
      </c>
    </row>
    <row r="203" s="2" customFormat="1" ht="14.4" customHeight="1">
      <c r="A203" s="40"/>
      <c r="B203" s="166"/>
      <c r="C203" s="201" t="s">
        <v>369</v>
      </c>
      <c r="D203" s="201" t="s">
        <v>356</v>
      </c>
      <c r="E203" s="202" t="s">
        <v>1391</v>
      </c>
      <c r="F203" s="203" t="s">
        <v>1392</v>
      </c>
      <c r="G203" s="204" t="s">
        <v>462</v>
      </c>
      <c r="H203" s="205">
        <v>10.988</v>
      </c>
      <c r="I203" s="206"/>
      <c r="J203" s="207">
        <f>ROUND(I203*H203,2)</f>
        <v>0</v>
      </c>
      <c r="K203" s="203" t="s">
        <v>222</v>
      </c>
      <c r="L203" s="208"/>
      <c r="M203" s="209" t="s">
        <v>3</v>
      </c>
      <c r="N203" s="210" t="s">
        <v>51</v>
      </c>
      <c r="O203" s="74"/>
      <c r="P203" s="176">
        <f>O203*H203</f>
        <v>0</v>
      </c>
      <c r="Q203" s="176">
        <v>0.080000000000000002</v>
      </c>
      <c r="R203" s="176">
        <f>Q203*H203</f>
        <v>0.87903999999999993</v>
      </c>
      <c r="S203" s="176">
        <v>0</v>
      </c>
      <c r="T203" s="17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78" t="s">
        <v>258</v>
      </c>
      <c r="AT203" s="178" t="s">
        <v>356</v>
      </c>
      <c r="AU203" s="178" t="s">
        <v>22</v>
      </c>
      <c r="AY203" s="20" t="s">
        <v>216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0" t="s">
        <v>88</v>
      </c>
      <c r="BK203" s="179">
        <f>ROUND(I203*H203,2)</f>
        <v>0</v>
      </c>
      <c r="BL203" s="20" t="s">
        <v>223</v>
      </c>
      <c r="BM203" s="178" t="s">
        <v>1773</v>
      </c>
    </row>
    <row r="204" s="13" customFormat="1">
      <c r="A204" s="13"/>
      <c r="B204" s="180"/>
      <c r="C204" s="13"/>
      <c r="D204" s="181" t="s">
        <v>225</v>
      </c>
      <c r="E204" s="13"/>
      <c r="F204" s="183" t="s">
        <v>1883</v>
      </c>
      <c r="G204" s="13"/>
      <c r="H204" s="184">
        <v>10.988</v>
      </c>
      <c r="I204" s="185"/>
      <c r="J204" s="13"/>
      <c r="K204" s="13"/>
      <c r="L204" s="180"/>
      <c r="M204" s="186"/>
      <c r="N204" s="187"/>
      <c r="O204" s="187"/>
      <c r="P204" s="187"/>
      <c r="Q204" s="187"/>
      <c r="R204" s="187"/>
      <c r="S204" s="187"/>
      <c r="T204" s="18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2" t="s">
        <v>225</v>
      </c>
      <c r="AU204" s="182" t="s">
        <v>22</v>
      </c>
      <c r="AV204" s="13" t="s">
        <v>22</v>
      </c>
      <c r="AW204" s="13" t="s">
        <v>4</v>
      </c>
      <c r="AX204" s="13" t="s">
        <v>88</v>
      </c>
      <c r="AY204" s="182" t="s">
        <v>216</v>
      </c>
    </row>
    <row r="205" s="2" customFormat="1" ht="14.4" customHeight="1">
      <c r="A205" s="40"/>
      <c r="B205" s="166"/>
      <c r="C205" s="201" t="s">
        <v>374</v>
      </c>
      <c r="D205" s="201" t="s">
        <v>356</v>
      </c>
      <c r="E205" s="202" t="s">
        <v>1394</v>
      </c>
      <c r="F205" s="203" t="s">
        <v>1395</v>
      </c>
      <c r="G205" s="204" t="s">
        <v>462</v>
      </c>
      <c r="H205" s="205">
        <v>10.988</v>
      </c>
      <c r="I205" s="206"/>
      <c r="J205" s="207">
        <f>ROUND(I205*H205,2)</f>
        <v>0</v>
      </c>
      <c r="K205" s="203" t="s">
        <v>222</v>
      </c>
      <c r="L205" s="208"/>
      <c r="M205" s="209" t="s">
        <v>3</v>
      </c>
      <c r="N205" s="210" t="s">
        <v>51</v>
      </c>
      <c r="O205" s="74"/>
      <c r="P205" s="176">
        <f>O205*H205</f>
        <v>0</v>
      </c>
      <c r="Q205" s="176">
        <v>0.111</v>
      </c>
      <c r="R205" s="176">
        <f>Q205*H205</f>
        <v>1.219668</v>
      </c>
      <c r="S205" s="176">
        <v>0</v>
      </c>
      <c r="T205" s="17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78" t="s">
        <v>258</v>
      </c>
      <c r="AT205" s="178" t="s">
        <v>356</v>
      </c>
      <c r="AU205" s="178" t="s">
        <v>22</v>
      </c>
      <c r="AY205" s="20" t="s">
        <v>216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0" t="s">
        <v>88</v>
      </c>
      <c r="BK205" s="179">
        <f>ROUND(I205*H205,2)</f>
        <v>0</v>
      </c>
      <c r="BL205" s="20" t="s">
        <v>223</v>
      </c>
      <c r="BM205" s="178" t="s">
        <v>1774</v>
      </c>
    </row>
    <row r="206" s="13" customFormat="1">
      <c r="A206" s="13"/>
      <c r="B206" s="180"/>
      <c r="C206" s="13"/>
      <c r="D206" s="181" t="s">
        <v>225</v>
      </c>
      <c r="E206" s="13"/>
      <c r="F206" s="183" t="s">
        <v>1883</v>
      </c>
      <c r="G206" s="13"/>
      <c r="H206" s="184">
        <v>10.988</v>
      </c>
      <c r="I206" s="185"/>
      <c r="J206" s="13"/>
      <c r="K206" s="13"/>
      <c r="L206" s="180"/>
      <c r="M206" s="186"/>
      <c r="N206" s="187"/>
      <c r="O206" s="187"/>
      <c r="P206" s="187"/>
      <c r="Q206" s="187"/>
      <c r="R206" s="187"/>
      <c r="S206" s="187"/>
      <c r="T206" s="18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2" t="s">
        <v>225</v>
      </c>
      <c r="AU206" s="182" t="s">
        <v>22</v>
      </c>
      <c r="AV206" s="13" t="s">
        <v>22</v>
      </c>
      <c r="AW206" s="13" t="s">
        <v>4</v>
      </c>
      <c r="AX206" s="13" t="s">
        <v>88</v>
      </c>
      <c r="AY206" s="182" t="s">
        <v>216</v>
      </c>
    </row>
    <row r="207" s="2" customFormat="1" ht="14.4" customHeight="1">
      <c r="A207" s="40"/>
      <c r="B207" s="166"/>
      <c r="C207" s="201" t="s">
        <v>379</v>
      </c>
      <c r="D207" s="201" t="s">
        <v>356</v>
      </c>
      <c r="E207" s="202" t="s">
        <v>1397</v>
      </c>
      <c r="F207" s="203" t="s">
        <v>1398</v>
      </c>
      <c r="G207" s="204" t="s">
        <v>462</v>
      </c>
      <c r="H207" s="205">
        <v>0.57799999999999996</v>
      </c>
      <c r="I207" s="206"/>
      <c r="J207" s="207">
        <f>ROUND(I207*H207,2)</f>
        <v>0</v>
      </c>
      <c r="K207" s="203" t="s">
        <v>222</v>
      </c>
      <c r="L207" s="208"/>
      <c r="M207" s="209" t="s">
        <v>3</v>
      </c>
      <c r="N207" s="210" t="s">
        <v>51</v>
      </c>
      <c r="O207" s="74"/>
      <c r="P207" s="176">
        <f>O207*H207</f>
        <v>0</v>
      </c>
      <c r="Q207" s="176">
        <v>0.057000000000000002</v>
      </c>
      <c r="R207" s="176">
        <f>Q207*H207</f>
        <v>0.032945999999999996</v>
      </c>
      <c r="S207" s="176">
        <v>0</v>
      </c>
      <c r="T207" s="17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78" t="s">
        <v>258</v>
      </c>
      <c r="AT207" s="178" t="s">
        <v>356</v>
      </c>
      <c r="AU207" s="178" t="s">
        <v>22</v>
      </c>
      <c r="AY207" s="20" t="s">
        <v>216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0" t="s">
        <v>88</v>
      </c>
      <c r="BK207" s="179">
        <f>ROUND(I207*H207,2)</f>
        <v>0</v>
      </c>
      <c r="BL207" s="20" t="s">
        <v>223</v>
      </c>
      <c r="BM207" s="178" t="s">
        <v>1775</v>
      </c>
    </row>
    <row r="208" s="13" customFormat="1">
      <c r="A208" s="13"/>
      <c r="B208" s="180"/>
      <c r="C208" s="13"/>
      <c r="D208" s="181" t="s">
        <v>225</v>
      </c>
      <c r="E208" s="13"/>
      <c r="F208" s="183" t="s">
        <v>1537</v>
      </c>
      <c r="G208" s="13"/>
      <c r="H208" s="184">
        <v>0.57799999999999996</v>
      </c>
      <c r="I208" s="185"/>
      <c r="J208" s="13"/>
      <c r="K208" s="13"/>
      <c r="L208" s="180"/>
      <c r="M208" s="186"/>
      <c r="N208" s="187"/>
      <c r="O208" s="187"/>
      <c r="P208" s="187"/>
      <c r="Q208" s="187"/>
      <c r="R208" s="187"/>
      <c r="S208" s="187"/>
      <c r="T208" s="18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225</v>
      </c>
      <c r="AU208" s="182" t="s">
        <v>22</v>
      </c>
      <c r="AV208" s="13" t="s">
        <v>22</v>
      </c>
      <c r="AW208" s="13" t="s">
        <v>4</v>
      </c>
      <c r="AX208" s="13" t="s">
        <v>88</v>
      </c>
      <c r="AY208" s="182" t="s">
        <v>216</v>
      </c>
    </row>
    <row r="209" s="2" customFormat="1" ht="14.4" customHeight="1">
      <c r="A209" s="40"/>
      <c r="B209" s="166"/>
      <c r="C209" s="201" t="s">
        <v>388</v>
      </c>
      <c r="D209" s="201" t="s">
        <v>356</v>
      </c>
      <c r="E209" s="202" t="s">
        <v>1401</v>
      </c>
      <c r="F209" s="203" t="s">
        <v>1402</v>
      </c>
      <c r="G209" s="204" t="s">
        <v>462</v>
      </c>
      <c r="H209" s="205">
        <v>10.988</v>
      </c>
      <c r="I209" s="206"/>
      <c r="J209" s="207">
        <f>ROUND(I209*H209,2)</f>
        <v>0</v>
      </c>
      <c r="K209" s="203" t="s">
        <v>222</v>
      </c>
      <c r="L209" s="208"/>
      <c r="M209" s="209" t="s">
        <v>3</v>
      </c>
      <c r="N209" s="210" t="s">
        <v>51</v>
      </c>
      <c r="O209" s="74"/>
      <c r="P209" s="176">
        <f>O209*H209</f>
        <v>0</v>
      </c>
      <c r="Q209" s="176">
        <v>0.00044000000000000002</v>
      </c>
      <c r="R209" s="176">
        <f>Q209*H209</f>
        <v>0.0048347199999999998</v>
      </c>
      <c r="S209" s="176">
        <v>0</v>
      </c>
      <c r="T209" s="17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8" t="s">
        <v>258</v>
      </c>
      <c r="AT209" s="178" t="s">
        <v>356</v>
      </c>
      <c r="AU209" s="178" t="s">
        <v>22</v>
      </c>
      <c r="AY209" s="20" t="s">
        <v>216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0" t="s">
        <v>88</v>
      </c>
      <c r="BK209" s="179">
        <f>ROUND(I209*H209,2)</f>
        <v>0</v>
      </c>
      <c r="BL209" s="20" t="s">
        <v>223</v>
      </c>
      <c r="BM209" s="178" t="s">
        <v>1777</v>
      </c>
    </row>
    <row r="210" s="13" customFormat="1">
      <c r="A210" s="13"/>
      <c r="B210" s="180"/>
      <c r="C210" s="13"/>
      <c r="D210" s="181" t="s">
        <v>225</v>
      </c>
      <c r="E210" s="13"/>
      <c r="F210" s="183" t="s">
        <v>1883</v>
      </c>
      <c r="G210" s="13"/>
      <c r="H210" s="184">
        <v>10.988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225</v>
      </c>
      <c r="AU210" s="182" t="s">
        <v>22</v>
      </c>
      <c r="AV210" s="13" t="s">
        <v>22</v>
      </c>
      <c r="AW210" s="13" t="s">
        <v>4</v>
      </c>
      <c r="AX210" s="13" t="s">
        <v>88</v>
      </c>
      <c r="AY210" s="182" t="s">
        <v>216</v>
      </c>
    </row>
    <row r="211" s="2" customFormat="1" ht="14.4" customHeight="1">
      <c r="A211" s="40"/>
      <c r="B211" s="166"/>
      <c r="C211" s="201" t="s">
        <v>397</v>
      </c>
      <c r="D211" s="201" t="s">
        <v>356</v>
      </c>
      <c r="E211" s="202" t="s">
        <v>1404</v>
      </c>
      <c r="F211" s="203" t="s">
        <v>1405</v>
      </c>
      <c r="G211" s="204" t="s">
        <v>462</v>
      </c>
      <c r="H211" s="205">
        <v>10.988</v>
      </c>
      <c r="I211" s="206"/>
      <c r="J211" s="207">
        <f>ROUND(I211*H211,2)</f>
        <v>0</v>
      </c>
      <c r="K211" s="203" t="s">
        <v>3</v>
      </c>
      <c r="L211" s="208"/>
      <c r="M211" s="209" t="s">
        <v>3</v>
      </c>
      <c r="N211" s="210" t="s">
        <v>51</v>
      </c>
      <c r="O211" s="74"/>
      <c r="P211" s="176">
        <f>O211*H211</f>
        <v>0</v>
      </c>
      <c r="Q211" s="176">
        <v>0.027</v>
      </c>
      <c r="R211" s="176">
        <f>Q211*H211</f>
        <v>0.296676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258</v>
      </c>
      <c r="AT211" s="178" t="s">
        <v>356</v>
      </c>
      <c r="AU211" s="178" t="s">
        <v>22</v>
      </c>
      <c r="AY211" s="20" t="s">
        <v>216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88</v>
      </c>
      <c r="BK211" s="179">
        <f>ROUND(I211*H211,2)</f>
        <v>0</v>
      </c>
      <c r="BL211" s="20" t="s">
        <v>223</v>
      </c>
      <c r="BM211" s="178" t="s">
        <v>1778</v>
      </c>
    </row>
    <row r="212" s="13" customFormat="1">
      <c r="A212" s="13"/>
      <c r="B212" s="180"/>
      <c r="C212" s="13"/>
      <c r="D212" s="181" t="s">
        <v>225</v>
      </c>
      <c r="E212" s="13"/>
      <c r="F212" s="183" t="s">
        <v>1883</v>
      </c>
      <c r="G212" s="13"/>
      <c r="H212" s="184">
        <v>10.988</v>
      </c>
      <c r="I212" s="185"/>
      <c r="J212" s="13"/>
      <c r="K212" s="13"/>
      <c r="L212" s="180"/>
      <c r="M212" s="186"/>
      <c r="N212" s="187"/>
      <c r="O212" s="187"/>
      <c r="P212" s="187"/>
      <c r="Q212" s="187"/>
      <c r="R212" s="187"/>
      <c r="S212" s="187"/>
      <c r="T212" s="18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2" t="s">
        <v>225</v>
      </c>
      <c r="AU212" s="182" t="s">
        <v>22</v>
      </c>
      <c r="AV212" s="13" t="s">
        <v>22</v>
      </c>
      <c r="AW212" s="13" t="s">
        <v>4</v>
      </c>
      <c r="AX212" s="13" t="s">
        <v>88</v>
      </c>
      <c r="AY212" s="182" t="s">
        <v>216</v>
      </c>
    </row>
    <row r="213" s="2" customFormat="1" ht="14.4" customHeight="1">
      <c r="A213" s="40"/>
      <c r="B213" s="166"/>
      <c r="C213" s="167" t="s">
        <v>403</v>
      </c>
      <c r="D213" s="167" t="s">
        <v>218</v>
      </c>
      <c r="E213" s="168" t="s">
        <v>1414</v>
      </c>
      <c r="F213" s="169" t="s">
        <v>1415</v>
      </c>
      <c r="G213" s="170" t="s">
        <v>462</v>
      </c>
      <c r="H213" s="171">
        <v>10.988</v>
      </c>
      <c r="I213" s="172"/>
      <c r="J213" s="173">
        <f>ROUND(I213*H213,2)</f>
        <v>0</v>
      </c>
      <c r="K213" s="169" t="s">
        <v>222</v>
      </c>
      <c r="L213" s="41"/>
      <c r="M213" s="174" t="s">
        <v>3</v>
      </c>
      <c r="N213" s="175" t="s">
        <v>51</v>
      </c>
      <c r="O213" s="74"/>
      <c r="P213" s="176">
        <f>O213*H213</f>
        <v>0</v>
      </c>
      <c r="Q213" s="176">
        <v>0.21734000000000001</v>
      </c>
      <c r="R213" s="176">
        <f>Q213*H213</f>
        <v>2.3881319199999997</v>
      </c>
      <c r="S213" s="176">
        <v>0</v>
      </c>
      <c r="T213" s="17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8" t="s">
        <v>223</v>
      </c>
      <c r="AT213" s="178" t="s">
        <v>218</v>
      </c>
      <c r="AU213" s="178" t="s">
        <v>22</v>
      </c>
      <c r="AY213" s="20" t="s">
        <v>216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0" t="s">
        <v>88</v>
      </c>
      <c r="BK213" s="179">
        <f>ROUND(I213*H213,2)</f>
        <v>0</v>
      </c>
      <c r="BL213" s="20" t="s">
        <v>223</v>
      </c>
      <c r="BM213" s="178" t="s">
        <v>1781</v>
      </c>
    </row>
    <row r="214" s="13" customFormat="1">
      <c r="A214" s="13"/>
      <c r="B214" s="180"/>
      <c r="C214" s="13"/>
      <c r="D214" s="181" t="s">
        <v>225</v>
      </c>
      <c r="E214" s="13"/>
      <c r="F214" s="183" t="s">
        <v>1883</v>
      </c>
      <c r="G214" s="13"/>
      <c r="H214" s="184">
        <v>10.988</v>
      </c>
      <c r="I214" s="185"/>
      <c r="J214" s="13"/>
      <c r="K214" s="13"/>
      <c r="L214" s="180"/>
      <c r="M214" s="186"/>
      <c r="N214" s="187"/>
      <c r="O214" s="187"/>
      <c r="P214" s="187"/>
      <c r="Q214" s="187"/>
      <c r="R214" s="187"/>
      <c r="S214" s="187"/>
      <c r="T214" s="18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2" t="s">
        <v>225</v>
      </c>
      <c r="AU214" s="182" t="s">
        <v>22</v>
      </c>
      <c r="AV214" s="13" t="s">
        <v>22</v>
      </c>
      <c r="AW214" s="13" t="s">
        <v>4</v>
      </c>
      <c r="AX214" s="13" t="s">
        <v>88</v>
      </c>
      <c r="AY214" s="182" t="s">
        <v>216</v>
      </c>
    </row>
    <row r="215" s="2" customFormat="1" ht="14.4" customHeight="1">
      <c r="A215" s="40"/>
      <c r="B215" s="166"/>
      <c r="C215" s="201" t="s">
        <v>412</v>
      </c>
      <c r="D215" s="201" t="s">
        <v>356</v>
      </c>
      <c r="E215" s="202" t="s">
        <v>1420</v>
      </c>
      <c r="F215" s="203" t="s">
        <v>1421</v>
      </c>
      <c r="G215" s="204" t="s">
        <v>462</v>
      </c>
      <c r="H215" s="205">
        <v>9.2530000000000001</v>
      </c>
      <c r="I215" s="206"/>
      <c r="J215" s="207">
        <f>ROUND(I215*H215,2)</f>
        <v>0</v>
      </c>
      <c r="K215" s="203" t="s">
        <v>222</v>
      </c>
      <c r="L215" s="208"/>
      <c r="M215" s="209" t="s">
        <v>3</v>
      </c>
      <c r="N215" s="210" t="s">
        <v>51</v>
      </c>
      <c r="O215" s="74"/>
      <c r="P215" s="176">
        <f>O215*H215</f>
        <v>0</v>
      </c>
      <c r="Q215" s="176">
        <v>0.050599999999999999</v>
      </c>
      <c r="R215" s="176">
        <f>Q215*H215</f>
        <v>0.4682018</v>
      </c>
      <c r="S215" s="176">
        <v>0</v>
      </c>
      <c r="T215" s="17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78" t="s">
        <v>258</v>
      </c>
      <c r="AT215" s="178" t="s">
        <v>356</v>
      </c>
      <c r="AU215" s="178" t="s">
        <v>22</v>
      </c>
      <c r="AY215" s="20" t="s">
        <v>216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0" t="s">
        <v>88</v>
      </c>
      <c r="BK215" s="179">
        <f>ROUND(I215*H215,2)</f>
        <v>0</v>
      </c>
      <c r="BL215" s="20" t="s">
        <v>223</v>
      </c>
      <c r="BM215" s="178" t="s">
        <v>1782</v>
      </c>
    </row>
    <row r="216" s="13" customFormat="1">
      <c r="A216" s="13"/>
      <c r="B216" s="180"/>
      <c r="C216" s="13"/>
      <c r="D216" s="181" t="s">
        <v>225</v>
      </c>
      <c r="E216" s="13"/>
      <c r="F216" s="183" t="s">
        <v>1472</v>
      </c>
      <c r="G216" s="13"/>
      <c r="H216" s="184">
        <v>9.2530000000000001</v>
      </c>
      <c r="I216" s="185"/>
      <c r="J216" s="13"/>
      <c r="K216" s="13"/>
      <c r="L216" s="180"/>
      <c r="M216" s="186"/>
      <c r="N216" s="187"/>
      <c r="O216" s="187"/>
      <c r="P216" s="187"/>
      <c r="Q216" s="187"/>
      <c r="R216" s="187"/>
      <c r="S216" s="187"/>
      <c r="T216" s="1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225</v>
      </c>
      <c r="AU216" s="182" t="s">
        <v>22</v>
      </c>
      <c r="AV216" s="13" t="s">
        <v>22</v>
      </c>
      <c r="AW216" s="13" t="s">
        <v>4</v>
      </c>
      <c r="AX216" s="13" t="s">
        <v>88</v>
      </c>
      <c r="AY216" s="182" t="s">
        <v>216</v>
      </c>
    </row>
    <row r="217" s="2" customFormat="1" ht="14.4" customHeight="1">
      <c r="A217" s="40"/>
      <c r="B217" s="166"/>
      <c r="C217" s="201" t="s">
        <v>419</v>
      </c>
      <c r="D217" s="201" t="s">
        <v>356</v>
      </c>
      <c r="E217" s="202" t="s">
        <v>1423</v>
      </c>
      <c r="F217" s="203" t="s">
        <v>1424</v>
      </c>
      <c r="G217" s="204" t="s">
        <v>462</v>
      </c>
      <c r="H217" s="205">
        <v>1.7350000000000001</v>
      </c>
      <c r="I217" s="206"/>
      <c r="J217" s="207">
        <f>ROUND(I217*H217,2)</f>
        <v>0</v>
      </c>
      <c r="K217" s="203" t="s">
        <v>222</v>
      </c>
      <c r="L217" s="208"/>
      <c r="M217" s="209" t="s">
        <v>3</v>
      </c>
      <c r="N217" s="210" t="s">
        <v>51</v>
      </c>
      <c r="O217" s="74"/>
      <c r="P217" s="176">
        <f>O217*H217</f>
        <v>0</v>
      </c>
      <c r="Q217" s="176">
        <v>0.010999999999999999</v>
      </c>
      <c r="R217" s="176">
        <f>Q217*H217</f>
        <v>0.019085000000000001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258</v>
      </c>
      <c r="AT217" s="178" t="s">
        <v>356</v>
      </c>
      <c r="AU217" s="178" t="s">
        <v>22</v>
      </c>
      <c r="AY217" s="20" t="s">
        <v>216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88</v>
      </c>
      <c r="BK217" s="179">
        <f>ROUND(I217*H217,2)</f>
        <v>0</v>
      </c>
      <c r="BL217" s="20" t="s">
        <v>223</v>
      </c>
      <c r="BM217" s="178" t="s">
        <v>1783</v>
      </c>
    </row>
    <row r="218" s="2" customFormat="1">
      <c r="A218" s="40"/>
      <c r="B218" s="41"/>
      <c r="C218" s="40"/>
      <c r="D218" s="181" t="s">
        <v>230</v>
      </c>
      <c r="E218" s="40"/>
      <c r="F218" s="189" t="s">
        <v>1339</v>
      </c>
      <c r="G218" s="40"/>
      <c r="H218" s="40"/>
      <c r="I218" s="190"/>
      <c r="J218" s="40"/>
      <c r="K218" s="40"/>
      <c r="L218" s="41"/>
      <c r="M218" s="191"/>
      <c r="N218" s="192"/>
      <c r="O218" s="74"/>
      <c r="P218" s="74"/>
      <c r="Q218" s="74"/>
      <c r="R218" s="74"/>
      <c r="S218" s="74"/>
      <c r="T218" s="75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20" t="s">
        <v>230</v>
      </c>
      <c r="AU218" s="20" t="s">
        <v>22</v>
      </c>
    </row>
    <row r="219" s="13" customFormat="1">
      <c r="A219" s="13"/>
      <c r="B219" s="180"/>
      <c r="C219" s="13"/>
      <c r="D219" s="181" t="s">
        <v>225</v>
      </c>
      <c r="E219" s="13"/>
      <c r="F219" s="183" t="s">
        <v>1400</v>
      </c>
      <c r="G219" s="13"/>
      <c r="H219" s="184">
        <v>1.7350000000000001</v>
      </c>
      <c r="I219" s="185"/>
      <c r="J219" s="13"/>
      <c r="K219" s="13"/>
      <c r="L219" s="180"/>
      <c r="M219" s="186"/>
      <c r="N219" s="187"/>
      <c r="O219" s="187"/>
      <c r="P219" s="187"/>
      <c r="Q219" s="187"/>
      <c r="R219" s="187"/>
      <c r="S219" s="187"/>
      <c r="T219" s="18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2" t="s">
        <v>225</v>
      </c>
      <c r="AU219" s="182" t="s">
        <v>22</v>
      </c>
      <c r="AV219" s="13" t="s">
        <v>22</v>
      </c>
      <c r="AW219" s="13" t="s">
        <v>4</v>
      </c>
      <c r="AX219" s="13" t="s">
        <v>88</v>
      </c>
      <c r="AY219" s="182" t="s">
        <v>216</v>
      </c>
    </row>
    <row r="220" s="2" customFormat="1" ht="14.4" customHeight="1">
      <c r="A220" s="40"/>
      <c r="B220" s="166"/>
      <c r="C220" s="201" t="s">
        <v>427</v>
      </c>
      <c r="D220" s="201" t="s">
        <v>356</v>
      </c>
      <c r="E220" s="202" t="s">
        <v>1884</v>
      </c>
      <c r="F220" s="203" t="s">
        <v>1885</v>
      </c>
      <c r="G220" s="204" t="s">
        <v>462</v>
      </c>
      <c r="H220" s="205">
        <v>1.157</v>
      </c>
      <c r="I220" s="206"/>
      <c r="J220" s="207">
        <f>ROUND(I220*H220,2)</f>
        <v>0</v>
      </c>
      <c r="K220" s="203" t="s">
        <v>222</v>
      </c>
      <c r="L220" s="208"/>
      <c r="M220" s="209" t="s">
        <v>3</v>
      </c>
      <c r="N220" s="210" t="s">
        <v>51</v>
      </c>
      <c r="O220" s="74"/>
      <c r="P220" s="176">
        <f>O220*H220</f>
        <v>0</v>
      </c>
      <c r="Q220" s="176">
        <v>0.095799999999999996</v>
      </c>
      <c r="R220" s="176">
        <f>Q220*H220</f>
        <v>0.1108406</v>
      </c>
      <c r="S220" s="176">
        <v>0</v>
      </c>
      <c r="T220" s="17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8" t="s">
        <v>258</v>
      </c>
      <c r="AT220" s="178" t="s">
        <v>356</v>
      </c>
      <c r="AU220" s="178" t="s">
        <v>22</v>
      </c>
      <c r="AY220" s="20" t="s">
        <v>216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0" t="s">
        <v>88</v>
      </c>
      <c r="BK220" s="179">
        <f>ROUND(I220*H220,2)</f>
        <v>0</v>
      </c>
      <c r="BL220" s="20" t="s">
        <v>223</v>
      </c>
      <c r="BM220" s="178" t="s">
        <v>1886</v>
      </c>
    </row>
    <row r="221" s="13" customFormat="1">
      <c r="A221" s="13"/>
      <c r="B221" s="180"/>
      <c r="C221" s="13"/>
      <c r="D221" s="181" t="s">
        <v>225</v>
      </c>
      <c r="E221" s="182" t="s">
        <v>3</v>
      </c>
      <c r="F221" s="183" t="s">
        <v>1887</v>
      </c>
      <c r="G221" s="13"/>
      <c r="H221" s="184">
        <v>2</v>
      </c>
      <c r="I221" s="185"/>
      <c r="J221" s="13"/>
      <c r="K221" s="13"/>
      <c r="L221" s="180"/>
      <c r="M221" s="186"/>
      <c r="N221" s="187"/>
      <c r="O221" s="187"/>
      <c r="P221" s="187"/>
      <c r="Q221" s="187"/>
      <c r="R221" s="187"/>
      <c r="S221" s="187"/>
      <c r="T221" s="18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2" t="s">
        <v>225</v>
      </c>
      <c r="AU221" s="182" t="s">
        <v>22</v>
      </c>
      <c r="AV221" s="13" t="s">
        <v>22</v>
      </c>
      <c r="AW221" s="13" t="s">
        <v>41</v>
      </c>
      <c r="AX221" s="13" t="s">
        <v>88</v>
      </c>
      <c r="AY221" s="182" t="s">
        <v>216</v>
      </c>
    </row>
    <row r="222" s="13" customFormat="1">
      <c r="A222" s="13"/>
      <c r="B222" s="180"/>
      <c r="C222" s="13"/>
      <c r="D222" s="181" t="s">
        <v>225</v>
      </c>
      <c r="E222" s="13"/>
      <c r="F222" s="183" t="s">
        <v>1547</v>
      </c>
      <c r="G222" s="13"/>
      <c r="H222" s="184">
        <v>1.157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</v>
      </c>
      <c r="AX222" s="13" t="s">
        <v>88</v>
      </c>
      <c r="AY222" s="182" t="s">
        <v>216</v>
      </c>
    </row>
    <row r="223" s="2" customFormat="1" ht="14.4" customHeight="1">
      <c r="A223" s="40"/>
      <c r="B223" s="166"/>
      <c r="C223" s="167" t="s">
        <v>434</v>
      </c>
      <c r="D223" s="167" t="s">
        <v>218</v>
      </c>
      <c r="E223" s="168" t="s">
        <v>1784</v>
      </c>
      <c r="F223" s="169" t="s">
        <v>1785</v>
      </c>
      <c r="G223" s="170" t="s">
        <v>271</v>
      </c>
      <c r="H223" s="171">
        <v>1.4310000000000001</v>
      </c>
      <c r="I223" s="172"/>
      <c r="J223" s="173">
        <f>ROUND(I223*H223,2)</f>
        <v>0</v>
      </c>
      <c r="K223" s="169" t="s">
        <v>222</v>
      </c>
      <c r="L223" s="41"/>
      <c r="M223" s="174" t="s">
        <v>3</v>
      </c>
      <c r="N223" s="175" t="s">
        <v>51</v>
      </c>
      <c r="O223" s="74"/>
      <c r="P223" s="176">
        <f>O223*H223</f>
        <v>0</v>
      </c>
      <c r="Q223" s="176">
        <v>2.2563399999999998</v>
      </c>
      <c r="R223" s="176">
        <f>Q223*H223</f>
        <v>3.2288225399999999</v>
      </c>
      <c r="S223" s="176">
        <v>0</v>
      </c>
      <c r="T223" s="17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78" t="s">
        <v>223</v>
      </c>
      <c r="AT223" s="178" t="s">
        <v>218</v>
      </c>
      <c r="AU223" s="178" t="s">
        <v>22</v>
      </c>
      <c r="AY223" s="20" t="s">
        <v>216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0" t="s">
        <v>88</v>
      </c>
      <c r="BK223" s="179">
        <f>ROUND(I223*H223,2)</f>
        <v>0</v>
      </c>
      <c r="BL223" s="20" t="s">
        <v>223</v>
      </c>
      <c r="BM223" s="178" t="s">
        <v>1888</v>
      </c>
    </row>
    <row r="224" s="13" customFormat="1">
      <c r="A224" s="13"/>
      <c r="B224" s="180"/>
      <c r="C224" s="13"/>
      <c r="D224" s="181" t="s">
        <v>225</v>
      </c>
      <c r="E224" s="182" t="s">
        <v>3</v>
      </c>
      <c r="F224" s="183" t="s">
        <v>1889</v>
      </c>
      <c r="G224" s="13"/>
      <c r="H224" s="184">
        <v>2.4750000000000001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225</v>
      </c>
      <c r="AU224" s="182" t="s">
        <v>22</v>
      </c>
      <c r="AV224" s="13" t="s">
        <v>22</v>
      </c>
      <c r="AW224" s="13" t="s">
        <v>41</v>
      </c>
      <c r="AX224" s="13" t="s">
        <v>88</v>
      </c>
      <c r="AY224" s="182" t="s">
        <v>216</v>
      </c>
    </row>
    <row r="225" s="13" customFormat="1">
      <c r="A225" s="13"/>
      <c r="B225" s="180"/>
      <c r="C225" s="13"/>
      <c r="D225" s="181" t="s">
        <v>225</v>
      </c>
      <c r="E225" s="13"/>
      <c r="F225" s="183" t="s">
        <v>1890</v>
      </c>
      <c r="G225" s="13"/>
      <c r="H225" s="184">
        <v>1.4310000000000001</v>
      </c>
      <c r="I225" s="185"/>
      <c r="J225" s="13"/>
      <c r="K225" s="13"/>
      <c r="L225" s="180"/>
      <c r="M225" s="186"/>
      <c r="N225" s="187"/>
      <c r="O225" s="187"/>
      <c r="P225" s="187"/>
      <c r="Q225" s="187"/>
      <c r="R225" s="187"/>
      <c r="S225" s="187"/>
      <c r="T225" s="18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2" t="s">
        <v>225</v>
      </c>
      <c r="AU225" s="182" t="s">
        <v>22</v>
      </c>
      <c r="AV225" s="13" t="s">
        <v>22</v>
      </c>
      <c r="AW225" s="13" t="s">
        <v>4</v>
      </c>
      <c r="AX225" s="13" t="s">
        <v>88</v>
      </c>
      <c r="AY225" s="182" t="s">
        <v>216</v>
      </c>
    </row>
    <row r="226" s="2" customFormat="1" ht="14.4" customHeight="1">
      <c r="A226" s="40"/>
      <c r="B226" s="166"/>
      <c r="C226" s="167" t="s">
        <v>440</v>
      </c>
      <c r="D226" s="167" t="s">
        <v>218</v>
      </c>
      <c r="E226" s="168" t="s">
        <v>1427</v>
      </c>
      <c r="F226" s="169" t="s">
        <v>1428</v>
      </c>
      <c r="G226" s="170" t="s">
        <v>261</v>
      </c>
      <c r="H226" s="171">
        <v>76.150999999999996</v>
      </c>
      <c r="I226" s="172"/>
      <c r="J226" s="173">
        <f>ROUND(I226*H226,2)</f>
        <v>0</v>
      </c>
      <c r="K226" s="169" t="s">
        <v>222</v>
      </c>
      <c r="L226" s="41"/>
      <c r="M226" s="174" t="s">
        <v>3</v>
      </c>
      <c r="N226" s="175" t="s">
        <v>51</v>
      </c>
      <c r="O226" s="74"/>
      <c r="P226" s="176">
        <f>O226*H226</f>
        <v>0</v>
      </c>
      <c r="Q226" s="176">
        <v>0.00019000000000000001</v>
      </c>
      <c r="R226" s="176">
        <f>Q226*H226</f>
        <v>0.014468689999999999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223</v>
      </c>
      <c r="AT226" s="178" t="s">
        <v>218</v>
      </c>
      <c r="AU226" s="178" t="s">
        <v>22</v>
      </c>
      <c r="AY226" s="20" t="s">
        <v>216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88</v>
      </c>
      <c r="BK226" s="179">
        <f>ROUND(I226*H226,2)</f>
        <v>0</v>
      </c>
      <c r="BL226" s="20" t="s">
        <v>223</v>
      </c>
      <c r="BM226" s="178" t="s">
        <v>1790</v>
      </c>
    </row>
    <row r="227" s="13" customFormat="1">
      <c r="A227" s="13"/>
      <c r="B227" s="180"/>
      <c r="C227" s="13"/>
      <c r="D227" s="181" t="s">
        <v>225</v>
      </c>
      <c r="E227" s="182" t="s">
        <v>3</v>
      </c>
      <c r="F227" s="183" t="s">
        <v>1891</v>
      </c>
      <c r="G227" s="13"/>
      <c r="H227" s="184">
        <v>131.68000000000001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225</v>
      </c>
      <c r="AU227" s="182" t="s">
        <v>22</v>
      </c>
      <c r="AV227" s="13" t="s">
        <v>22</v>
      </c>
      <c r="AW227" s="13" t="s">
        <v>41</v>
      </c>
      <c r="AX227" s="13" t="s">
        <v>88</v>
      </c>
      <c r="AY227" s="182" t="s">
        <v>216</v>
      </c>
    </row>
    <row r="228" s="13" customFormat="1">
      <c r="A228" s="13"/>
      <c r="B228" s="180"/>
      <c r="C228" s="13"/>
      <c r="D228" s="181" t="s">
        <v>225</v>
      </c>
      <c r="E228" s="13"/>
      <c r="F228" s="183" t="s">
        <v>1892</v>
      </c>
      <c r="G228" s="13"/>
      <c r="H228" s="184">
        <v>76.150999999999996</v>
      </c>
      <c r="I228" s="185"/>
      <c r="J228" s="13"/>
      <c r="K228" s="13"/>
      <c r="L228" s="180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225</v>
      </c>
      <c r="AU228" s="182" t="s">
        <v>22</v>
      </c>
      <c r="AV228" s="13" t="s">
        <v>22</v>
      </c>
      <c r="AW228" s="13" t="s">
        <v>4</v>
      </c>
      <c r="AX228" s="13" t="s">
        <v>88</v>
      </c>
      <c r="AY228" s="182" t="s">
        <v>216</v>
      </c>
    </row>
    <row r="229" s="2" customFormat="1" ht="14.4" customHeight="1">
      <c r="A229" s="40"/>
      <c r="B229" s="166"/>
      <c r="C229" s="167" t="s">
        <v>445</v>
      </c>
      <c r="D229" s="167" t="s">
        <v>218</v>
      </c>
      <c r="E229" s="168" t="s">
        <v>1431</v>
      </c>
      <c r="F229" s="169" t="s">
        <v>1432</v>
      </c>
      <c r="G229" s="170" t="s">
        <v>261</v>
      </c>
      <c r="H229" s="171">
        <v>76.150999999999996</v>
      </c>
      <c r="I229" s="172"/>
      <c r="J229" s="173">
        <f>ROUND(I229*H229,2)</f>
        <v>0</v>
      </c>
      <c r="K229" s="169" t="s">
        <v>222</v>
      </c>
      <c r="L229" s="41"/>
      <c r="M229" s="174" t="s">
        <v>3</v>
      </c>
      <c r="N229" s="175" t="s">
        <v>51</v>
      </c>
      <c r="O229" s="74"/>
      <c r="P229" s="176">
        <f>O229*H229</f>
        <v>0</v>
      </c>
      <c r="Q229" s="176">
        <v>9.0000000000000006E-05</v>
      </c>
      <c r="R229" s="176">
        <f>Q229*H229</f>
        <v>0.0068535899999999997</v>
      </c>
      <c r="S229" s="176">
        <v>0</v>
      </c>
      <c r="T229" s="17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78" t="s">
        <v>223</v>
      </c>
      <c r="AT229" s="178" t="s">
        <v>218</v>
      </c>
      <c r="AU229" s="178" t="s">
        <v>22</v>
      </c>
      <c r="AY229" s="20" t="s">
        <v>216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0" t="s">
        <v>88</v>
      </c>
      <c r="BK229" s="179">
        <f>ROUND(I229*H229,2)</f>
        <v>0</v>
      </c>
      <c r="BL229" s="20" t="s">
        <v>223</v>
      </c>
      <c r="BM229" s="178" t="s">
        <v>1794</v>
      </c>
    </row>
    <row r="230" s="13" customFormat="1">
      <c r="A230" s="13"/>
      <c r="B230" s="180"/>
      <c r="C230" s="13"/>
      <c r="D230" s="181" t="s">
        <v>225</v>
      </c>
      <c r="E230" s="13"/>
      <c r="F230" s="183" t="s">
        <v>1893</v>
      </c>
      <c r="G230" s="13"/>
      <c r="H230" s="184">
        <v>76.150999999999996</v>
      </c>
      <c r="I230" s="185"/>
      <c r="J230" s="13"/>
      <c r="K230" s="13"/>
      <c r="L230" s="180"/>
      <c r="M230" s="186"/>
      <c r="N230" s="187"/>
      <c r="O230" s="187"/>
      <c r="P230" s="187"/>
      <c r="Q230" s="187"/>
      <c r="R230" s="187"/>
      <c r="S230" s="187"/>
      <c r="T230" s="18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2" t="s">
        <v>225</v>
      </c>
      <c r="AU230" s="182" t="s">
        <v>22</v>
      </c>
      <c r="AV230" s="13" t="s">
        <v>22</v>
      </c>
      <c r="AW230" s="13" t="s">
        <v>4</v>
      </c>
      <c r="AX230" s="13" t="s">
        <v>88</v>
      </c>
      <c r="AY230" s="182" t="s">
        <v>216</v>
      </c>
    </row>
    <row r="231" s="2" customFormat="1" ht="14.4" customHeight="1">
      <c r="A231" s="40"/>
      <c r="B231" s="166"/>
      <c r="C231" s="167" t="s">
        <v>450</v>
      </c>
      <c r="D231" s="167" t="s">
        <v>218</v>
      </c>
      <c r="E231" s="168" t="s">
        <v>1434</v>
      </c>
      <c r="F231" s="169" t="s">
        <v>1435</v>
      </c>
      <c r="G231" s="170" t="s">
        <v>1436</v>
      </c>
      <c r="H231" s="171">
        <v>0.064000000000000001</v>
      </c>
      <c r="I231" s="172"/>
      <c r="J231" s="173">
        <f>ROUND(I231*H231,2)</f>
        <v>0</v>
      </c>
      <c r="K231" s="169" t="s">
        <v>3</v>
      </c>
      <c r="L231" s="41"/>
      <c r="M231" s="174" t="s">
        <v>3</v>
      </c>
      <c r="N231" s="175" t="s">
        <v>51</v>
      </c>
      <c r="O231" s="74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78" t="s">
        <v>223</v>
      </c>
      <c r="AT231" s="178" t="s">
        <v>218</v>
      </c>
      <c r="AU231" s="178" t="s">
        <v>22</v>
      </c>
      <c r="AY231" s="20" t="s">
        <v>216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0" t="s">
        <v>88</v>
      </c>
      <c r="BK231" s="179">
        <f>ROUND(I231*H231,2)</f>
        <v>0</v>
      </c>
      <c r="BL231" s="20" t="s">
        <v>223</v>
      </c>
      <c r="BM231" s="178" t="s">
        <v>1795</v>
      </c>
    </row>
    <row r="232" s="13" customFormat="1">
      <c r="A232" s="13"/>
      <c r="B232" s="180"/>
      <c r="C232" s="13"/>
      <c r="D232" s="181" t="s">
        <v>225</v>
      </c>
      <c r="E232" s="13"/>
      <c r="F232" s="183" t="s">
        <v>1894</v>
      </c>
      <c r="G232" s="13"/>
      <c r="H232" s="184">
        <v>0.064000000000000001</v>
      </c>
      <c r="I232" s="185"/>
      <c r="J232" s="13"/>
      <c r="K232" s="13"/>
      <c r="L232" s="180"/>
      <c r="M232" s="186"/>
      <c r="N232" s="187"/>
      <c r="O232" s="187"/>
      <c r="P232" s="187"/>
      <c r="Q232" s="187"/>
      <c r="R232" s="187"/>
      <c r="S232" s="187"/>
      <c r="T232" s="18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2" t="s">
        <v>225</v>
      </c>
      <c r="AU232" s="182" t="s">
        <v>22</v>
      </c>
      <c r="AV232" s="13" t="s">
        <v>22</v>
      </c>
      <c r="AW232" s="13" t="s">
        <v>4</v>
      </c>
      <c r="AX232" s="13" t="s">
        <v>88</v>
      </c>
      <c r="AY232" s="182" t="s">
        <v>216</v>
      </c>
    </row>
    <row r="233" s="12" customFormat="1" ht="22.8" customHeight="1">
      <c r="A233" s="12"/>
      <c r="B233" s="153"/>
      <c r="C233" s="12"/>
      <c r="D233" s="154" t="s">
        <v>79</v>
      </c>
      <c r="E233" s="164" t="s">
        <v>264</v>
      </c>
      <c r="F233" s="164" t="s">
        <v>439</v>
      </c>
      <c r="G233" s="12"/>
      <c r="H233" s="12"/>
      <c r="I233" s="156"/>
      <c r="J233" s="165">
        <f>BK233</f>
        <v>0</v>
      </c>
      <c r="K233" s="12"/>
      <c r="L233" s="153"/>
      <c r="M233" s="158"/>
      <c r="N233" s="159"/>
      <c r="O233" s="159"/>
      <c r="P233" s="160">
        <f>SUM(P234:P239)</f>
        <v>0</v>
      </c>
      <c r="Q233" s="159"/>
      <c r="R233" s="160">
        <f>SUM(R234:R239)</f>
        <v>1.45770227</v>
      </c>
      <c r="S233" s="159"/>
      <c r="T233" s="161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4" t="s">
        <v>88</v>
      </c>
      <c r="AT233" s="162" t="s">
        <v>79</v>
      </c>
      <c r="AU233" s="162" t="s">
        <v>88</v>
      </c>
      <c r="AY233" s="154" t="s">
        <v>216</v>
      </c>
      <c r="BK233" s="163">
        <f>SUM(BK234:BK239)</f>
        <v>0</v>
      </c>
    </row>
    <row r="234" s="2" customFormat="1" ht="14.4" customHeight="1">
      <c r="A234" s="40"/>
      <c r="B234" s="166"/>
      <c r="C234" s="167" t="s">
        <v>455</v>
      </c>
      <c r="D234" s="167" t="s">
        <v>218</v>
      </c>
      <c r="E234" s="168" t="s">
        <v>1439</v>
      </c>
      <c r="F234" s="169" t="s">
        <v>1440</v>
      </c>
      <c r="G234" s="170" t="s">
        <v>261</v>
      </c>
      <c r="H234" s="171">
        <v>1.833</v>
      </c>
      <c r="I234" s="172"/>
      <c r="J234" s="173">
        <f>ROUND(I234*H234,2)</f>
        <v>0</v>
      </c>
      <c r="K234" s="169" t="s">
        <v>222</v>
      </c>
      <c r="L234" s="41"/>
      <c r="M234" s="174" t="s">
        <v>3</v>
      </c>
      <c r="N234" s="175" t="s">
        <v>51</v>
      </c>
      <c r="O234" s="74"/>
      <c r="P234" s="176">
        <f>O234*H234</f>
        <v>0</v>
      </c>
      <c r="Q234" s="176">
        <v>0.43819000000000002</v>
      </c>
      <c r="R234" s="176">
        <f>Q234*H234</f>
        <v>0.80320227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223</v>
      </c>
      <c r="AT234" s="178" t="s">
        <v>218</v>
      </c>
      <c r="AU234" s="178" t="s">
        <v>22</v>
      </c>
      <c r="AY234" s="20" t="s">
        <v>216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88</v>
      </c>
      <c r="BK234" s="179">
        <f>ROUND(I234*H234,2)</f>
        <v>0</v>
      </c>
      <c r="BL234" s="20" t="s">
        <v>223</v>
      </c>
      <c r="BM234" s="178" t="s">
        <v>1895</v>
      </c>
    </row>
    <row r="235" s="13" customFormat="1">
      <c r="A235" s="13"/>
      <c r="B235" s="180"/>
      <c r="C235" s="13"/>
      <c r="D235" s="181" t="s">
        <v>225</v>
      </c>
      <c r="E235" s="182" t="s">
        <v>3</v>
      </c>
      <c r="F235" s="183" t="s">
        <v>1896</v>
      </c>
      <c r="G235" s="13"/>
      <c r="H235" s="184">
        <v>3.1699999999999999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41</v>
      </c>
      <c r="AX235" s="13" t="s">
        <v>88</v>
      </c>
      <c r="AY235" s="182" t="s">
        <v>216</v>
      </c>
    </row>
    <row r="236" s="13" customFormat="1">
      <c r="A236" s="13"/>
      <c r="B236" s="180"/>
      <c r="C236" s="13"/>
      <c r="D236" s="181" t="s">
        <v>225</v>
      </c>
      <c r="E236" s="13"/>
      <c r="F236" s="183" t="s">
        <v>1897</v>
      </c>
      <c r="G236" s="13"/>
      <c r="H236" s="184">
        <v>1.833</v>
      </c>
      <c r="I236" s="185"/>
      <c r="J236" s="13"/>
      <c r="K236" s="13"/>
      <c r="L236" s="180"/>
      <c r="M236" s="186"/>
      <c r="N236" s="187"/>
      <c r="O236" s="187"/>
      <c r="P236" s="187"/>
      <c r="Q236" s="187"/>
      <c r="R236" s="187"/>
      <c r="S236" s="187"/>
      <c r="T236" s="18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2" t="s">
        <v>225</v>
      </c>
      <c r="AU236" s="182" t="s">
        <v>22</v>
      </c>
      <c r="AV236" s="13" t="s">
        <v>22</v>
      </c>
      <c r="AW236" s="13" t="s">
        <v>4</v>
      </c>
      <c r="AX236" s="13" t="s">
        <v>88</v>
      </c>
      <c r="AY236" s="182" t="s">
        <v>216</v>
      </c>
    </row>
    <row r="237" s="2" customFormat="1" ht="14.4" customHeight="1">
      <c r="A237" s="40"/>
      <c r="B237" s="166"/>
      <c r="C237" s="201" t="s">
        <v>30</v>
      </c>
      <c r="D237" s="201" t="s">
        <v>356</v>
      </c>
      <c r="E237" s="202" t="s">
        <v>1444</v>
      </c>
      <c r="F237" s="203" t="s">
        <v>1445</v>
      </c>
      <c r="G237" s="204" t="s">
        <v>261</v>
      </c>
      <c r="H237" s="205">
        <v>1.925</v>
      </c>
      <c r="I237" s="206"/>
      <c r="J237" s="207">
        <f>ROUND(I237*H237,2)</f>
        <v>0</v>
      </c>
      <c r="K237" s="203" t="s">
        <v>222</v>
      </c>
      <c r="L237" s="208"/>
      <c r="M237" s="209" t="s">
        <v>3</v>
      </c>
      <c r="N237" s="210" t="s">
        <v>51</v>
      </c>
      <c r="O237" s="74"/>
      <c r="P237" s="176">
        <f>O237*H237</f>
        <v>0</v>
      </c>
      <c r="Q237" s="176">
        <v>0.34000000000000002</v>
      </c>
      <c r="R237" s="176">
        <f>Q237*H237</f>
        <v>0.65450000000000008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258</v>
      </c>
      <c r="AT237" s="178" t="s">
        <v>356</v>
      </c>
      <c r="AU237" s="178" t="s">
        <v>22</v>
      </c>
      <c r="AY237" s="20" t="s">
        <v>216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0" t="s">
        <v>88</v>
      </c>
      <c r="BK237" s="179">
        <f>ROUND(I237*H237,2)</f>
        <v>0</v>
      </c>
      <c r="BL237" s="20" t="s">
        <v>223</v>
      </c>
      <c r="BM237" s="178" t="s">
        <v>1898</v>
      </c>
    </row>
    <row r="238" s="13" customFormat="1">
      <c r="A238" s="13"/>
      <c r="B238" s="180"/>
      <c r="C238" s="13"/>
      <c r="D238" s="181" t="s">
        <v>225</v>
      </c>
      <c r="E238" s="182" t="s">
        <v>3</v>
      </c>
      <c r="F238" s="183" t="s">
        <v>1899</v>
      </c>
      <c r="G238" s="13"/>
      <c r="H238" s="184">
        <v>3.3290000000000002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225</v>
      </c>
      <c r="AU238" s="182" t="s">
        <v>22</v>
      </c>
      <c r="AV238" s="13" t="s">
        <v>22</v>
      </c>
      <c r="AW238" s="13" t="s">
        <v>41</v>
      </c>
      <c r="AX238" s="13" t="s">
        <v>88</v>
      </c>
      <c r="AY238" s="182" t="s">
        <v>216</v>
      </c>
    </row>
    <row r="239" s="13" customFormat="1">
      <c r="A239" s="13"/>
      <c r="B239" s="180"/>
      <c r="C239" s="13"/>
      <c r="D239" s="181" t="s">
        <v>225</v>
      </c>
      <c r="E239" s="13"/>
      <c r="F239" s="183" t="s">
        <v>1900</v>
      </c>
      <c r="G239" s="13"/>
      <c r="H239" s="184">
        <v>1.925</v>
      </c>
      <c r="I239" s="185"/>
      <c r="J239" s="13"/>
      <c r="K239" s="13"/>
      <c r="L239" s="180"/>
      <c r="M239" s="186"/>
      <c r="N239" s="187"/>
      <c r="O239" s="187"/>
      <c r="P239" s="187"/>
      <c r="Q239" s="187"/>
      <c r="R239" s="187"/>
      <c r="S239" s="187"/>
      <c r="T239" s="18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225</v>
      </c>
      <c r="AU239" s="182" t="s">
        <v>22</v>
      </c>
      <c r="AV239" s="13" t="s">
        <v>22</v>
      </c>
      <c r="AW239" s="13" t="s">
        <v>4</v>
      </c>
      <c r="AX239" s="13" t="s">
        <v>88</v>
      </c>
      <c r="AY239" s="182" t="s">
        <v>216</v>
      </c>
    </row>
    <row r="240" s="12" customFormat="1" ht="22.8" customHeight="1">
      <c r="A240" s="12"/>
      <c r="B240" s="153"/>
      <c r="C240" s="12"/>
      <c r="D240" s="154" t="s">
        <v>79</v>
      </c>
      <c r="E240" s="164" t="s">
        <v>593</v>
      </c>
      <c r="F240" s="164" t="s">
        <v>594</v>
      </c>
      <c r="G240" s="12"/>
      <c r="H240" s="12"/>
      <c r="I240" s="156"/>
      <c r="J240" s="165">
        <f>BK240</f>
        <v>0</v>
      </c>
      <c r="K240" s="12"/>
      <c r="L240" s="153"/>
      <c r="M240" s="158"/>
      <c r="N240" s="159"/>
      <c r="O240" s="159"/>
      <c r="P240" s="160">
        <f>SUM(P241:P244)</f>
        <v>0</v>
      </c>
      <c r="Q240" s="159"/>
      <c r="R240" s="160">
        <f>SUM(R241:R244)</f>
        <v>0</v>
      </c>
      <c r="S240" s="159"/>
      <c r="T240" s="161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4" t="s">
        <v>88</v>
      </c>
      <c r="AT240" s="162" t="s">
        <v>79</v>
      </c>
      <c r="AU240" s="162" t="s">
        <v>88</v>
      </c>
      <c r="AY240" s="154" t="s">
        <v>216</v>
      </c>
      <c r="BK240" s="163">
        <f>SUM(BK241:BK244)</f>
        <v>0</v>
      </c>
    </row>
    <row r="241" s="2" customFormat="1" ht="24.15" customHeight="1">
      <c r="A241" s="40"/>
      <c r="B241" s="166"/>
      <c r="C241" s="167" t="s">
        <v>464</v>
      </c>
      <c r="D241" s="167" t="s">
        <v>218</v>
      </c>
      <c r="E241" s="168" t="s">
        <v>1453</v>
      </c>
      <c r="F241" s="169" t="s">
        <v>1454</v>
      </c>
      <c r="G241" s="170" t="s">
        <v>300</v>
      </c>
      <c r="H241" s="171">
        <v>118.937</v>
      </c>
      <c r="I241" s="172"/>
      <c r="J241" s="173">
        <f>ROUND(I241*H241,2)</f>
        <v>0</v>
      </c>
      <c r="K241" s="169" t="s">
        <v>222</v>
      </c>
      <c r="L241" s="41"/>
      <c r="M241" s="174" t="s">
        <v>3</v>
      </c>
      <c r="N241" s="175" t="s">
        <v>51</v>
      </c>
      <c r="O241" s="74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8" t="s">
        <v>223</v>
      </c>
      <c r="AT241" s="178" t="s">
        <v>218</v>
      </c>
      <c r="AU241" s="178" t="s">
        <v>22</v>
      </c>
      <c r="AY241" s="20" t="s">
        <v>216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0" t="s">
        <v>88</v>
      </c>
      <c r="BK241" s="179">
        <f>ROUND(I241*H241,2)</f>
        <v>0</v>
      </c>
      <c r="BL241" s="20" t="s">
        <v>223</v>
      </c>
      <c r="BM241" s="178" t="s">
        <v>1797</v>
      </c>
    </row>
    <row r="242" s="13" customFormat="1">
      <c r="A242" s="13"/>
      <c r="B242" s="180"/>
      <c r="C242" s="13"/>
      <c r="D242" s="181" t="s">
        <v>225</v>
      </c>
      <c r="E242" s="13"/>
      <c r="F242" s="183" t="s">
        <v>1901</v>
      </c>
      <c r="G242" s="13"/>
      <c r="H242" s="184">
        <v>118.937</v>
      </c>
      <c r="I242" s="185"/>
      <c r="J242" s="13"/>
      <c r="K242" s="13"/>
      <c r="L242" s="180"/>
      <c r="M242" s="186"/>
      <c r="N242" s="187"/>
      <c r="O242" s="187"/>
      <c r="P242" s="187"/>
      <c r="Q242" s="187"/>
      <c r="R242" s="187"/>
      <c r="S242" s="187"/>
      <c r="T242" s="18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2" t="s">
        <v>225</v>
      </c>
      <c r="AU242" s="182" t="s">
        <v>22</v>
      </c>
      <c r="AV242" s="13" t="s">
        <v>22</v>
      </c>
      <c r="AW242" s="13" t="s">
        <v>4</v>
      </c>
      <c r="AX242" s="13" t="s">
        <v>88</v>
      </c>
      <c r="AY242" s="182" t="s">
        <v>216</v>
      </c>
    </row>
    <row r="243" s="2" customFormat="1" ht="24.15" customHeight="1">
      <c r="A243" s="40"/>
      <c r="B243" s="166"/>
      <c r="C243" s="167" t="s">
        <v>468</v>
      </c>
      <c r="D243" s="167" t="s">
        <v>218</v>
      </c>
      <c r="E243" s="168" t="s">
        <v>1457</v>
      </c>
      <c r="F243" s="169" t="s">
        <v>1458</v>
      </c>
      <c r="G243" s="170" t="s">
        <v>300</v>
      </c>
      <c r="H243" s="171">
        <v>118.937</v>
      </c>
      <c r="I243" s="172"/>
      <c r="J243" s="173">
        <f>ROUND(I243*H243,2)</f>
        <v>0</v>
      </c>
      <c r="K243" s="169" t="s">
        <v>222</v>
      </c>
      <c r="L243" s="41"/>
      <c r="M243" s="174" t="s">
        <v>3</v>
      </c>
      <c r="N243" s="175" t="s">
        <v>51</v>
      </c>
      <c r="O243" s="74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78" t="s">
        <v>223</v>
      </c>
      <c r="AT243" s="178" t="s">
        <v>218</v>
      </c>
      <c r="AU243" s="178" t="s">
        <v>22</v>
      </c>
      <c r="AY243" s="20" t="s">
        <v>216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0" t="s">
        <v>88</v>
      </c>
      <c r="BK243" s="179">
        <f>ROUND(I243*H243,2)</f>
        <v>0</v>
      </c>
      <c r="BL243" s="20" t="s">
        <v>223</v>
      </c>
      <c r="BM243" s="178" t="s">
        <v>1799</v>
      </c>
    </row>
    <row r="244" s="13" customFormat="1">
      <c r="A244" s="13"/>
      <c r="B244" s="180"/>
      <c r="C244" s="13"/>
      <c r="D244" s="181" t="s">
        <v>225</v>
      </c>
      <c r="E244" s="13"/>
      <c r="F244" s="183" t="s">
        <v>1901</v>
      </c>
      <c r="G244" s="13"/>
      <c r="H244" s="184">
        <v>118.937</v>
      </c>
      <c r="I244" s="185"/>
      <c r="J244" s="13"/>
      <c r="K244" s="13"/>
      <c r="L244" s="180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225</v>
      </c>
      <c r="AU244" s="182" t="s">
        <v>22</v>
      </c>
      <c r="AV244" s="13" t="s">
        <v>22</v>
      </c>
      <c r="AW244" s="13" t="s">
        <v>4</v>
      </c>
      <c r="AX244" s="13" t="s">
        <v>88</v>
      </c>
      <c r="AY244" s="182" t="s">
        <v>216</v>
      </c>
    </row>
    <row r="245" s="2" customFormat="1" ht="6.96" customHeight="1">
      <c r="A245" s="40"/>
      <c r="B245" s="57"/>
      <c r="C245" s="58"/>
      <c r="D245" s="58"/>
      <c r="E245" s="58"/>
      <c r="F245" s="58"/>
      <c r="G245" s="58"/>
      <c r="H245" s="58"/>
      <c r="I245" s="58"/>
      <c r="J245" s="58"/>
      <c r="K245" s="58"/>
      <c r="L245" s="41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autoFilter ref="C85:K24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1902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ROUND(J89,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ROUND((SUM(BE89:BE346)),  2)</f>
        <v>0</v>
      </c>
      <c r="G33" s="40"/>
      <c r="H33" s="40"/>
      <c r="I33" s="125">
        <v>0.20999999999999999</v>
      </c>
      <c r="J33" s="124">
        <f>ROUND(((SUM(BE89:BE346))*I33),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ROUND((SUM(BF89:BF346)),  2)</f>
        <v>0</v>
      </c>
      <c r="G34" s="40"/>
      <c r="H34" s="40"/>
      <c r="I34" s="125">
        <v>0.14999999999999999</v>
      </c>
      <c r="J34" s="124">
        <f>ROUND(((SUM(BF89:BF346))*I34),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ROUND((SUM(BG89:BG346)),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ROUND((SUM(BH89:BH346)),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ROUND((SUM(BI89:BI346)),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301.3.1 - Odvodnění komunikací - III. úsek - neuznatelné náklady (vyvolané)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J89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J90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J91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196</v>
      </c>
      <c r="E62" s="141"/>
      <c r="F62" s="141"/>
      <c r="G62" s="141"/>
      <c r="H62" s="141"/>
      <c r="I62" s="141"/>
      <c r="J62" s="142">
        <f>J169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974</v>
      </c>
      <c r="E63" s="141"/>
      <c r="F63" s="141"/>
      <c r="G63" s="141"/>
      <c r="H63" s="141"/>
      <c r="I63" s="141"/>
      <c r="J63" s="142">
        <f>J182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1278</v>
      </c>
      <c r="E64" s="141"/>
      <c r="F64" s="141"/>
      <c r="G64" s="141"/>
      <c r="H64" s="141"/>
      <c r="I64" s="141"/>
      <c r="J64" s="142">
        <f>J221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J311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J321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J336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1461</v>
      </c>
      <c r="E68" s="137"/>
      <c r="F68" s="137"/>
      <c r="G68" s="137"/>
      <c r="H68" s="137"/>
      <c r="I68" s="137"/>
      <c r="J68" s="138">
        <f>J341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9"/>
      <c r="C69" s="10"/>
      <c r="D69" s="140" t="s">
        <v>1462</v>
      </c>
      <c r="E69" s="141"/>
      <c r="F69" s="141"/>
      <c r="G69" s="141"/>
      <c r="H69" s="141"/>
      <c r="I69" s="141"/>
      <c r="J69" s="142">
        <f>J342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4" t="s">
        <v>201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117" t="str">
        <f>E7</f>
        <v>II/187 Kolínec průtah</v>
      </c>
      <c r="F79" s="33"/>
      <c r="G79" s="33"/>
      <c r="H79" s="33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187</v>
      </c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0"/>
      <c r="D81" s="40"/>
      <c r="E81" s="64" t="str">
        <f>E9</f>
        <v>SO 301.3.1 - Odvodnění komunikací - III. úsek - neuznatelné náklady (vyvolané)</v>
      </c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23</v>
      </c>
      <c r="D83" s="40"/>
      <c r="E83" s="40"/>
      <c r="F83" s="28" t="str">
        <f>F12</f>
        <v>Kolínec</v>
      </c>
      <c r="G83" s="40"/>
      <c r="H83" s="40"/>
      <c r="I83" s="33" t="s">
        <v>25</v>
      </c>
      <c r="J83" s="66" t="str">
        <f>IF(J12="","",J12)</f>
        <v>21. 1. 2021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31</v>
      </c>
      <c r="D85" s="40"/>
      <c r="E85" s="40"/>
      <c r="F85" s="28" t="str">
        <f>E15</f>
        <v>Městys Kolínec, Kolínec 28, 341 12 Kolínec</v>
      </c>
      <c r="G85" s="40"/>
      <c r="H85" s="40"/>
      <c r="I85" s="33" t="s">
        <v>38</v>
      </c>
      <c r="J85" s="38" t="str">
        <f>E21</f>
        <v>Ing. arch. Martin Jirovský Ph.D., MBA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36</v>
      </c>
      <c r="D86" s="40"/>
      <c r="E86" s="40"/>
      <c r="F86" s="28" t="str">
        <f>IF(E18="","",E18)</f>
        <v>Vyplň údaj</v>
      </c>
      <c r="G86" s="40"/>
      <c r="H86" s="40"/>
      <c r="I86" s="33" t="s">
        <v>42</v>
      </c>
      <c r="J86" s="38" t="str">
        <f>E24</f>
        <v>Centrum služen Staré město; Petra Stejskalová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43"/>
      <c r="B88" s="144"/>
      <c r="C88" s="145" t="s">
        <v>202</v>
      </c>
      <c r="D88" s="146" t="s">
        <v>65</v>
      </c>
      <c r="E88" s="146" t="s">
        <v>61</v>
      </c>
      <c r="F88" s="146" t="s">
        <v>62</v>
      </c>
      <c r="G88" s="146" t="s">
        <v>203</v>
      </c>
      <c r="H88" s="146" t="s">
        <v>204</v>
      </c>
      <c r="I88" s="146" t="s">
        <v>205</v>
      </c>
      <c r="J88" s="146" t="s">
        <v>191</v>
      </c>
      <c r="K88" s="147" t="s">
        <v>206</v>
      </c>
      <c r="L88" s="148"/>
      <c r="M88" s="82" t="s">
        <v>3</v>
      </c>
      <c r="N88" s="83" t="s">
        <v>50</v>
      </c>
      <c r="O88" s="83" t="s">
        <v>207</v>
      </c>
      <c r="P88" s="83" t="s">
        <v>208</v>
      </c>
      <c r="Q88" s="83" t="s">
        <v>209</v>
      </c>
      <c r="R88" s="83" t="s">
        <v>210</v>
      </c>
      <c r="S88" s="83" t="s">
        <v>211</v>
      </c>
      <c r="T88" s="84" t="s">
        <v>212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="2" customFormat="1" ht="22.8" customHeight="1">
      <c r="A89" s="40"/>
      <c r="B89" s="41"/>
      <c r="C89" s="89" t="s">
        <v>213</v>
      </c>
      <c r="D89" s="40"/>
      <c r="E89" s="40"/>
      <c r="F89" s="40"/>
      <c r="G89" s="40"/>
      <c r="H89" s="40"/>
      <c r="I89" s="40"/>
      <c r="J89" s="149">
        <f>BK89</f>
        <v>0</v>
      </c>
      <c r="K89" s="40"/>
      <c r="L89" s="41"/>
      <c r="M89" s="85"/>
      <c r="N89" s="70"/>
      <c r="O89" s="86"/>
      <c r="P89" s="150">
        <f>P90+P341</f>
        <v>0</v>
      </c>
      <c r="Q89" s="86"/>
      <c r="R89" s="150">
        <f>R90+R341</f>
        <v>625.93129801999999</v>
      </c>
      <c r="S89" s="86"/>
      <c r="T89" s="151">
        <f>T90+T341</f>
        <v>37.08231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0" t="s">
        <v>79</v>
      </c>
      <c r="AU89" s="20" t="s">
        <v>192</v>
      </c>
      <c r="BK89" s="152">
        <f>BK90+BK341</f>
        <v>0</v>
      </c>
    </row>
    <row r="90" s="12" customFormat="1" ht="25.92" customHeight="1">
      <c r="A90" s="12"/>
      <c r="B90" s="153"/>
      <c r="C90" s="12"/>
      <c r="D90" s="154" t="s">
        <v>79</v>
      </c>
      <c r="E90" s="155" t="s">
        <v>214</v>
      </c>
      <c r="F90" s="155" t="s">
        <v>215</v>
      </c>
      <c r="G90" s="12"/>
      <c r="H90" s="12"/>
      <c r="I90" s="156"/>
      <c r="J90" s="157">
        <f>BK90</f>
        <v>0</v>
      </c>
      <c r="K90" s="12"/>
      <c r="L90" s="153"/>
      <c r="M90" s="158"/>
      <c r="N90" s="159"/>
      <c r="O90" s="159"/>
      <c r="P90" s="160">
        <f>P91+P169+P182+P221+P311+P321+P336</f>
        <v>0</v>
      </c>
      <c r="Q90" s="159"/>
      <c r="R90" s="160">
        <f>R91+R169+R182+R221+R311+R321+R336</f>
        <v>625.93129801999999</v>
      </c>
      <c r="S90" s="159"/>
      <c r="T90" s="161">
        <f>T91+T169+T182+T221+T311+T321+T336</f>
        <v>37.08231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80</v>
      </c>
      <c r="AY90" s="154" t="s">
        <v>216</v>
      </c>
      <c r="BK90" s="163">
        <f>BK91+BK169+BK182+BK221+BK311+BK321+BK336</f>
        <v>0</v>
      </c>
    </row>
    <row r="91" s="12" customFormat="1" ht="22.8" customHeight="1">
      <c r="A91" s="12"/>
      <c r="B91" s="153"/>
      <c r="C91" s="12"/>
      <c r="D91" s="154" t="s">
        <v>79</v>
      </c>
      <c r="E91" s="164" t="s">
        <v>88</v>
      </c>
      <c r="F91" s="164" t="s">
        <v>217</v>
      </c>
      <c r="G91" s="12"/>
      <c r="H91" s="12"/>
      <c r="I91" s="156"/>
      <c r="J91" s="165">
        <f>BK91</f>
        <v>0</v>
      </c>
      <c r="K91" s="12"/>
      <c r="L91" s="153"/>
      <c r="M91" s="158"/>
      <c r="N91" s="159"/>
      <c r="O91" s="159"/>
      <c r="P91" s="160">
        <f>SUM(P92:P168)</f>
        <v>0</v>
      </c>
      <c r="Q91" s="159"/>
      <c r="R91" s="160">
        <f>SUM(R92:R168)</f>
        <v>402.42875312000001</v>
      </c>
      <c r="S91" s="159"/>
      <c r="T91" s="161">
        <f>SUM(T92:T168)</f>
        <v>28.421855999999998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88</v>
      </c>
      <c r="AT91" s="162" t="s">
        <v>79</v>
      </c>
      <c r="AU91" s="162" t="s">
        <v>88</v>
      </c>
      <c r="AY91" s="154" t="s">
        <v>216</v>
      </c>
      <c r="BK91" s="163">
        <f>SUM(BK92:BK168)</f>
        <v>0</v>
      </c>
    </row>
    <row r="92" s="2" customFormat="1" ht="37.8" customHeight="1">
      <c r="A92" s="40"/>
      <c r="B92" s="166"/>
      <c r="C92" s="167" t="s">
        <v>88</v>
      </c>
      <c r="D92" s="167" t="s">
        <v>218</v>
      </c>
      <c r="E92" s="168" t="s">
        <v>888</v>
      </c>
      <c r="F92" s="169" t="s">
        <v>889</v>
      </c>
      <c r="G92" s="170" t="s">
        <v>221</v>
      </c>
      <c r="H92" s="171">
        <v>30.626999999999999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0.22</v>
      </c>
      <c r="T92" s="177">
        <f>S92*H92</f>
        <v>6.73794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1903</v>
      </c>
    </row>
    <row r="93" s="13" customFormat="1">
      <c r="A93" s="13"/>
      <c r="B93" s="180"/>
      <c r="C93" s="13"/>
      <c r="D93" s="181" t="s">
        <v>225</v>
      </c>
      <c r="E93" s="182" t="s">
        <v>3</v>
      </c>
      <c r="F93" s="183" t="s">
        <v>1904</v>
      </c>
      <c r="G93" s="13"/>
      <c r="H93" s="184">
        <v>52.960000000000001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41</v>
      </c>
      <c r="AX93" s="13" t="s">
        <v>88</v>
      </c>
      <c r="AY93" s="182" t="s">
        <v>216</v>
      </c>
    </row>
    <row r="94" s="13" customFormat="1">
      <c r="A94" s="13"/>
      <c r="B94" s="180"/>
      <c r="C94" s="13"/>
      <c r="D94" s="181" t="s">
        <v>225</v>
      </c>
      <c r="E94" s="13"/>
      <c r="F94" s="183" t="s">
        <v>1905</v>
      </c>
      <c r="G94" s="13"/>
      <c r="H94" s="184">
        <v>30.626999999999999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</v>
      </c>
      <c r="AX94" s="13" t="s">
        <v>88</v>
      </c>
      <c r="AY94" s="182" t="s">
        <v>216</v>
      </c>
    </row>
    <row r="95" s="2" customFormat="1" ht="37.8" customHeight="1">
      <c r="A95" s="40"/>
      <c r="B95" s="166"/>
      <c r="C95" s="167" t="s">
        <v>22</v>
      </c>
      <c r="D95" s="167" t="s">
        <v>218</v>
      </c>
      <c r="E95" s="168" t="s">
        <v>892</v>
      </c>
      <c r="F95" s="169" t="s">
        <v>893</v>
      </c>
      <c r="G95" s="170" t="s">
        <v>221</v>
      </c>
      <c r="H95" s="171">
        <v>30.626999999999999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0.57999999999999996</v>
      </c>
      <c r="T95" s="177">
        <f>S95*H95</f>
        <v>17.763659999999998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1906</v>
      </c>
    </row>
    <row r="96" s="2" customFormat="1">
      <c r="A96" s="40"/>
      <c r="B96" s="41"/>
      <c r="C96" s="40"/>
      <c r="D96" s="181" t="s">
        <v>230</v>
      </c>
      <c r="E96" s="40"/>
      <c r="F96" s="189" t="s">
        <v>1467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13" customFormat="1">
      <c r="A97" s="13"/>
      <c r="B97" s="180"/>
      <c r="C97" s="13"/>
      <c r="D97" s="181" t="s">
        <v>225</v>
      </c>
      <c r="E97" s="182" t="s">
        <v>3</v>
      </c>
      <c r="F97" s="183" t="s">
        <v>1904</v>
      </c>
      <c r="G97" s="13"/>
      <c r="H97" s="184">
        <v>52.960000000000001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41</v>
      </c>
      <c r="AX97" s="13" t="s">
        <v>88</v>
      </c>
      <c r="AY97" s="182" t="s">
        <v>216</v>
      </c>
    </row>
    <row r="98" s="13" customFormat="1">
      <c r="A98" s="13"/>
      <c r="B98" s="180"/>
      <c r="C98" s="13"/>
      <c r="D98" s="181" t="s">
        <v>225</v>
      </c>
      <c r="E98" s="13"/>
      <c r="F98" s="183" t="s">
        <v>1905</v>
      </c>
      <c r="G98" s="13"/>
      <c r="H98" s="184">
        <v>30.626999999999999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</v>
      </c>
      <c r="AX98" s="13" t="s">
        <v>88</v>
      </c>
      <c r="AY98" s="182" t="s">
        <v>216</v>
      </c>
    </row>
    <row r="99" s="2" customFormat="1" ht="24.15" customHeight="1">
      <c r="A99" s="40"/>
      <c r="B99" s="166"/>
      <c r="C99" s="167" t="s">
        <v>235</v>
      </c>
      <c r="D99" s="167" t="s">
        <v>218</v>
      </c>
      <c r="E99" s="168" t="s">
        <v>1468</v>
      </c>
      <c r="F99" s="169" t="s">
        <v>1469</v>
      </c>
      <c r="G99" s="170" t="s">
        <v>221</v>
      </c>
      <c r="H99" s="171">
        <v>30.626999999999999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4.0000000000000003E-05</v>
      </c>
      <c r="R99" s="176">
        <f>Q99*H99</f>
        <v>0.0012250800000000001</v>
      </c>
      <c r="S99" s="176">
        <v>0.128</v>
      </c>
      <c r="T99" s="177">
        <f>S99*H99</f>
        <v>3.9202559999999997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1907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1904</v>
      </c>
      <c r="G100" s="13"/>
      <c r="H100" s="184">
        <v>52.960000000000001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88</v>
      </c>
      <c r="AY100" s="182" t="s">
        <v>216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1905</v>
      </c>
      <c r="G101" s="13"/>
      <c r="H101" s="184">
        <v>30.626999999999999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223</v>
      </c>
      <c r="D102" s="167" t="s">
        <v>218</v>
      </c>
      <c r="E102" s="168" t="s">
        <v>1279</v>
      </c>
      <c r="F102" s="169" t="s">
        <v>1280</v>
      </c>
      <c r="G102" s="170" t="s">
        <v>1090</v>
      </c>
      <c r="H102" s="171">
        <v>11.566000000000001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4.0000000000000003E-05</v>
      </c>
      <c r="R102" s="176">
        <f>Q102*H102</f>
        <v>0.00046264000000000006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1636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1287</v>
      </c>
      <c r="G103" s="13"/>
      <c r="H103" s="184">
        <v>11.566000000000001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24.15" customHeight="1">
      <c r="A104" s="40"/>
      <c r="B104" s="166"/>
      <c r="C104" s="167" t="s">
        <v>245</v>
      </c>
      <c r="D104" s="167" t="s">
        <v>218</v>
      </c>
      <c r="E104" s="168" t="s">
        <v>1283</v>
      </c>
      <c r="F104" s="169" t="s">
        <v>1284</v>
      </c>
      <c r="G104" s="170" t="s">
        <v>1285</v>
      </c>
      <c r="H104" s="171">
        <v>17.349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1637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1908</v>
      </c>
      <c r="G105" s="13"/>
      <c r="H105" s="184">
        <v>17.349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249</v>
      </c>
      <c r="D106" s="167" t="s">
        <v>218</v>
      </c>
      <c r="E106" s="168" t="s">
        <v>265</v>
      </c>
      <c r="F106" s="169" t="s">
        <v>266</v>
      </c>
      <c r="G106" s="170" t="s">
        <v>221</v>
      </c>
      <c r="H106" s="171">
        <v>45.158999999999999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1639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1476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1909</v>
      </c>
      <c r="G108" s="13"/>
      <c r="H108" s="184">
        <v>78.090000000000003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88</v>
      </c>
      <c r="AY108" s="182" t="s">
        <v>216</v>
      </c>
    </row>
    <row r="109" s="13" customFormat="1">
      <c r="A109" s="13"/>
      <c r="B109" s="180"/>
      <c r="C109" s="13"/>
      <c r="D109" s="181" t="s">
        <v>225</v>
      </c>
      <c r="E109" s="13"/>
      <c r="F109" s="183" t="s">
        <v>1910</v>
      </c>
      <c r="G109" s="13"/>
      <c r="H109" s="184">
        <v>45.158999999999999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</v>
      </c>
      <c r="AX109" s="13" t="s">
        <v>88</v>
      </c>
      <c r="AY109" s="182" t="s">
        <v>216</v>
      </c>
    </row>
    <row r="110" s="2" customFormat="1" ht="24.15" customHeight="1">
      <c r="A110" s="40"/>
      <c r="B110" s="166"/>
      <c r="C110" s="167" t="s">
        <v>254</v>
      </c>
      <c r="D110" s="167" t="s">
        <v>218</v>
      </c>
      <c r="E110" s="168" t="s">
        <v>274</v>
      </c>
      <c r="F110" s="169" t="s">
        <v>275</v>
      </c>
      <c r="G110" s="170" t="s">
        <v>271</v>
      </c>
      <c r="H110" s="171">
        <v>2.3130000000000002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1911</v>
      </c>
    </row>
    <row r="111" s="13" customFormat="1">
      <c r="A111" s="13"/>
      <c r="B111" s="180"/>
      <c r="C111" s="13"/>
      <c r="D111" s="181" t="s">
        <v>225</v>
      </c>
      <c r="E111" s="182" t="s">
        <v>3</v>
      </c>
      <c r="F111" s="183" t="s">
        <v>1912</v>
      </c>
      <c r="G111" s="13"/>
      <c r="H111" s="184">
        <v>4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41</v>
      </c>
      <c r="AX111" s="13" t="s">
        <v>88</v>
      </c>
      <c r="AY111" s="182" t="s">
        <v>216</v>
      </c>
    </row>
    <row r="112" s="13" customFormat="1">
      <c r="A112" s="13"/>
      <c r="B112" s="180"/>
      <c r="C112" s="13"/>
      <c r="D112" s="181" t="s">
        <v>225</v>
      </c>
      <c r="E112" s="13"/>
      <c r="F112" s="183" t="s">
        <v>1426</v>
      </c>
      <c r="G112" s="13"/>
      <c r="H112" s="184">
        <v>2.3130000000000002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</v>
      </c>
      <c r="AX112" s="13" t="s">
        <v>88</v>
      </c>
      <c r="AY112" s="182" t="s">
        <v>216</v>
      </c>
    </row>
    <row r="113" s="2" customFormat="1" ht="24.15" customHeight="1">
      <c r="A113" s="40"/>
      <c r="B113" s="166"/>
      <c r="C113" s="167" t="s">
        <v>258</v>
      </c>
      <c r="D113" s="167" t="s">
        <v>218</v>
      </c>
      <c r="E113" s="168" t="s">
        <v>1292</v>
      </c>
      <c r="F113" s="169" t="s">
        <v>1293</v>
      </c>
      <c r="G113" s="170" t="s">
        <v>271</v>
      </c>
      <c r="H113" s="171">
        <v>7.1760000000000002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1641</v>
      </c>
    </row>
    <row r="114" s="13" customFormat="1">
      <c r="A114" s="13"/>
      <c r="B114" s="180"/>
      <c r="C114" s="13"/>
      <c r="D114" s="181" t="s">
        <v>225</v>
      </c>
      <c r="E114" s="182" t="s">
        <v>3</v>
      </c>
      <c r="F114" s="183" t="s">
        <v>1913</v>
      </c>
      <c r="G114" s="13"/>
      <c r="H114" s="184">
        <v>12.408</v>
      </c>
      <c r="I114" s="185"/>
      <c r="J114" s="13"/>
      <c r="K114" s="13"/>
      <c r="L114" s="180"/>
      <c r="M114" s="186"/>
      <c r="N114" s="187"/>
      <c r="O114" s="187"/>
      <c r="P114" s="187"/>
      <c r="Q114" s="187"/>
      <c r="R114" s="187"/>
      <c r="S114" s="187"/>
      <c r="T114" s="18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225</v>
      </c>
      <c r="AU114" s="182" t="s">
        <v>22</v>
      </c>
      <c r="AV114" s="13" t="s">
        <v>22</v>
      </c>
      <c r="AW114" s="13" t="s">
        <v>41</v>
      </c>
      <c r="AX114" s="13" t="s">
        <v>88</v>
      </c>
      <c r="AY114" s="182" t="s">
        <v>216</v>
      </c>
    </row>
    <row r="115" s="13" customFormat="1">
      <c r="A115" s="13"/>
      <c r="B115" s="180"/>
      <c r="C115" s="13"/>
      <c r="D115" s="181" t="s">
        <v>225</v>
      </c>
      <c r="E115" s="13"/>
      <c r="F115" s="183" t="s">
        <v>1914</v>
      </c>
      <c r="G115" s="13"/>
      <c r="H115" s="184">
        <v>7.1760000000000002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</v>
      </c>
      <c r="AX115" s="13" t="s">
        <v>88</v>
      </c>
      <c r="AY115" s="182" t="s">
        <v>216</v>
      </c>
    </row>
    <row r="116" s="2" customFormat="1" ht="24.15" customHeight="1">
      <c r="A116" s="40"/>
      <c r="B116" s="166"/>
      <c r="C116" s="167" t="s">
        <v>264</v>
      </c>
      <c r="D116" s="167" t="s">
        <v>218</v>
      </c>
      <c r="E116" s="168" t="s">
        <v>1482</v>
      </c>
      <c r="F116" s="169" t="s">
        <v>1483</v>
      </c>
      <c r="G116" s="170" t="s">
        <v>271</v>
      </c>
      <c r="H116" s="171">
        <v>280.12700000000001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1648</v>
      </c>
    </row>
    <row r="117" s="2" customFormat="1">
      <c r="A117" s="40"/>
      <c r="B117" s="41"/>
      <c r="C117" s="40"/>
      <c r="D117" s="181" t="s">
        <v>230</v>
      </c>
      <c r="E117" s="40"/>
      <c r="F117" s="189" t="s">
        <v>1485</v>
      </c>
      <c r="G117" s="40"/>
      <c r="H117" s="40"/>
      <c r="I117" s="190"/>
      <c r="J117" s="40"/>
      <c r="K117" s="40"/>
      <c r="L117" s="41"/>
      <c r="M117" s="191"/>
      <c r="N117" s="192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230</v>
      </c>
      <c r="AU117" s="20" t="s">
        <v>22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1915</v>
      </c>
      <c r="G118" s="13"/>
      <c r="H118" s="184">
        <v>105.911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80</v>
      </c>
      <c r="AY118" s="182" t="s">
        <v>216</v>
      </c>
    </row>
    <row r="119" s="13" customFormat="1">
      <c r="A119" s="13"/>
      <c r="B119" s="180"/>
      <c r="C119" s="13"/>
      <c r="D119" s="181" t="s">
        <v>225</v>
      </c>
      <c r="E119" s="182" t="s">
        <v>3</v>
      </c>
      <c r="F119" s="183" t="s">
        <v>1916</v>
      </c>
      <c r="G119" s="13"/>
      <c r="H119" s="184">
        <v>50.200000000000003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41</v>
      </c>
      <c r="AX119" s="13" t="s">
        <v>80</v>
      </c>
      <c r="AY119" s="182" t="s">
        <v>216</v>
      </c>
    </row>
    <row r="120" s="13" customFormat="1">
      <c r="A120" s="13"/>
      <c r="B120" s="180"/>
      <c r="C120" s="13"/>
      <c r="D120" s="181" t="s">
        <v>225</v>
      </c>
      <c r="E120" s="182" t="s">
        <v>3</v>
      </c>
      <c r="F120" s="183" t="s">
        <v>1917</v>
      </c>
      <c r="G120" s="13"/>
      <c r="H120" s="184">
        <v>109.13</v>
      </c>
      <c r="I120" s="185"/>
      <c r="J120" s="13"/>
      <c r="K120" s="13"/>
      <c r="L120" s="180"/>
      <c r="M120" s="186"/>
      <c r="N120" s="187"/>
      <c r="O120" s="187"/>
      <c r="P120" s="187"/>
      <c r="Q120" s="187"/>
      <c r="R120" s="187"/>
      <c r="S120" s="187"/>
      <c r="T120" s="18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2" t="s">
        <v>225</v>
      </c>
      <c r="AU120" s="182" t="s">
        <v>22</v>
      </c>
      <c r="AV120" s="13" t="s">
        <v>22</v>
      </c>
      <c r="AW120" s="13" t="s">
        <v>41</v>
      </c>
      <c r="AX120" s="13" t="s">
        <v>80</v>
      </c>
      <c r="AY120" s="182" t="s">
        <v>216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1918</v>
      </c>
      <c r="G121" s="13"/>
      <c r="H121" s="184">
        <v>112.896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80</v>
      </c>
      <c r="AY121" s="182" t="s">
        <v>216</v>
      </c>
    </row>
    <row r="122" s="13" customFormat="1">
      <c r="A122" s="13"/>
      <c r="B122" s="180"/>
      <c r="C122" s="13"/>
      <c r="D122" s="181" t="s">
        <v>225</v>
      </c>
      <c r="E122" s="182" t="s">
        <v>3</v>
      </c>
      <c r="F122" s="183" t="s">
        <v>1919</v>
      </c>
      <c r="G122" s="13"/>
      <c r="H122" s="184">
        <v>106.26000000000001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41</v>
      </c>
      <c r="AX122" s="13" t="s">
        <v>80</v>
      </c>
      <c r="AY122" s="182" t="s">
        <v>216</v>
      </c>
    </row>
    <row r="123" s="14" customFormat="1">
      <c r="A123" s="14"/>
      <c r="B123" s="193"/>
      <c r="C123" s="14"/>
      <c r="D123" s="181" t="s">
        <v>225</v>
      </c>
      <c r="E123" s="194" t="s">
        <v>3</v>
      </c>
      <c r="F123" s="195" t="s">
        <v>234</v>
      </c>
      <c r="G123" s="14"/>
      <c r="H123" s="196">
        <v>484.39699999999999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225</v>
      </c>
      <c r="AU123" s="194" t="s">
        <v>22</v>
      </c>
      <c r="AV123" s="14" t="s">
        <v>223</v>
      </c>
      <c r="AW123" s="14" t="s">
        <v>41</v>
      </c>
      <c r="AX123" s="14" t="s">
        <v>88</v>
      </c>
      <c r="AY123" s="194" t="s">
        <v>216</v>
      </c>
    </row>
    <row r="124" s="13" customFormat="1">
      <c r="A124" s="13"/>
      <c r="B124" s="180"/>
      <c r="C124" s="13"/>
      <c r="D124" s="181" t="s">
        <v>225</v>
      </c>
      <c r="E124" s="13"/>
      <c r="F124" s="183" t="s">
        <v>1920</v>
      </c>
      <c r="G124" s="13"/>
      <c r="H124" s="184">
        <v>280.12700000000001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</v>
      </c>
      <c r="AX124" s="13" t="s">
        <v>88</v>
      </c>
      <c r="AY124" s="182" t="s">
        <v>216</v>
      </c>
    </row>
    <row r="125" s="2" customFormat="1" ht="14.4" customHeight="1">
      <c r="A125" s="40"/>
      <c r="B125" s="166"/>
      <c r="C125" s="167" t="s">
        <v>268</v>
      </c>
      <c r="D125" s="167" t="s">
        <v>218</v>
      </c>
      <c r="E125" s="168" t="s">
        <v>1311</v>
      </c>
      <c r="F125" s="169" t="s">
        <v>1312</v>
      </c>
      <c r="G125" s="170" t="s">
        <v>221</v>
      </c>
      <c r="H125" s="171">
        <v>77.724000000000004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0.00084999999999999995</v>
      </c>
      <c r="R125" s="176">
        <f>Q125*H125</f>
        <v>0.066065399999999996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223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223</v>
      </c>
      <c r="BM125" s="178" t="s">
        <v>1921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1922</v>
      </c>
      <c r="G126" s="13"/>
      <c r="H126" s="184">
        <v>134.40000000000001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88</v>
      </c>
      <c r="AY126" s="182" t="s">
        <v>216</v>
      </c>
    </row>
    <row r="127" s="13" customFormat="1">
      <c r="A127" s="13"/>
      <c r="B127" s="180"/>
      <c r="C127" s="13"/>
      <c r="D127" s="181" t="s">
        <v>225</v>
      </c>
      <c r="E127" s="13"/>
      <c r="F127" s="183" t="s">
        <v>1923</v>
      </c>
      <c r="G127" s="13"/>
      <c r="H127" s="184">
        <v>77.724000000000004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</v>
      </c>
      <c r="AX127" s="13" t="s">
        <v>88</v>
      </c>
      <c r="AY127" s="182" t="s">
        <v>216</v>
      </c>
    </row>
    <row r="128" s="2" customFormat="1" ht="24.15" customHeight="1">
      <c r="A128" s="40"/>
      <c r="B128" s="166"/>
      <c r="C128" s="167" t="s">
        <v>273</v>
      </c>
      <c r="D128" s="167" t="s">
        <v>218</v>
      </c>
      <c r="E128" s="168" t="s">
        <v>1319</v>
      </c>
      <c r="F128" s="169" t="s">
        <v>1320</v>
      </c>
      <c r="G128" s="170" t="s">
        <v>221</v>
      </c>
      <c r="H128" s="171">
        <v>77.724000000000004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223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223</v>
      </c>
      <c r="BM128" s="178" t="s">
        <v>1662</v>
      </c>
    </row>
    <row r="129" s="13" customFormat="1">
      <c r="A129" s="13"/>
      <c r="B129" s="180"/>
      <c r="C129" s="13"/>
      <c r="D129" s="181" t="s">
        <v>225</v>
      </c>
      <c r="E129" s="13"/>
      <c r="F129" s="183" t="s">
        <v>1924</v>
      </c>
      <c r="G129" s="13"/>
      <c r="H129" s="184">
        <v>77.724000000000004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</v>
      </c>
      <c r="AX129" s="13" t="s">
        <v>88</v>
      </c>
      <c r="AY129" s="182" t="s">
        <v>216</v>
      </c>
    </row>
    <row r="130" s="2" customFormat="1" ht="37.8" customHeight="1">
      <c r="A130" s="40"/>
      <c r="B130" s="166"/>
      <c r="C130" s="167" t="s">
        <v>280</v>
      </c>
      <c r="D130" s="167" t="s">
        <v>218</v>
      </c>
      <c r="E130" s="168" t="s">
        <v>288</v>
      </c>
      <c r="F130" s="169" t="s">
        <v>289</v>
      </c>
      <c r="G130" s="170" t="s">
        <v>271</v>
      </c>
      <c r="H130" s="171">
        <v>7.5259999999999998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223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1663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1925</v>
      </c>
      <c r="G131" s="13"/>
      <c r="H131" s="184">
        <v>13.013999999999999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1926</v>
      </c>
      <c r="G132" s="13"/>
      <c r="H132" s="184">
        <v>7.5259999999999998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37.8" customHeight="1">
      <c r="A133" s="40"/>
      <c r="B133" s="166"/>
      <c r="C133" s="167" t="s">
        <v>287</v>
      </c>
      <c r="D133" s="167" t="s">
        <v>218</v>
      </c>
      <c r="E133" s="168" t="s">
        <v>293</v>
      </c>
      <c r="F133" s="169" t="s">
        <v>294</v>
      </c>
      <c r="G133" s="170" t="s">
        <v>271</v>
      </c>
      <c r="H133" s="171">
        <v>47.360999999999997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1665</v>
      </c>
    </row>
    <row r="134" s="2" customFormat="1">
      <c r="A134" s="40"/>
      <c r="B134" s="41"/>
      <c r="C134" s="40"/>
      <c r="D134" s="181" t="s">
        <v>230</v>
      </c>
      <c r="E134" s="40"/>
      <c r="F134" s="189" t="s">
        <v>296</v>
      </c>
      <c r="G134" s="40"/>
      <c r="H134" s="40"/>
      <c r="I134" s="190"/>
      <c r="J134" s="40"/>
      <c r="K134" s="40"/>
      <c r="L134" s="41"/>
      <c r="M134" s="191"/>
      <c r="N134" s="192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230</v>
      </c>
      <c r="AU134" s="20" t="s">
        <v>22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1927</v>
      </c>
      <c r="G135" s="13"/>
      <c r="H135" s="184">
        <v>81.897000000000006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88</v>
      </c>
      <c r="AY135" s="182" t="s">
        <v>216</v>
      </c>
    </row>
    <row r="136" s="13" customFormat="1">
      <c r="A136" s="13"/>
      <c r="B136" s="180"/>
      <c r="C136" s="13"/>
      <c r="D136" s="181" t="s">
        <v>225</v>
      </c>
      <c r="E136" s="13"/>
      <c r="F136" s="183" t="s">
        <v>1928</v>
      </c>
      <c r="G136" s="13"/>
      <c r="H136" s="184">
        <v>47.360999999999997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</v>
      </c>
      <c r="AX136" s="13" t="s">
        <v>88</v>
      </c>
      <c r="AY136" s="182" t="s">
        <v>216</v>
      </c>
    </row>
    <row r="137" s="2" customFormat="1" ht="24.15" customHeight="1">
      <c r="A137" s="40"/>
      <c r="B137" s="166"/>
      <c r="C137" s="167" t="s">
        <v>292</v>
      </c>
      <c r="D137" s="167" t="s">
        <v>218</v>
      </c>
      <c r="E137" s="168" t="s">
        <v>298</v>
      </c>
      <c r="F137" s="169" t="s">
        <v>299</v>
      </c>
      <c r="G137" s="170" t="s">
        <v>300</v>
      </c>
      <c r="H137" s="171">
        <v>94.721999999999994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223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223</v>
      </c>
      <c r="BM137" s="178" t="s">
        <v>1668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1929</v>
      </c>
      <c r="G138" s="13"/>
      <c r="H138" s="184">
        <v>163.79400000000001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88</v>
      </c>
      <c r="AY138" s="182" t="s">
        <v>216</v>
      </c>
    </row>
    <row r="139" s="13" customFormat="1">
      <c r="A139" s="13"/>
      <c r="B139" s="180"/>
      <c r="C139" s="13"/>
      <c r="D139" s="181" t="s">
        <v>225</v>
      </c>
      <c r="E139" s="13"/>
      <c r="F139" s="183" t="s">
        <v>1930</v>
      </c>
      <c r="G139" s="13"/>
      <c r="H139" s="184">
        <v>94.721999999999994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</v>
      </c>
      <c r="AX139" s="13" t="s">
        <v>88</v>
      </c>
      <c r="AY139" s="182" t="s">
        <v>216</v>
      </c>
    </row>
    <row r="140" s="2" customFormat="1" ht="24.15" customHeight="1">
      <c r="A140" s="40"/>
      <c r="B140" s="166"/>
      <c r="C140" s="167" t="s">
        <v>9</v>
      </c>
      <c r="D140" s="167" t="s">
        <v>218</v>
      </c>
      <c r="E140" s="168" t="s">
        <v>304</v>
      </c>
      <c r="F140" s="169" t="s">
        <v>305</v>
      </c>
      <c r="G140" s="170" t="s">
        <v>271</v>
      </c>
      <c r="H140" s="171">
        <v>7.5259999999999998</v>
      </c>
      <c r="I140" s="172"/>
      <c r="J140" s="173">
        <f>ROUND(I140*H140,2)</f>
        <v>0</v>
      </c>
      <c r="K140" s="169" t="s">
        <v>222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1671</v>
      </c>
    </row>
    <row r="141" s="13" customFormat="1">
      <c r="A141" s="13"/>
      <c r="B141" s="180"/>
      <c r="C141" s="13"/>
      <c r="D141" s="181" t="s">
        <v>225</v>
      </c>
      <c r="E141" s="182" t="s">
        <v>3</v>
      </c>
      <c r="F141" s="183" t="s">
        <v>1931</v>
      </c>
      <c r="G141" s="13"/>
      <c r="H141" s="184">
        <v>13.013999999999999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225</v>
      </c>
      <c r="AU141" s="182" t="s">
        <v>22</v>
      </c>
      <c r="AV141" s="13" t="s">
        <v>22</v>
      </c>
      <c r="AW141" s="13" t="s">
        <v>41</v>
      </c>
      <c r="AX141" s="13" t="s">
        <v>88</v>
      </c>
      <c r="AY141" s="182" t="s">
        <v>216</v>
      </c>
    </row>
    <row r="142" s="13" customFormat="1">
      <c r="A142" s="13"/>
      <c r="B142" s="180"/>
      <c r="C142" s="13"/>
      <c r="D142" s="181" t="s">
        <v>225</v>
      </c>
      <c r="E142" s="13"/>
      <c r="F142" s="183" t="s">
        <v>1926</v>
      </c>
      <c r="G142" s="13"/>
      <c r="H142" s="184">
        <v>7.5259999999999998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</v>
      </c>
      <c r="AX142" s="13" t="s">
        <v>88</v>
      </c>
      <c r="AY142" s="182" t="s">
        <v>216</v>
      </c>
    </row>
    <row r="143" s="2" customFormat="1" ht="24.15" customHeight="1">
      <c r="A143" s="40"/>
      <c r="B143" s="166"/>
      <c r="C143" s="167" t="s">
        <v>303</v>
      </c>
      <c r="D143" s="167" t="s">
        <v>218</v>
      </c>
      <c r="E143" s="168" t="s">
        <v>1328</v>
      </c>
      <c r="F143" s="169" t="s">
        <v>1329</v>
      </c>
      <c r="G143" s="170" t="s">
        <v>271</v>
      </c>
      <c r="H143" s="171">
        <v>65.959000000000003</v>
      </c>
      <c r="I143" s="172"/>
      <c r="J143" s="173">
        <f>ROUND(I143*H143,2)</f>
        <v>0</v>
      </c>
      <c r="K143" s="169" t="s">
        <v>222</v>
      </c>
      <c r="L143" s="41"/>
      <c r="M143" s="174" t="s">
        <v>3</v>
      </c>
      <c r="N143" s="175" t="s">
        <v>51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223</v>
      </c>
      <c r="AT143" s="178" t="s">
        <v>218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223</v>
      </c>
      <c r="BM143" s="178" t="s">
        <v>1932</v>
      </c>
    </row>
    <row r="144" s="13" customFormat="1">
      <c r="A144" s="13"/>
      <c r="B144" s="180"/>
      <c r="C144" s="13"/>
      <c r="D144" s="181" t="s">
        <v>225</v>
      </c>
      <c r="E144" s="182" t="s">
        <v>3</v>
      </c>
      <c r="F144" s="183" t="s">
        <v>1933</v>
      </c>
      <c r="G144" s="13"/>
      <c r="H144" s="184">
        <v>107.72</v>
      </c>
      <c r="I144" s="185"/>
      <c r="J144" s="13"/>
      <c r="K144" s="13"/>
      <c r="L144" s="180"/>
      <c r="M144" s="186"/>
      <c r="N144" s="187"/>
      <c r="O144" s="187"/>
      <c r="P144" s="187"/>
      <c r="Q144" s="187"/>
      <c r="R144" s="187"/>
      <c r="S144" s="187"/>
      <c r="T144" s="18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2" t="s">
        <v>225</v>
      </c>
      <c r="AU144" s="182" t="s">
        <v>22</v>
      </c>
      <c r="AV144" s="13" t="s">
        <v>22</v>
      </c>
      <c r="AW144" s="13" t="s">
        <v>41</v>
      </c>
      <c r="AX144" s="13" t="s">
        <v>80</v>
      </c>
      <c r="AY144" s="182" t="s">
        <v>216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1934</v>
      </c>
      <c r="G145" s="13"/>
      <c r="H145" s="184">
        <v>6.3360000000000003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80</v>
      </c>
      <c r="AY145" s="182" t="s">
        <v>216</v>
      </c>
    </row>
    <row r="146" s="14" customFormat="1">
      <c r="A146" s="14"/>
      <c r="B146" s="193"/>
      <c r="C146" s="14"/>
      <c r="D146" s="181" t="s">
        <v>225</v>
      </c>
      <c r="E146" s="194" t="s">
        <v>3</v>
      </c>
      <c r="F146" s="195" t="s">
        <v>234</v>
      </c>
      <c r="G146" s="14"/>
      <c r="H146" s="196">
        <v>114.056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225</v>
      </c>
      <c r="AU146" s="194" t="s">
        <v>22</v>
      </c>
      <c r="AV146" s="14" t="s">
        <v>223</v>
      </c>
      <c r="AW146" s="14" t="s">
        <v>41</v>
      </c>
      <c r="AX146" s="14" t="s">
        <v>88</v>
      </c>
      <c r="AY146" s="194" t="s">
        <v>216</v>
      </c>
    </row>
    <row r="147" s="13" customFormat="1">
      <c r="A147" s="13"/>
      <c r="B147" s="180"/>
      <c r="C147" s="13"/>
      <c r="D147" s="181" t="s">
        <v>225</v>
      </c>
      <c r="E147" s="13"/>
      <c r="F147" s="183" t="s">
        <v>1935</v>
      </c>
      <c r="G147" s="13"/>
      <c r="H147" s="184">
        <v>65.959000000000003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</v>
      </c>
      <c r="AX147" s="13" t="s">
        <v>88</v>
      </c>
      <c r="AY147" s="182" t="s">
        <v>216</v>
      </c>
    </row>
    <row r="148" s="2" customFormat="1" ht="14.4" customHeight="1">
      <c r="A148" s="40"/>
      <c r="B148" s="166"/>
      <c r="C148" s="201" t="s">
        <v>308</v>
      </c>
      <c r="D148" s="201" t="s">
        <v>356</v>
      </c>
      <c r="E148" s="202" t="s">
        <v>1013</v>
      </c>
      <c r="F148" s="203" t="s">
        <v>1014</v>
      </c>
      <c r="G148" s="204" t="s">
        <v>300</v>
      </c>
      <c r="H148" s="205">
        <v>124.589</v>
      </c>
      <c r="I148" s="206"/>
      <c r="J148" s="207">
        <f>ROUND(I148*H148,2)</f>
        <v>0</v>
      </c>
      <c r="K148" s="203" t="s">
        <v>222</v>
      </c>
      <c r="L148" s="208"/>
      <c r="M148" s="209" t="s">
        <v>3</v>
      </c>
      <c r="N148" s="210" t="s">
        <v>51</v>
      </c>
      <c r="O148" s="74"/>
      <c r="P148" s="176">
        <f>O148*H148</f>
        <v>0</v>
      </c>
      <c r="Q148" s="176">
        <v>1</v>
      </c>
      <c r="R148" s="176">
        <f>Q148*H148</f>
        <v>124.589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258</v>
      </c>
      <c r="AT148" s="178" t="s">
        <v>356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223</v>
      </c>
      <c r="BM148" s="178" t="s">
        <v>1679</v>
      </c>
    </row>
    <row r="149" s="13" customFormat="1">
      <c r="A149" s="13"/>
      <c r="B149" s="180"/>
      <c r="C149" s="13"/>
      <c r="D149" s="181" t="s">
        <v>225</v>
      </c>
      <c r="E149" s="182" t="s">
        <v>3</v>
      </c>
      <c r="F149" s="183" t="s">
        <v>1933</v>
      </c>
      <c r="G149" s="13"/>
      <c r="H149" s="184">
        <v>107.72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41</v>
      </c>
      <c r="AX149" s="13" t="s">
        <v>80</v>
      </c>
      <c r="AY149" s="182" t="s">
        <v>216</v>
      </c>
    </row>
    <row r="150" s="16" customFormat="1">
      <c r="A150" s="16"/>
      <c r="B150" s="226"/>
      <c r="C150" s="16"/>
      <c r="D150" s="181" t="s">
        <v>225</v>
      </c>
      <c r="E150" s="227" t="s">
        <v>3</v>
      </c>
      <c r="F150" s="228" t="s">
        <v>1335</v>
      </c>
      <c r="G150" s="16"/>
      <c r="H150" s="229">
        <v>107.72</v>
      </c>
      <c r="I150" s="230"/>
      <c r="J150" s="16"/>
      <c r="K150" s="16"/>
      <c r="L150" s="226"/>
      <c r="M150" s="231"/>
      <c r="N150" s="232"/>
      <c r="O150" s="232"/>
      <c r="P150" s="232"/>
      <c r="Q150" s="232"/>
      <c r="R150" s="232"/>
      <c r="S150" s="232"/>
      <c r="T150" s="23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27" t="s">
        <v>225</v>
      </c>
      <c r="AU150" s="227" t="s">
        <v>22</v>
      </c>
      <c r="AV150" s="16" t="s">
        <v>235</v>
      </c>
      <c r="AW150" s="16" t="s">
        <v>41</v>
      </c>
      <c r="AX150" s="16" t="s">
        <v>80</v>
      </c>
      <c r="AY150" s="227" t="s">
        <v>216</v>
      </c>
    </row>
    <row r="151" s="13" customFormat="1">
      <c r="A151" s="13"/>
      <c r="B151" s="180"/>
      <c r="C151" s="13"/>
      <c r="D151" s="181" t="s">
        <v>225</v>
      </c>
      <c r="E151" s="182" t="s">
        <v>3</v>
      </c>
      <c r="F151" s="183" t="s">
        <v>1936</v>
      </c>
      <c r="G151" s="13"/>
      <c r="H151" s="184">
        <v>215.44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41</v>
      </c>
      <c r="AX151" s="13" t="s">
        <v>88</v>
      </c>
      <c r="AY151" s="182" t="s">
        <v>216</v>
      </c>
    </row>
    <row r="152" s="13" customFormat="1">
      <c r="A152" s="13"/>
      <c r="B152" s="180"/>
      <c r="C152" s="13"/>
      <c r="D152" s="181" t="s">
        <v>225</v>
      </c>
      <c r="E152" s="13"/>
      <c r="F152" s="183" t="s">
        <v>1937</v>
      </c>
      <c r="G152" s="13"/>
      <c r="H152" s="184">
        <v>124.589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225</v>
      </c>
      <c r="AU152" s="182" t="s">
        <v>22</v>
      </c>
      <c r="AV152" s="13" t="s">
        <v>22</v>
      </c>
      <c r="AW152" s="13" t="s">
        <v>4</v>
      </c>
      <c r="AX152" s="13" t="s">
        <v>88</v>
      </c>
      <c r="AY152" s="182" t="s">
        <v>216</v>
      </c>
    </row>
    <row r="153" s="2" customFormat="1" ht="37.8" customHeight="1">
      <c r="A153" s="40"/>
      <c r="B153" s="166"/>
      <c r="C153" s="167" t="s">
        <v>314</v>
      </c>
      <c r="D153" s="167" t="s">
        <v>218</v>
      </c>
      <c r="E153" s="168" t="s">
        <v>1017</v>
      </c>
      <c r="F153" s="169" t="s">
        <v>1018</v>
      </c>
      <c r="G153" s="170" t="s">
        <v>271</v>
      </c>
      <c r="H153" s="171">
        <v>142.31800000000001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223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223</v>
      </c>
      <c r="BM153" s="178" t="s">
        <v>1682</v>
      </c>
    </row>
    <row r="154" s="13" customFormat="1">
      <c r="A154" s="13"/>
      <c r="B154" s="180"/>
      <c r="C154" s="13"/>
      <c r="D154" s="181" t="s">
        <v>225</v>
      </c>
      <c r="E154" s="182" t="s">
        <v>3</v>
      </c>
      <c r="F154" s="183" t="s">
        <v>1938</v>
      </c>
      <c r="G154" s="13"/>
      <c r="H154" s="184">
        <v>246.09700000000001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225</v>
      </c>
      <c r="AU154" s="182" t="s">
        <v>22</v>
      </c>
      <c r="AV154" s="13" t="s">
        <v>22</v>
      </c>
      <c r="AW154" s="13" t="s">
        <v>41</v>
      </c>
      <c r="AX154" s="13" t="s">
        <v>88</v>
      </c>
      <c r="AY154" s="182" t="s">
        <v>216</v>
      </c>
    </row>
    <row r="155" s="13" customFormat="1">
      <c r="A155" s="13"/>
      <c r="B155" s="180"/>
      <c r="C155" s="13"/>
      <c r="D155" s="181" t="s">
        <v>225</v>
      </c>
      <c r="E155" s="13"/>
      <c r="F155" s="183" t="s">
        <v>1939</v>
      </c>
      <c r="G155" s="13"/>
      <c r="H155" s="184">
        <v>142.31800000000001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</v>
      </c>
      <c r="AX155" s="13" t="s">
        <v>88</v>
      </c>
      <c r="AY155" s="182" t="s">
        <v>216</v>
      </c>
    </row>
    <row r="156" s="2" customFormat="1" ht="14.4" customHeight="1">
      <c r="A156" s="40"/>
      <c r="B156" s="166"/>
      <c r="C156" s="201" t="s">
        <v>319</v>
      </c>
      <c r="D156" s="201" t="s">
        <v>356</v>
      </c>
      <c r="E156" s="202" t="s">
        <v>1515</v>
      </c>
      <c r="F156" s="203" t="s">
        <v>1516</v>
      </c>
      <c r="G156" s="204" t="s">
        <v>300</v>
      </c>
      <c r="H156" s="205">
        <v>61.771999999999998</v>
      </c>
      <c r="I156" s="206"/>
      <c r="J156" s="207">
        <f>ROUND(I156*H156,2)</f>
        <v>0</v>
      </c>
      <c r="K156" s="203" t="s">
        <v>222</v>
      </c>
      <c r="L156" s="208"/>
      <c r="M156" s="209" t="s">
        <v>3</v>
      </c>
      <c r="N156" s="210" t="s">
        <v>51</v>
      </c>
      <c r="O156" s="74"/>
      <c r="P156" s="176">
        <f>O156*H156</f>
        <v>0</v>
      </c>
      <c r="Q156" s="176">
        <v>1</v>
      </c>
      <c r="R156" s="176">
        <f>Q156*H156</f>
        <v>61.771999999999998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258</v>
      </c>
      <c r="AT156" s="178" t="s">
        <v>356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223</v>
      </c>
      <c r="BM156" s="178" t="s">
        <v>1686</v>
      </c>
    </row>
    <row r="157" s="13" customFormat="1">
      <c r="A157" s="13"/>
      <c r="B157" s="180"/>
      <c r="C157" s="13"/>
      <c r="D157" s="181" t="s">
        <v>225</v>
      </c>
      <c r="E157" s="182" t="s">
        <v>3</v>
      </c>
      <c r="F157" s="183" t="s">
        <v>1940</v>
      </c>
      <c r="G157" s="13"/>
      <c r="H157" s="184">
        <v>59.343000000000004</v>
      </c>
      <c r="I157" s="185"/>
      <c r="J157" s="13"/>
      <c r="K157" s="13"/>
      <c r="L157" s="180"/>
      <c r="M157" s="186"/>
      <c r="N157" s="187"/>
      <c r="O157" s="187"/>
      <c r="P157" s="187"/>
      <c r="Q157" s="187"/>
      <c r="R157" s="187"/>
      <c r="S157" s="187"/>
      <c r="T157" s="18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2" t="s">
        <v>225</v>
      </c>
      <c r="AU157" s="182" t="s">
        <v>22</v>
      </c>
      <c r="AV157" s="13" t="s">
        <v>22</v>
      </c>
      <c r="AW157" s="13" t="s">
        <v>41</v>
      </c>
      <c r="AX157" s="13" t="s">
        <v>80</v>
      </c>
      <c r="AY157" s="182" t="s">
        <v>216</v>
      </c>
    </row>
    <row r="158" s="16" customFormat="1">
      <c r="A158" s="16"/>
      <c r="B158" s="226"/>
      <c r="C158" s="16"/>
      <c r="D158" s="181" t="s">
        <v>225</v>
      </c>
      <c r="E158" s="227" t="s">
        <v>3</v>
      </c>
      <c r="F158" s="228" t="s">
        <v>1335</v>
      </c>
      <c r="G158" s="16"/>
      <c r="H158" s="229">
        <v>59.343000000000004</v>
      </c>
      <c r="I158" s="230"/>
      <c r="J158" s="16"/>
      <c r="K158" s="16"/>
      <c r="L158" s="226"/>
      <c r="M158" s="231"/>
      <c r="N158" s="232"/>
      <c r="O158" s="232"/>
      <c r="P158" s="232"/>
      <c r="Q158" s="232"/>
      <c r="R158" s="232"/>
      <c r="S158" s="232"/>
      <c r="T158" s="23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27" t="s">
        <v>225</v>
      </c>
      <c r="AU158" s="227" t="s">
        <v>22</v>
      </c>
      <c r="AV158" s="16" t="s">
        <v>235</v>
      </c>
      <c r="AW158" s="16" t="s">
        <v>41</v>
      </c>
      <c r="AX158" s="16" t="s">
        <v>80</v>
      </c>
      <c r="AY158" s="227" t="s">
        <v>216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1941</v>
      </c>
      <c r="G159" s="13"/>
      <c r="H159" s="184">
        <v>106.81699999999999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88</v>
      </c>
      <c r="AY159" s="182" t="s">
        <v>216</v>
      </c>
    </row>
    <row r="160" s="13" customFormat="1">
      <c r="A160" s="13"/>
      <c r="B160" s="180"/>
      <c r="C160" s="13"/>
      <c r="D160" s="181" t="s">
        <v>225</v>
      </c>
      <c r="E160" s="13"/>
      <c r="F160" s="183" t="s">
        <v>1942</v>
      </c>
      <c r="G160" s="13"/>
      <c r="H160" s="184">
        <v>61.771999999999998</v>
      </c>
      <c r="I160" s="185"/>
      <c r="J160" s="13"/>
      <c r="K160" s="13"/>
      <c r="L160" s="180"/>
      <c r="M160" s="186"/>
      <c r="N160" s="187"/>
      <c r="O160" s="187"/>
      <c r="P160" s="187"/>
      <c r="Q160" s="187"/>
      <c r="R160" s="187"/>
      <c r="S160" s="187"/>
      <c r="T160" s="18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225</v>
      </c>
      <c r="AU160" s="182" t="s">
        <v>22</v>
      </c>
      <c r="AV160" s="13" t="s">
        <v>22</v>
      </c>
      <c r="AW160" s="13" t="s">
        <v>4</v>
      </c>
      <c r="AX160" s="13" t="s">
        <v>88</v>
      </c>
      <c r="AY160" s="182" t="s">
        <v>216</v>
      </c>
    </row>
    <row r="161" s="2" customFormat="1" ht="14.4" customHeight="1">
      <c r="A161" s="40"/>
      <c r="B161" s="166"/>
      <c r="C161" s="201" t="s">
        <v>325</v>
      </c>
      <c r="D161" s="201" t="s">
        <v>356</v>
      </c>
      <c r="E161" s="202" t="s">
        <v>1021</v>
      </c>
      <c r="F161" s="203" t="s">
        <v>1022</v>
      </c>
      <c r="G161" s="204" t="s">
        <v>300</v>
      </c>
      <c r="H161" s="205">
        <v>216</v>
      </c>
      <c r="I161" s="206"/>
      <c r="J161" s="207">
        <f>ROUND(I161*H161,2)</f>
        <v>0</v>
      </c>
      <c r="K161" s="203" t="s">
        <v>222</v>
      </c>
      <c r="L161" s="208"/>
      <c r="M161" s="209" t="s">
        <v>3</v>
      </c>
      <c r="N161" s="210" t="s">
        <v>51</v>
      </c>
      <c r="O161" s="74"/>
      <c r="P161" s="176">
        <f>O161*H161</f>
        <v>0</v>
      </c>
      <c r="Q161" s="176">
        <v>1</v>
      </c>
      <c r="R161" s="176">
        <f>Q161*H161</f>
        <v>216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258</v>
      </c>
      <c r="AT161" s="178" t="s">
        <v>356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223</v>
      </c>
      <c r="BM161" s="178" t="s">
        <v>1691</v>
      </c>
    </row>
    <row r="162" s="13" customFormat="1">
      <c r="A162" s="13"/>
      <c r="B162" s="180"/>
      <c r="C162" s="13"/>
      <c r="D162" s="181" t="s">
        <v>225</v>
      </c>
      <c r="E162" s="182" t="s">
        <v>3</v>
      </c>
      <c r="F162" s="183" t="s">
        <v>1943</v>
      </c>
      <c r="G162" s="13"/>
      <c r="H162" s="184">
        <v>186.75399999999999</v>
      </c>
      <c r="I162" s="185"/>
      <c r="J162" s="13"/>
      <c r="K162" s="13"/>
      <c r="L162" s="180"/>
      <c r="M162" s="186"/>
      <c r="N162" s="187"/>
      <c r="O162" s="187"/>
      <c r="P162" s="187"/>
      <c r="Q162" s="187"/>
      <c r="R162" s="187"/>
      <c r="S162" s="187"/>
      <c r="T162" s="18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2" t="s">
        <v>225</v>
      </c>
      <c r="AU162" s="182" t="s">
        <v>22</v>
      </c>
      <c r="AV162" s="13" t="s">
        <v>22</v>
      </c>
      <c r="AW162" s="13" t="s">
        <v>41</v>
      </c>
      <c r="AX162" s="13" t="s">
        <v>80</v>
      </c>
      <c r="AY162" s="182" t="s">
        <v>216</v>
      </c>
    </row>
    <row r="163" s="16" customFormat="1">
      <c r="A163" s="16"/>
      <c r="B163" s="226"/>
      <c r="C163" s="16"/>
      <c r="D163" s="181" t="s">
        <v>225</v>
      </c>
      <c r="E163" s="227" t="s">
        <v>3</v>
      </c>
      <c r="F163" s="228" t="s">
        <v>1335</v>
      </c>
      <c r="G163" s="16"/>
      <c r="H163" s="229">
        <v>186.75399999999999</v>
      </c>
      <c r="I163" s="230"/>
      <c r="J163" s="16"/>
      <c r="K163" s="16"/>
      <c r="L163" s="226"/>
      <c r="M163" s="231"/>
      <c r="N163" s="232"/>
      <c r="O163" s="232"/>
      <c r="P163" s="232"/>
      <c r="Q163" s="232"/>
      <c r="R163" s="232"/>
      <c r="S163" s="232"/>
      <c r="T163" s="23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27" t="s">
        <v>225</v>
      </c>
      <c r="AU163" s="227" t="s">
        <v>22</v>
      </c>
      <c r="AV163" s="16" t="s">
        <v>235</v>
      </c>
      <c r="AW163" s="16" t="s">
        <v>41</v>
      </c>
      <c r="AX163" s="16" t="s">
        <v>80</v>
      </c>
      <c r="AY163" s="227" t="s">
        <v>216</v>
      </c>
    </row>
    <row r="164" s="13" customFormat="1">
      <c r="A164" s="13"/>
      <c r="B164" s="180"/>
      <c r="C164" s="13"/>
      <c r="D164" s="181" t="s">
        <v>225</v>
      </c>
      <c r="E164" s="182" t="s">
        <v>3</v>
      </c>
      <c r="F164" s="183" t="s">
        <v>1944</v>
      </c>
      <c r="G164" s="13"/>
      <c r="H164" s="184">
        <v>373.50799999999998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41</v>
      </c>
      <c r="AX164" s="13" t="s">
        <v>88</v>
      </c>
      <c r="AY164" s="182" t="s">
        <v>216</v>
      </c>
    </row>
    <row r="165" s="13" customFormat="1">
      <c r="A165" s="13"/>
      <c r="B165" s="180"/>
      <c r="C165" s="13"/>
      <c r="D165" s="181" t="s">
        <v>225</v>
      </c>
      <c r="E165" s="13"/>
      <c r="F165" s="183" t="s">
        <v>1945</v>
      </c>
      <c r="G165" s="13"/>
      <c r="H165" s="184">
        <v>216</v>
      </c>
      <c r="I165" s="185"/>
      <c r="J165" s="13"/>
      <c r="K165" s="13"/>
      <c r="L165" s="180"/>
      <c r="M165" s="186"/>
      <c r="N165" s="187"/>
      <c r="O165" s="187"/>
      <c r="P165" s="187"/>
      <c r="Q165" s="187"/>
      <c r="R165" s="187"/>
      <c r="S165" s="187"/>
      <c r="T165" s="18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2" t="s">
        <v>225</v>
      </c>
      <c r="AU165" s="182" t="s">
        <v>22</v>
      </c>
      <c r="AV165" s="13" t="s">
        <v>22</v>
      </c>
      <c r="AW165" s="13" t="s">
        <v>4</v>
      </c>
      <c r="AX165" s="13" t="s">
        <v>88</v>
      </c>
      <c r="AY165" s="182" t="s">
        <v>216</v>
      </c>
    </row>
    <row r="166" s="2" customFormat="1" ht="24.15" customHeight="1">
      <c r="A166" s="40"/>
      <c r="B166" s="166"/>
      <c r="C166" s="167" t="s">
        <v>8</v>
      </c>
      <c r="D166" s="167" t="s">
        <v>218</v>
      </c>
      <c r="E166" s="168" t="s">
        <v>1084</v>
      </c>
      <c r="F166" s="169" t="s">
        <v>1085</v>
      </c>
      <c r="G166" s="170" t="s">
        <v>221</v>
      </c>
      <c r="H166" s="171">
        <v>37.630000000000003</v>
      </c>
      <c r="I166" s="172"/>
      <c r="J166" s="173">
        <f>ROUND(I166*H166,2)</f>
        <v>0</v>
      </c>
      <c r="K166" s="169" t="s">
        <v>222</v>
      </c>
      <c r="L166" s="41"/>
      <c r="M166" s="174" t="s">
        <v>3</v>
      </c>
      <c r="N166" s="175" t="s">
        <v>51</v>
      </c>
      <c r="O166" s="74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223</v>
      </c>
      <c r="AT166" s="178" t="s">
        <v>218</v>
      </c>
      <c r="AU166" s="178" t="s">
        <v>22</v>
      </c>
      <c r="AY166" s="20" t="s">
        <v>216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88</v>
      </c>
      <c r="BK166" s="179">
        <f>ROUND(I166*H166,2)</f>
        <v>0</v>
      </c>
      <c r="BL166" s="20" t="s">
        <v>223</v>
      </c>
      <c r="BM166" s="178" t="s">
        <v>1696</v>
      </c>
    </row>
    <row r="167" s="13" customFormat="1">
      <c r="A167" s="13"/>
      <c r="B167" s="180"/>
      <c r="C167" s="13"/>
      <c r="D167" s="181" t="s">
        <v>225</v>
      </c>
      <c r="E167" s="182" t="s">
        <v>3</v>
      </c>
      <c r="F167" s="183" t="s">
        <v>1946</v>
      </c>
      <c r="G167" s="13"/>
      <c r="H167" s="184">
        <v>65.069999999999993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225</v>
      </c>
      <c r="AU167" s="182" t="s">
        <v>22</v>
      </c>
      <c r="AV167" s="13" t="s">
        <v>22</v>
      </c>
      <c r="AW167" s="13" t="s">
        <v>41</v>
      </c>
      <c r="AX167" s="13" t="s">
        <v>88</v>
      </c>
      <c r="AY167" s="182" t="s">
        <v>216</v>
      </c>
    </row>
    <row r="168" s="13" customFormat="1">
      <c r="A168" s="13"/>
      <c r="B168" s="180"/>
      <c r="C168" s="13"/>
      <c r="D168" s="181" t="s">
        <v>225</v>
      </c>
      <c r="E168" s="13"/>
      <c r="F168" s="183" t="s">
        <v>1947</v>
      </c>
      <c r="G168" s="13"/>
      <c r="H168" s="184">
        <v>37.630000000000003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225</v>
      </c>
      <c r="AU168" s="182" t="s">
        <v>22</v>
      </c>
      <c r="AV168" s="13" t="s">
        <v>22</v>
      </c>
      <c r="AW168" s="13" t="s">
        <v>4</v>
      </c>
      <c r="AX168" s="13" t="s">
        <v>88</v>
      </c>
      <c r="AY168" s="182" t="s">
        <v>216</v>
      </c>
    </row>
    <row r="169" s="12" customFormat="1" ht="22.8" customHeight="1">
      <c r="A169" s="12"/>
      <c r="B169" s="153"/>
      <c r="C169" s="12"/>
      <c r="D169" s="154" t="s">
        <v>79</v>
      </c>
      <c r="E169" s="164" t="s">
        <v>235</v>
      </c>
      <c r="F169" s="164" t="s">
        <v>335</v>
      </c>
      <c r="G169" s="12"/>
      <c r="H169" s="12"/>
      <c r="I169" s="156"/>
      <c r="J169" s="165">
        <f>BK169</f>
        <v>0</v>
      </c>
      <c r="K169" s="12"/>
      <c r="L169" s="153"/>
      <c r="M169" s="158"/>
      <c r="N169" s="159"/>
      <c r="O169" s="159"/>
      <c r="P169" s="160">
        <f>SUM(P170:P181)</f>
        <v>0</v>
      </c>
      <c r="Q169" s="159"/>
      <c r="R169" s="160">
        <f>SUM(R170:R181)</f>
        <v>0.22219266000000001</v>
      </c>
      <c r="S169" s="159"/>
      <c r="T169" s="161">
        <f>SUM(T170:T181)</f>
        <v>7.6791999999999998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4" t="s">
        <v>88</v>
      </c>
      <c r="AT169" s="162" t="s">
        <v>79</v>
      </c>
      <c r="AU169" s="162" t="s">
        <v>88</v>
      </c>
      <c r="AY169" s="154" t="s">
        <v>216</v>
      </c>
      <c r="BK169" s="163">
        <f>SUM(BK170:BK181)</f>
        <v>0</v>
      </c>
    </row>
    <row r="170" s="2" customFormat="1" ht="37.8" customHeight="1">
      <c r="A170" s="40"/>
      <c r="B170" s="166"/>
      <c r="C170" s="167" t="s">
        <v>336</v>
      </c>
      <c r="D170" s="167" t="s">
        <v>218</v>
      </c>
      <c r="E170" s="168" t="s">
        <v>1948</v>
      </c>
      <c r="F170" s="169" t="s">
        <v>1949</v>
      </c>
      <c r="G170" s="170" t="s">
        <v>271</v>
      </c>
      <c r="H170" s="171">
        <v>0.083000000000000004</v>
      </c>
      <c r="I170" s="172"/>
      <c r="J170" s="173">
        <f>ROUND(I170*H170,2)</f>
        <v>0</v>
      </c>
      <c r="K170" s="169" t="s">
        <v>222</v>
      </c>
      <c r="L170" s="41"/>
      <c r="M170" s="174" t="s">
        <v>3</v>
      </c>
      <c r="N170" s="175" t="s">
        <v>51</v>
      </c>
      <c r="O170" s="74"/>
      <c r="P170" s="176">
        <f>O170*H170</f>
        <v>0</v>
      </c>
      <c r="Q170" s="176">
        <v>2.6770200000000002</v>
      </c>
      <c r="R170" s="176">
        <f>Q170*H170</f>
        <v>0.22219266000000001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223</v>
      </c>
      <c r="AT170" s="178" t="s">
        <v>218</v>
      </c>
      <c r="AU170" s="178" t="s">
        <v>22</v>
      </c>
      <c r="AY170" s="20" t="s">
        <v>216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88</v>
      </c>
      <c r="BK170" s="179">
        <f>ROUND(I170*H170,2)</f>
        <v>0</v>
      </c>
      <c r="BL170" s="20" t="s">
        <v>223</v>
      </c>
      <c r="BM170" s="178" t="s">
        <v>1950</v>
      </c>
    </row>
    <row r="171" s="13" customFormat="1">
      <c r="A171" s="13"/>
      <c r="B171" s="180"/>
      <c r="C171" s="13"/>
      <c r="D171" s="181" t="s">
        <v>225</v>
      </c>
      <c r="E171" s="182" t="s">
        <v>3</v>
      </c>
      <c r="F171" s="183" t="s">
        <v>1951</v>
      </c>
      <c r="G171" s="13"/>
      <c r="H171" s="184">
        <v>0.14399999999999999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225</v>
      </c>
      <c r="AU171" s="182" t="s">
        <v>22</v>
      </c>
      <c r="AV171" s="13" t="s">
        <v>22</v>
      </c>
      <c r="AW171" s="13" t="s">
        <v>41</v>
      </c>
      <c r="AX171" s="13" t="s">
        <v>88</v>
      </c>
      <c r="AY171" s="182" t="s">
        <v>216</v>
      </c>
    </row>
    <row r="172" s="13" customFormat="1">
      <c r="A172" s="13"/>
      <c r="B172" s="180"/>
      <c r="C172" s="13"/>
      <c r="D172" s="181" t="s">
        <v>225</v>
      </c>
      <c r="E172" s="13"/>
      <c r="F172" s="183" t="s">
        <v>1952</v>
      </c>
      <c r="G172" s="13"/>
      <c r="H172" s="184">
        <v>0.083000000000000004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225</v>
      </c>
      <c r="AU172" s="182" t="s">
        <v>22</v>
      </c>
      <c r="AV172" s="13" t="s">
        <v>22</v>
      </c>
      <c r="AW172" s="13" t="s">
        <v>4</v>
      </c>
      <c r="AX172" s="13" t="s">
        <v>88</v>
      </c>
      <c r="AY172" s="182" t="s">
        <v>216</v>
      </c>
    </row>
    <row r="173" s="2" customFormat="1" ht="14.4" customHeight="1">
      <c r="A173" s="40"/>
      <c r="B173" s="166"/>
      <c r="C173" s="167" t="s">
        <v>341</v>
      </c>
      <c r="D173" s="167" t="s">
        <v>218</v>
      </c>
      <c r="E173" s="168" t="s">
        <v>1953</v>
      </c>
      <c r="F173" s="169" t="s">
        <v>1954</v>
      </c>
      <c r="G173" s="170" t="s">
        <v>271</v>
      </c>
      <c r="H173" s="171">
        <v>1.764</v>
      </c>
      <c r="I173" s="172"/>
      <c r="J173" s="173">
        <f>ROUND(I173*H173,2)</f>
        <v>0</v>
      </c>
      <c r="K173" s="169" t="s">
        <v>222</v>
      </c>
      <c r="L173" s="41"/>
      <c r="M173" s="174" t="s">
        <v>3</v>
      </c>
      <c r="N173" s="175" t="s">
        <v>51</v>
      </c>
      <c r="O173" s="74"/>
      <c r="P173" s="176">
        <f>O173*H173</f>
        <v>0</v>
      </c>
      <c r="Q173" s="176">
        <v>0</v>
      </c>
      <c r="R173" s="176">
        <f>Q173*H173</f>
        <v>0</v>
      </c>
      <c r="S173" s="176">
        <v>2.5</v>
      </c>
      <c r="T173" s="177">
        <f>S173*H173</f>
        <v>4.4100000000000001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78" t="s">
        <v>223</v>
      </c>
      <c r="AT173" s="178" t="s">
        <v>218</v>
      </c>
      <c r="AU173" s="178" t="s">
        <v>22</v>
      </c>
      <c r="AY173" s="20" t="s">
        <v>216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88</v>
      </c>
      <c r="BK173" s="179">
        <f>ROUND(I173*H173,2)</f>
        <v>0</v>
      </c>
      <c r="BL173" s="20" t="s">
        <v>223</v>
      </c>
      <c r="BM173" s="178" t="s">
        <v>1955</v>
      </c>
    </row>
    <row r="174" s="13" customFormat="1">
      <c r="A174" s="13"/>
      <c r="B174" s="180"/>
      <c r="C174" s="13"/>
      <c r="D174" s="181" t="s">
        <v>225</v>
      </c>
      <c r="E174" s="182" t="s">
        <v>3</v>
      </c>
      <c r="F174" s="183" t="s">
        <v>1956</v>
      </c>
      <c r="G174" s="13"/>
      <c r="H174" s="184">
        <v>3.0499999999999998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41</v>
      </c>
      <c r="AX174" s="13" t="s">
        <v>88</v>
      </c>
      <c r="AY174" s="182" t="s">
        <v>216</v>
      </c>
    </row>
    <row r="175" s="13" customFormat="1">
      <c r="A175" s="13"/>
      <c r="B175" s="180"/>
      <c r="C175" s="13"/>
      <c r="D175" s="181" t="s">
        <v>225</v>
      </c>
      <c r="E175" s="13"/>
      <c r="F175" s="183" t="s">
        <v>1957</v>
      </c>
      <c r="G175" s="13"/>
      <c r="H175" s="184">
        <v>1.764</v>
      </c>
      <c r="I175" s="185"/>
      <c r="J175" s="13"/>
      <c r="K175" s="13"/>
      <c r="L175" s="180"/>
      <c r="M175" s="186"/>
      <c r="N175" s="187"/>
      <c r="O175" s="187"/>
      <c r="P175" s="187"/>
      <c r="Q175" s="187"/>
      <c r="R175" s="187"/>
      <c r="S175" s="187"/>
      <c r="T175" s="18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2" t="s">
        <v>225</v>
      </c>
      <c r="AU175" s="182" t="s">
        <v>22</v>
      </c>
      <c r="AV175" s="13" t="s">
        <v>22</v>
      </c>
      <c r="AW175" s="13" t="s">
        <v>4</v>
      </c>
      <c r="AX175" s="13" t="s">
        <v>88</v>
      </c>
      <c r="AY175" s="182" t="s">
        <v>216</v>
      </c>
    </row>
    <row r="176" s="2" customFormat="1" ht="14.4" customHeight="1">
      <c r="A176" s="40"/>
      <c r="B176" s="166"/>
      <c r="C176" s="167" t="s">
        <v>346</v>
      </c>
      <c r="D176" s="167" t="s">
        <v>218</v>
      </c>
      <c r="E176" s="168" t="s">
        <v>1353</v>
      </c>
      <c r="F176" s="169" t="s">
        <v>1354</v>
      </c>
      <c r="G176" s="170" t="s">
        <v>271</v>
      </c>
      <c r="H176" s="171">
        <v>1.486</v>
      </c>
      <c r="I176" s="172"/>
      <c r="J176" s="173">
        <f>ROUND(I176*H176,2)</f>
        <v>0</v>
      </c>
      <c r="K176" s="169" t="s">
        <v>222</v>
      </c>
      <c r="L176" s="41"/>
      <c r="M176" s="174" t="s">
        <v>3</v>
      </c>
      <c r="N176" s="175" t="s">
        <v>51</v>
      </c>
      <c r="O176" s="74"/>
      <c r="P176" s="176">
        <f>O176*H176</f>
        <v>0</v>
      </c>
      <c r="Q176" s="176">
        <v>0</v>
      </c>
      <c r="R176" s="176">
        <f>Q176*H176</f>
        <v>0</v>
      </c>
      <c r="S176" s="176">
        <v>2.2000000000000002</v>
      </c>
      <c r="T176" s="177">
        <f>S176*H176</f>
        <v>3.2692000000000001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78" t="s">
        <v>223</v>
      </c>
      <c r="AT176" s="178" t="s">
        <v>218</v>
      </c>
      <c r="AU176" s="178" t="s">
        <v>22</v>
      </c>
      <c r="AY176" s="20" t="s">
        <v>216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88</v>
      </c>
      <c r="BK176" s="179">
        <f>ROUND(I176*H176,2)</f>
        <v>0</v>
      </c>
      <c r="BL176" s="20" t="s">
        <v>223</v>
      </c>
      <c r="BM176" s="178" t="s">
        <v>1958</v>
      </c>
    </row>
    <row r="177" s="2" customFormat="1">
      <c r="A177" s="40"/>
      <c r="B177" s="41"/>
      <c r="C177" s="40"/>
      <c r="D177" s="181" t="s">
        <v>230</v>
      </c>
      <c r="E177" s="40"/>
      <c r="F177" s="189" t="s">
        <v>1356</v>
      </c>
      <c r="G177" s="40"/>
      <c r="H177" s="40"/>
      <c r="I177" s="190"/>
      <c r="J177" s="40"/>
      <c r="K177" s="40"/>
      <c r="L177" s="41"/>
      <c r="M177" s="191"/>
      <c r="N177" s="192"/>
      <c r="O177" s="74"/>
      <c r="P177" s="74"/>
      <c r="Q177" s="74"/>
      <c r="R177" s="74"/>
      <c r="S177" s="74"/>
      <c r="T177" s="75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20" t="s">
        <v>230</v>
      </c>
      <c r="AU177" s="20" t="s">
        <v>22</v>
      </c>
    </row>
    <row r="178" s="13" customFormat="1">
      <c r="A178" s="13"/>
      <c r="B178" s="180"/>
      <c r="C178" s="13"/>
      <c r="D178" s="181" t="s">
        <v>225</v>
      </c>
      <c r="E178" s="182" t="s">
        <v>3</v>
      </c>
      <c r="F178" s="183" t="s">
        <v>1959</v>
      </c>
      <c r="G178" s="13"/>
      <c r="H178" s="184">
        <v>1.0800000000000001</v>
      </c>
      <c r="I178" s="185"/>
      <c r="J178" s="13"/>
      <c r="K178" s="13"/>
      <c r="L178" s="180"/>
      <c r="M178" s="186"/>
      <c r="N178" s="187"/>
      <c r="O178" s="187"/>
      <c r="P178" s="187"/>
      <c r="Q178" s="187"/>
      <c r="R178" s="187"/>
      <c r="S178" s="187"/>
      <c r="T178" s="18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225</v>
      </c>
      <c r="AU178" s="182" t="s">
        <v>22</v>
      </c>
      <c r="AV178" s="13" t="s">
        <v>22</v>
      </c>
      <c r="AW178" s="13" t="s">
        <v>41</v>
      </c>
      <c r="AX178" s="13" t="s">
        <v>80</v>
      </c>
      <c r="AY178" s="182" t="s">
        <v>216</v>
      </c>
    </row>
    <row r="179" s="13" customFormat="1">
      <c r="A179" s="13"/>
      <c r="B179" s="180"/>
      <c r="C179" s="13"/>
      <c r="D179" s="181" t="s">
        <v>225</v>
      </c>
      <c r="E179" s="182" t="s">
        <v>3</v>
      </c>
      <c r="F179" s="183" t="s">
        <v>1960</v>
      </c>
      <c r="G179" s="13"/>
      <c r="H179" s="184">
        <v>1.49</v>
      </c>
      <c r="I179" s="185"/>
      <c r="J179" s="13"/>
      <c r="K179" s="13"/>
      <c r="L179" s="180"/>
      <c r="M179" s="186"/>
      <c r="N179" s="187"/>
      <c r="O179" s="187"/>
      <c r="P179" s="187"/>
      <c r="Q179" s="187"/>
      <c r="R179" s="187"/>
      <c r="S179" s="187"/>
      <c r="T179" s="18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2" t="s">
        <v>225</v>
      </c>
      <c r="AU179" s="182" t="s">
        <v>22</v>
      </c>
      <c r="AV179" s="13" t="s">
        <v>22</v>
      </c>
      <c r="AW179" s="13" t="s">
        <v>41</v>
      </c>
      <c r="AX179" s="13" t="s">
        <v>80</v>
      </c>
      <c r="AY179" s="182" t="s">
        <v>216</v>
      </c>
    </row>
    <row r="180" s="14" customFormat="1">
      <c r="A180" s="14"/>
      <c r="B180" s="193"/>
      <c r="C180" s="14"/>
      <c r="D180" s="181" t="s">
        <v>225</v>
      </c>
      <c r="E180" s="194" t="s">
        <v>3</v>
      </c>
      <c r="F180" s="195" t="s">
        <v>234</v>
      </c>
      <c r="G180" s="14"/>
      <c r="H180" s="196">
        <v>2.5700000000000003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225</v>
      </c>
      <c r="AU180" s="194" t="s">
        <v>22</v>
      </c>
      <c r="AV180" s="14" t="s">
        <v>223</v>
      </c>
      <c r="AW180" s="14" t="s">
        <v>41</v>
      </c>
      <c r="AX180" s="14" t="s">
        <v>88</v>
      </c>
      <c r="AY180" s="194" t="s">
        <v>216</v>
      </c>
    </row>
    <row r="181" s="13" customFormat="1">
      <c r="A181" s="13"/>
      <c r="B181" s="180"/>
      <c r="C181" s="13"/>
      <c r="D181" s="181" t="s">
        <v>225</v>
      </c>
      <c r="E181" s="13"/>
      <c r="F181" s="183" t="s">
        <v>1961</v>
      </c>
      <c r="G181" s="13"/>
      <c r="H181" s="184">
        <v>1.486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225</v>
      </c>
      <c r="AU181" s="182" t="s">
        <v>22</v>
      </c>
      <c r="AV181" s="13" t="s">
        <v>22</v>
      </c>
      <c r="AW181" s="13" t="s">
        <v>4</v>
      </c>
      <c r="AX181" s="13" t="s">
        <v>88</v>
      </c>
      <c r="AY181" s="182" t="s">
        <v>216</v>
      </c>
    </row>
    <row r="182" s="12" customFormat="1" ht="22.8" customHeight="1">
      <c r="A182" s="12"/>
      <c r="B182" s="153"/>
      <c r="C182" s="12"/>
      <c r="D182" s="154" t="s">
        <v>79</v>
      </c>
      <c r="E182" s="164" t="s">
        <v>223</v>
      </c>
      <c r="F182" s="164" t="s">
        <v>1066</v>
      </c>
      <c r="G182" s="12"/>
      <c r="H182" s="12"/>
      <c r="I182" s="156"/>
      <c r="J182" s="165">
        <f>BK182</f>
        <v>0</v>
      </c>
      <c r="K182" s="12"/>
      <c r="L182" s="153"/>
      <c r="M182" s="158"/>
      <c r="N182" s="159"/>
      <c r="O182" s="159"/>
      <c r="P182" s="160">
        <f>SUM(P183:P220)</f>
        <v>0</v>
      </c>
      <c r="Q182" s="159"/>
      <c r="R182" s="160">
        <f>SUM(R183:R220)</f>
        <v>152.24473904999999</v>
      </c>
      <c r="S182" s="159"/>
      <c r="T182" s="161">
        <f>SUM(T183:T220)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4" t="s">
        <v>88</v>
      </c>
      <c r="AT182" s="162" t="s">
        <v>79</v>
      </c>
      <c r="AU182" s="162" t="s">
        <v>88</v>
      </c>
      <c r="AY182" s="154" t="s">
        <v>216</v>
      </c>
      <c r="BK182" s="163">
        <f>SUM(BK183:BK220)</f>
        <v>0</v>
      </c>
    </row>
    <row r="183" s="2" customFormat="1" ht="24.15" customHeight="1">
      <c r="A183" s="40"/>
      <c r="B183" s="166"/>
      <c r="C183" s="167" t="s">
        <v>351</v>
      </c>
      <c r="D183" s="167" t="s">
        <v>218</v>
      </c>
      <c r="E183" s="168" t="s">
        <v>1962</v>
      </c>
      <c r="F183" s="169" t="s">
        <v>1963</v>
      </c>
      <c r="G183" s="170" t="s">
        <v>300</v>
      </c>
      <c r="H183" s="171">
        <v>1</v>
      </c>
      <c r="I183" s="172"/>
      <c r="J183" s="173">
        <f>ROUND(I183*H183,2)</f>
        <v>0</v>
      </c>
      <c r="K183" s="169" t="s">
        <v>222</v>
      </c>
      <c r="L183" s="41"/>
      <c r="M183" s="174" t="s">
        <v>3</v>
      </c>
      <c r="N183" s="175" t="s">
        <v>51</v>
      </c>
      <c r="O183" s="74"/>
      <c r="P183" s="176">
        <f>O183*H183</f>
        <v>0</v>
      </c>
      <c r="Q183" s="176">
        <v>0.044999999999999998</v>
      </c>
      <c r="R183" s="176">
        <f>Q183*H183</f>
        <v>0.044999999999999998</v>
      </c>
      <c r="S183" s="176">
        <v>0</v>
      </c>
      <c r="T183" s="17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78" t="s">
        <v>223</v>
      </c>
      <c r="AT183" s="178" t="s">
        <v>218</v>
      </c>
      <c r="AU183" s="178" t="s">
        <v>22</v>
      </c>
      <c r="AY183" s="20" t="s">
        <v>216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88</v>
      </c>
      <c r="BK183" s="179">
        <f>ROUND(I183*H183,2)</f>
        <v>0</v>
      </c>
      <c r="BL183" s="20" t="s">
        <v>223</v>
      </c>
      <c r="BM183" s="178" t="s">
        <v>1964</v>
      </c>
    </row>
    <row r="184" s="2" customFormat="1">
      <c r="A184" s="40"/>
      <c r="B184" s="41"/>
      <c r="C184" s="40"/>
      <c r="D184" s="181" t="s">
        <v>230</v>
      </c>
      <c r="E184" s="40"/>
      <c r="F184" s="189" t="s">
        <v>1965</v>
      </c>
      <c r="G184" s="40"/>
      <c r="H184" s="40"/>
      <c r="I184" s="190"/>
      <c r="J184" s="40"/>
      <c r="K184" s="40"/>
      <c r="L184" s="41"/>
      <c r="M184" s="191"/>
      <c r="N184" s="192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0" t="s">
        <v>230</v>
      </c>
      <c r="AU184" s="20" t="s">
        <v>22</v>
      </c>
    </row>
    <row r="185" s="2" customFormat="1" ht="14.4" customHeight="1">
      <c r="A185" s="40"/>
      <c r="B185" s="166"/>
      <c r="C185" s="167" t="s">
        <v>355</v>
      </c>
      <c r="D185" s="167" t="s">
        <v>218</v>
      </c>
      <c r="E185" s="168" t="s">
        <v>1359</v>
      </c>
      <c r="F185" s="169" t="s">
        <v>1360</v>
      </c>
      <c r="G185" s="170" t="s">
        <v>271</v>
      </c>
      <c r="H185" s="171">
        <v>41.082000000000001</v>
      </c>
      <c r="I185" s="172"/>
      <c r="J185" s="173">
        <f>ROUND(I185*H185,2)</f>
        <v>0</v>
      </c>
      <c r="K185" s="169" t="s">
        <v>222</v>
      </c>
      <c r="L185" s="41"/>
      <c r="M185" s="174" t="s">
        <v>3</v>
      </c>
      <c r="N185" s="175" t="s">
        <v>51</v>
      </c>
      <c r="O185" s="74"/>
      <c r="P185" s="176">
        <f>O185*H185</f>
        <v>0</v>
      </c>
      <c r="Q185" s="176">
        <v>1.8907700000000001</v>
      </c>
      <c r="R185" s="176">
        <f>Q185*H185</f>
        <v>77.676613140000001</v>
      </c>
      <c r="S185" s="176">
        <v>0</v>
      </c>
      <c r="T185" s="17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78" t="s">
        <v>223</v>
      </c>
      <c r="AT185" s="178" t="s">
        <v>218</v>
      </c>
      <c r="AU185" s="178" t="s">
        <v>22</v>
      </c>
      <c r="AY185" s="20" t="s">
        <v>216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88</v>
      </c>
      <c r="BK185" s="179">
        <f>ROUND(I185*H185,2)</f>
        <v>0</v>
      </c>
      <c r="BL185" s="20" t="s">
        <v>223</v>
      </c>
      <c r="BM185" s="178" t="s">
        <v>1841</v>
      </c>
    </row>
    <row r="186" s="13" customFormat="1">
      <c r="A186" s="13"/>
      <c r="B186" s="180"/>
      <c r="C186" s="13"/>
      <c r="D186" s="181" t="s">
        <v>225</v>
      </c>
      <c r="E186" s="182" t="s">
        <v>3</v>
      </c>
      <c r="F186" s="183" t="s">
        <v>1966</v>
      </c>
      <c r="G186" s="13"/>
      <c r="H186" s="184">
        <v>71.039000000000001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41</v>
      </c>
      <c r="AX186" s="13" t="s">
        <v>88</v>
      </c>
      <c r="AY186" s="182" t="s">
        <v>216</v>
      </c>
    </row>
    <row r="187" s="13" customFormat="1">
      <c r="A187" s="13"/>
      <c r="B187" s="180"/>
      <c r="C187" s="13"/>
      <c r="D187" s="181" t="s">
        <v>225</v>
      </c>
      <c r="E187" s="13"/>
      <c r="F187" s="183" t="s">
        <v>1967</v>
      </c>
      <c r="G187" s="13"/>
      <c r="H187" s="184">
        <v>41.082000000000001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225</v>
      </c>
      <c r="AU187" s="182" t="s">
        <v>22</v>
      </c>
      <c r="AV187" s="13" t="s">
        <v>22</v>
      </c>
      <c r="AW187" s="13" t="s">
        <v>4</v>
      </c>
      <c r="AX187" s="13" t="s">
        <v>88</v>
      </c>
      <c r="AY187" s="182" t="s">
        <v>216</v>
      </c>
    </row>
    <row r="188" s="2" customFormat="1" ht="14.4" customHeight="1">
      <c r="A188" s="40"/>
      <c r="B188" s="166"/>
      <c r="C188" s="167" t="s">
        <v>363</v>
      </c>
      <c r="D188" s="167" t="s">
        <v>218</v>
      </c>
      <c r="E188" s="168" t="s">
        <v>1844</v>
      </c>
      <c r="F188" s="169" t="s">
        <v>1845</v>
      </c>
      <c r="G188" s="170" t="s">
        <v>271</v>
      </c>
      <c r="H188" s="171">
        <v>28.983000000000001</v>
      </c>
      <c r="I188" s="172"/>
      <c r="J188" s="173">
        <f>ROUND(I188*H188,2)</f>
        <v>0</v>
      </c>
      <c r="K188" s="169" t="s">
        <v>222</v>
      </c>
      <c r="L188" s="41"/>
      <c r="M188" s="174" t="s">
        <v>3</v>
      </c>
      <c r="N188" s="175" t="s">
        <v>51</v>
      </c>
      <c r="O188" s="74"/>
      <c r="P188" s="176">
        <f>O188*H188</f>
        <v>0</v>
      </c>
      <c r="Q188" s="176">
        <v>1.8907700000000001</v>
      </c>
      <c r="R188" s="176">
        <f>Q188*H188</f>
        <v>54.800186910000001</v>
      </c>
      <c r="S188" s="176">
        <v>0</v>
      </c>
      <c r="T188" s="17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78" t="s">
        <v>223</v>
      </c>
      <c r="AT188" s="178" t="s">
        <v>218</v>
      </c>
      <c r="AU188" s="178" t="s">
        <v>22</v>
      </c>
      <c r="AY188" s="20" t="s">
        <v>216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0" t="s">
        <v>88</v>
      </c>
      <c r="BK188" s="179">
        <f>ROUND(I188*H188,2)</f>
        <v>0</v>
      </c>
      <c r="BL188" s="20" t="s">
        <v>223</v>
      </c>
      <c r="BM188" s="178" t="s">
        <v>1846</v>
      </c>
    </row>
    <row r="189" s="13" customFormat="1">
      <c r="A189" s="13"/>
      <c r="B189" s="180"/>
      <c r="C189" s="13"/>
      <c r="D189" s="181" t="s">
        <v>225</v>
      </c>
      <c r="E189" s="182" t="s">
        <v>3</v>
      </c>
      <c r="F189" s="183" t="s">
        <v>1968</v>
      </c>
      <c r="G189" s="13"/>
      <c r="H189" s="184">
        <v>50.118000000000002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225</v>
      </c>
      <c r="AU189" s="182" t="s">
        <v>22</v>
      </c>
      <c r="AV189" s="13" t="s">
        <v>22</v>
      </c>
      <c r="AW189" s="13" t="s">
        <v>41</v>
      </c>
      <c r="AX189" s="13" t="s">
        <v>88</v>
      </c>
      <c r="AY189" s="182" t="s">
        <v>216</v>
      </c>
    </row>
    <row r="190" s="13" customFormat="1">
      <c r="A190" s="13"/>
      <c r="B190" s="180"/>
      <c r="C190" s="13"/>
      <c r="D190" s="181" t="s">
        <v>225</v>
      </c>
      <c r="E190" s="13"/>
      <c r="F190" s="183" t="s">
        <v>1969</v>
      </c>
      <c r="G190" s="13"/>
      <c r="H190" s="184">
        <v>28.983000000000001</v>
      </c>
      <c r="I190" s="185"/>
      <c r="J190" s="13"/>
      <c r="K190" s="13"/>
      <c r="L190" s="180"/>
      <c r="M190" s="186"/>
      <c r="N190" s="187"/>
      <c r="O190" s="187"/>
      <c r="P190" s="187"/>
      <c r="Q190" s="187"/>
      <c r="R190" s="187"/>
      <c r="S190" s="187"/>
      <c r="T190" s="18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2" t="s">
        <v>225</v>
      </c>
      <c r="AU190" s="182" t="s">
        <v>22</v>
      </c>
      <c r="AV190" s="13" t="s">
        <v>22</v>
      </c>
      <c r="AW190" s="13" t="s">
        <v>4</v>
      </c>
      <c r="AX190" s="13" t="s">
        <v>88</v>
      </c>
      <c r="AY190" s="182" t="s">
        <v>216</v>
      </c>
    </row>
    <row r="191" s="2" customFormat="1" ht="24.15" customHeight="1">
      <c r="A191" s="40"/>
      <c r="B191" s="166"/>
      <c r="C191" s="167" t="s">
        <v>369</v>
      </c>
      <c r="D191" s="167" t="s">
        <v>218</v>
      </c>
      <c r="E191" s="168" t="s">
        <v>1526</v>
      </c>
      <c r="F191" s="169" t="s">
        <v>1527</v>
      </c>
      <c r="G191" s="170" t="s">
        <v>271</v>
      </c>
      <c r="H191" s="171">
        <v>0.997</v>
      </c>
      <c r="I191" s="172"/>
      <c r="J191" s="173">
        <f>ROUND(I191*H191,2)</f>
        <v>0</v>
      </c>
      <c r="K191" s="169" t="s">
        <v>222</v>
      </c>
      <c r="L191" s="41"/>
      <c r="M191" s="174" t="s">
        <v>3</v>
      </c>
      <c r="N191" s="175" t="s">
        <v>51</v>
      </c>
      <c r="O191" s="74"/>
      <c r="P191" s="176">
        <f>O191*H191</f>
        <v>0</v>
      </c>
      <c r="Q191" s="176">
        <v>2.4289999999999998</v>
      </c>
      <c r="R191" s="176">
        <f>Q191*H191</f>
        <v>2.421713</v>
      </c>
      <c r="S191" s="176">
        <v>0</v>
      </c>
      <c r="T191" s="17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78" t="s">
        <v>223</v>
      </c>
      <c r="AT191" s="178" t="s">
        <v>218</v>
      </c>
      <c r="AU191" s="178" t="s">
        <v>22</v>
      </c>
      <c r="AY191" s="20" t="s">
        <v>216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20" t="s">
        <v>88</v>
      </c>
      <c r="BK191" s="179">
        <f>ROUND(I191*H191,2)</f>
        <v>0</v>
      </c>
      <c r="BL191" s="20" t="s">
        <v>223</v>
      </c>
      <c r="BM191" s="178" t="s">
        <v>1704</v>
      </c>
    </row>
    <row r="192" s="13" customFormat="1">
      <c r="A192" s="13"/>
      <c r="B192" s="180"/>
      <c r="C192" s="13"/>
      <c r="D192" s="181" t="s">
        <v>225</v>
      </c>
      <c r="E192" s="182" t="s">
        <v>3</v>
      </c>
      <c r="F192" s="183" t="s">
        <v>1970</v>
      </c>
      <c r="G192" s="13"/>
      <c r="H192" s="184">
        <v>0.88400000000000001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41</v>
      </c>
      <c r="AX192" s="13" t="s">
        <v>80</v>
      </c>
      <c r="AY192" s="182" t="s">
        <v>216</v>
      </c>
    </row>
    <row r="193" s="13" customFormat="1">
      <c r="A193" s="13"/>
      <c r="B193" s="180"/>
      <c r="C193" s="13"/>
      <c r="D193" s="181" t="s">
        <v>225</v>
      </c>
      <c r="E193" s="182" t="s">
        <v>3</v>
      </c>
      <c r="F193" s="183" t="s">
        <v>1971</v>
      </c>
      <c r="G193" s="13"/>
      <c r="H193" s="184">
        <v>0.83999999999999997</v>
      </c>
      <c r="I193" s="185"/>
      <c r="J193" s="13"/>
      <c r="K193" s="13"/>
      <c r="L193" s="180"/>
      <c r="M193" s="186"/>
      <c r="N193" s="187"/>
      <c r="O193" s="187"/>
      <c r="P193" s="187"/>
      <c r="Q193" s="187"/>
      <c r="R193" s="187"/>
      <c r="S193" s="187"/>
      <c r="T193" s="18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225</v>
      </c>
      <c r="AU193" s="182" t="s">
        <v>22</v>
      </c>
      <c r="AV193" s="13" t="s">
        <v>22</v>
      </c>
      <c r="AW193" s="13" t="s">
        <v>41</v>
      </c>
      <c r="AX193" s="13" t="s">
        <v>80</v>
      </c>
      <c r="AY193" s="182" t="s">
        <v>216</v>
      </c>
    </row>
    <row r="194" s="14" customFormat="1">
      <c r="A194" s="14"/>
      <c r="B194" s="193"/>
      <c r="C194" s="14"/>
      <c r="D194" s="181" t="s">
        <v>225</v>
      </c>
      <c r="E194" s="194" t="s">
        <v>3</v>
      </c>
      <c r="F194" s="195" t="s">
        <v>234</v>
      </c>
      <c r="G194" s="14"/>
      <c r="H194" s="196">
        <v>1.724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225</v>
      </c>
      <c r="AU194" s="194" t="s">
        <v>22</v>
      </c>
      <c r="AV194" s="14" t="s">
        <v>223</v>
      </c>
      <c r="AW194" s="14" t="s">
        <v>41</v>
      </c>
      <c r="AX194" s="14" t="s">
        <v>88</v>
      </c>
      <c r="AY194" s="194" t="s">
        <v>216</v>
      </c>
    </row>
    <row r="195" s="13" customFormat="1">
      <c r="A195" s="13"/>
      <c r="B195" s="180"/>
      <c r="C195" s="13"/>
      <c r="D195" s="181" t="s">
        <v>225</v>
      </c>
      <c r="E195" s="13"/>
      <c r="F195" s="183" t="s">
        <v>1972</v>
      </c>
      <c r="G195" s="13"/>
      <c r="H195" s="184">
        <v>0.997</v>
      </c>
      <c r="I195" s="185"/>
      <c r="J195" s="13"/>
      <c r="K195" s="13"/>
      <c r="L195" s="180"/>
      <c r="M195" s="186"/>
      <c r="N195" s="187"/>
      <c r="O195" s="187"/>
      <c r="P195" s="187"/>
      <c r="Q195" s="187"/>
      <c r="R195" s="187"/>
      <c r="S195" s="187"/>
      <c r="T195" s="18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2" t="s">
        <v>225</v>
      </c>
      <c r="AU195" s="182" t="s">
        <v>22</v>
      </c>
      <c r="AV195" s="13" t="s">
        <v>22</v>
      </c>
      <c r="AW195" s="13" t="s">
        <v>4</v>
      </c>
      <c r="AX195" s="13" t="s">
        <v>88</v>
      </c>
      <c r="AY195" s="182" t="s">
        <v>216</v>
      </c>
    </row>
    <row r="196" s="2" customFormat="1" ht="24.15" customHeight="1">
      <c r="A196" s="40"/>
      <c r="B196" s="166"/>
      <c r="C196" s="167" t="s">
        <v>374</v>
      </c>
      <c r="D196" s="167" t="s">
        <v>218</v>
      </c>
      <c r="E196" s="168" t="s">
        <v>1707</v>
      </c>
      <c r="F196" s="169" t="s">
        <v>1708</v>
      </c>
      <c r="G196" s="170" t="s">
        <v>271</v>
      </c>
      <c r="H196" s="171">
        <v>4.452</v>
      </c>
      <c r="I196" s="172"/>
      <c r="J196" s="173">
        <f>ROUND(I196*H196,2)</f>
        <v>0</v>
      </c>
      <c r="K196" s="169" t="s">
        <v>222</v>
      </c>
      <c r="L196" s="41"/>
      <c r="M196" s="174" t="s">
        <v>3</v>
      </c>
      <c r="N196" s="175" t="s">
        <v>51</v>
      </c>
      <c r="O196" s="74"/>
      <c r="P196" s="176">
        <f>O196*H196</f>
        <v>0</v>
      </c>
      <c r="Q196" s="176">
        <v>2.234</v>
      </c>
      <c r="R196" s="176">
        <f>Q196*H196</f>
        <v>9.9457679999999993</v>
      </c>
      <c r="S196" s="176">
        <v>0</v>
      </c>
      <c r="T196" s="17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78" t="s">
        <v>223</v>
      </c>
      <c r="AT196" s="178" t="s">
        <v>218</v>
      </c>
      <c r="AU196" s="178" t="s">
        <v>22</v>
      </c>
      <c r="AY196" s="20" t="s">
        <v>216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88</v>
      </c>
      <c r="BK196" s="179">
        <f>ROUND(I196*H196,2)</f>
        <v>0</v>
      </c>
      <c r="BL196" s="20" t="s">
        <v>223</v>
      </c>
      <c r="BM196" s="178" t="s">
        <v>1849</v>
      </c>
    </row>
    <row r="197" s="13" customFormat="1">
      <c r="A197" s="13"/>
      <c r="B197" s="180"/>
      <c r="C197" s="13"/>
      <c r="D197" s="181" t="s">
        <v>225</v>
      </c>
      <c r="E197" s="182" t="s">
        <v>3</v>
      </c>
      <c r="F197" s="183" t="s">
        <v>1973</v>
      </c>
      <c r="G197" s="13"/>
      <c r="H197" s="184">
        <v>7.6989999999999998</v>
      </c>
      <c r="I197" s="185"/>
      <c r="J197" s="13"/>
      <c r="K197" s="13"/>
      <c r="L197" s="180"/>
      <c r="M197" s="186"/>
      <c r="N197" s="187"/>
      <c r="O197" s="187"/>
      <c r="P197" s="187"/>
      <c r="Q197" s="187"/>
      <c r="R197" s="187"/>
      <c r="S197" s="187"/>
      <c r="T197" s="18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225</v>
      </c>
      <c r="AU197" s="182" t="s">
        <v>22</v>
      </c>
      <c r="AV197" s="13" t="s">
        <v>22</v>
      </c>
      <c r="AW197" s="13" t="s">
        <v>41</v>
      </c>
      <c r="AX197" s="13" t="s">
        <v>88</v>
      </c>
      <c r="AY197" s="182" t="s">
        <v>216</v>
      </c>
    </row>
    <row r="198" s="13" customFormat="1">
      <c r="A198" s="13"/>
      <c r="B198" s="180"/>
      <c r="C198" s="13"/>
      <c r="D198" s="181" t="s">
        <v>225</v>
      </c>
      <c r="E198" s="13"/>
      <c r="F198" s="183" t="s">
        <v>1974</v>
      </c>
      <c r="G198" s="13"/>
      <c r="H198" s="184">
        <v>4.452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</v>
      </c>
      <c r="AX198" s="13" t="s">
        <v>88</v>
      </c>
      <c r="AY198" s="182" t="s">
        <v>216</v>
      </c>
    </row>
    <row r="199" s="2" customFormat="1" ht="14.4" customHeight="1">
      <c r="A199" s="40"/>
      <c r="B199" s="166"/>
      <c r="C199" s="167" t="s">
        <v>379</v>
      </c>
      <c r="D199" s="167" t="s">
        <v>218</v>
      </c>
      <c r="E199" s="168" t="s">
        <v>1713</v>
      </c>
      <c r="F199" s="169" t="s">
        <v>1714</v>
      </c>
      <c r="G199" s="170" t="s">
        <v>300</v>
      </c>
      <c r="H199" s="171">
        <v>0.13400000000000001</v>
      </c>
      <c r="I199" s="172"/>
      <c r="J199" s="173">
        <f>ROUND(I199*H199,2)</f>
        <v>0</v>
      </c>
      <c r="K199" s="169" t="s">
        <v>222</v>
      </c>
      <c r="L199" s="41"/>
      <c r="M199" s="174" t="s">
        <v>3</v>
      </c>
      <c r="N199" s="175" t="s">
        <v>51</v>
      </c>
      <c r="O199" s="74"/>
      <c r="P199" s="176">
        <f>O199*H199</f>
        <v>0</v>
      </c>
      <c r="Q199" s="176">
        <v>0.85540000000000005</v>
      </c>
      <c r="R199" s="176">
        <f>Q199*H199</f>
        <v>0.11462360000000002</v>
      </c>
      <c r="S199" s="176">
        <v>0</v>
      </c>
      <c r="T199" s="17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78" t="s">
        <v>223</v>
      </c>
      <c r="AT199" s="178" t="s">
        <v>218</v>
      </c>
      <c r="AU199" s="178" t="s">
        <v>22</v>
      </c>
      <c r="AY199" s="20" t="s">
        <v>216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88</v>
      </c>
      <c r="BK199" s="179">
        <f>ROUND(I199*H199,2)</f>
        <v>0</v>
      </c>
      <c r="BL199" s="20" t="s">
        <v>223</v>
      </c>
      <c r="BM199" s="178" t="s">
        <v>1852</v>
      </c>
    </row>
    <row r="200" s="13" customFormat="1">
      <c r="A200" s="13"/>
      <c r="B200" s="180"/>
      <c r="C200" s="13"/>
      <c r="D200" s="181" t="s">
        <v>225</v>
      </c>
      <c r="E200" s="182" t="s">
        <v>3</v>
      </c>
      <c r="F200" s="183" t="s">
        <v>1975</v>
      </c>
      <c r="G200" s="13"/>
      <c r="H200" s="184">
        <v>76.988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41</v>
      </c>
      <c r="AX200" s="13" t="s">
        <v>80</v>
      </c>
      <c r="AY200" s="182" t="s">
        <v>216</v>
      </c>
    </row>
    <row r="201" s="16" customFormat="1">
      <c r="A201" s="16"/>
      <c r="B201" s="226"/>
      <c r="C201" s="16"/>
      <c r="D201" s="181" t="s">
        <v>225</v>
      </c>
      <c r="E201" s="227" t="s">
        <v>3</v>
      </c>
      <c r="F201" s="228" t="s">
        <v>1335</v>
      </c>
      <c r="G201" s="16"/>
      <c r="H201" s="229">
        <v>76.988</v>
      </c>
      <c r="I201" s="230"/>
      <c r="J201" s="16"/>
      <c r="K201" s="16"/>
      <c r="L201" s="226"/>
      <c r="M201" s="231"/>
      <c r="N201" s="232"/>
      <c r="O201" s="232"/>
      <c r="P201" s="232"/>
      <c r="Q201" s="232"/>
      <c r="R201" s="232"/>
      <c r="S201" s="232"/>
      <c r="T201" s="23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27" t="s">
        <v>225</v>
      </c>
      <c r="AU201" s="227" t="s">
        <v>22</v>
      </c>
      <c r="AV201" s="16" t="s">
        <v>235</v>
      </c>
      <c r="AW201" s="16" t="s">
        <v>41</v>
      </c>
      <c r="AX201" s="16" t="s">
        <v>80</v>
      </c>
      <c r="AY201" s="227" t="s">
        <v>216</v>
      </c>
    </row>
    <row r="202" s="13" customFormat="1">
      <c r="A202" s="13"/>
      <c r="B202" s="180"/>
      <c r="C202" s="13"/>
      <c r="D202" s="181" t="s">
        <v>225</v>
      </c>
      <c r="E202" s="182" t="s">
        <v>3</v>
      </c>
      <c r="F202" s="183" t="s">
        <v>1976</v>
      </c>
      <c r="G202" s="13"/>
      <c r="H202" s="184">
        <v>0.23100000000000001</v>
      </c>
      <c r="I202" s="185"/>
      <c r="J202" s="13"/>
      <c r="K202" s="13"/>
      <c r="L202" s="180"/>
      <c r="M202" s="186"/>
      <c r="N202" s="187"/>
      <c r="O202" s="187"/>
      <c r="P202" s="187"/>
      <c r="Q202" s="187"/>
      <c r="R202" s="187"/>
      <c r="S202" s="187"/>
      <c r="T202" s="18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225</v>
      </c>
      <c r="AU202" s="182" t="s">
        <v>22</v>
      </c>
      <c r="AV202" s="13" t="s">
        <v>22</v>
      </c>
      <c r="AW202" s="13" t="s">
        <v>41</v>
      </c>
      <c r="AX202" s="13" t="s">
        <v>88</v>
      </c>
      <c r="AY202" s="182" t="s">
        <v>216</v>
      </c>
    </row>
    <row r="203" s="13" customFormat="1">
      <c r="A203" s="13"/>
      <c r="B203" s="180"/>
      <c r="C203" s="13"/>
      <c r="D203" s="181" t="s">
        <v>225</v>
      </c>
      <c r="E203" s="13"/>
      <c r="F203" s="183" t="s">
        <v>1977</v>
      </c>
      <c r="G203" s="13"/>
      <c r="H203" s="184">
        <v>0.13400000000000001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225</v>
      </c>
      <c r="AU203" s="182" t="s">
        <v>22</v>
      </c>
      <c r="AV203" s="13" t="s">
        <v>22</v>
      </c>
      <c r="AW203" s="13" t="s">
        <v>4</v>
      </c>
      <c r="AX203" s="13" t="s">
        <v>88</v>
      </c>
      <c r="AY203" s="182" t="s">
        <v>216</v>
      </c>
    </row>
    <row r="204" s="2" customFormat="1" ht="24.15" customHeight="1">
      <c r="A204" s="40"/>
      <c r="B204" s="166"/>
      <c r="C204" s="167" t="s">
        <v>388</v>
      </c>
      <c r="D204" s="167" t="s">
        <v>218</v>
      </c>
      <c r="E204" s="168" t="s">
        <v>1531</v>
      </c>
      <c r="F204" s="169" t="s">
        <v>1532</v>
      </c>
      <c r="G204" s="170" t="s">
        <v>462</v>
      </c>
      <c r="H204" s="171">
        <v>2.8919999999999999</v>
      </c>
      <c r="I204" s="172"/>
      <c r="J204" s="173">
        <f>ROUND(I204*H204,2)</f>
        <v>0</v>
      </c>
      <c r="K204" s="169" t="s">
        <v>222</v>
      </c>
      <c r="L204" s="41"/>
      <c r="M204" s="174" t="s">
        <v>3</v>
      </c>
      <c r="N204" s="175" t="s">
        <v>51</v>
      </c>
      <c r="O204" s="74"/>
      <c r="P204" s="176">
        <f>O204*H204</f>
        <v>0</v>
      </c>
      <c r="Q204" s="176">
        <v>0.26495999999999997</v>
      </c>
      <c r="R204" s="176">
        <f>Q204*H204</f>
        <v>0.76626431999999989</v>
      </c>
      <c r="S204" s="176">
        <v>0</v>
      </c>
      <c r="T204" s="17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78" t="s">
        <v>223</v>
      </c>
      <c r="AT204" s="178" t="s">
        <v>218</v>
      </c>
      <c r="AU204" s="178" t="s">
        <v>22</v>
      </c>
      <c r="AY204" s="20" t="s">
        <v>216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0" t="s">
        <v>88</v>
      </c>
      <c r="BK204" s="179">
        <f>ROUND(I204*H204,2)</f>
        <v>0</v>
      </c>
      <c r="BL204" s="20" t="s">
        <v>223</v>
      </c>
      <c r="BM204" s="178" t="s">
        <v>1720</v>
      </c>
    </row>
    <row r="205" s="13" customFormat="1">
      <c r="A205" s="13"/>
      <c r="B205" s="180"/>
      <c r="C205" s="13"/>
      <c r="D205" s="181" t="s">
        <v>225</v>
      </c>
      <c r="E205" s="13"/>
      <c r="F205" s="183" t="s">
        <v>1592</v>
      </c>
      <c r="G205" s="13"/>
      <c r="H205" s="184">
        <v>2.8919999999999999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225</v>
      </c>
      <c r="AU205" s="182" t="s">
        <v>22</v>
      </c>
      <c r="AV205" s="13" t="s">
        <v>22</v>
      </c>
      <c r="AW205" s="13" t="s">
        <v>4</v>
      </c>
      <c r="AX205" s="13" t="s">
        <v>88</v>
      </c>
      <c r="AY205" s="182" t="s">
        <v>216</v>
      </c>
    </row>
    <row r="206" s="2" customFormat="1" ht="14.4" customHeight="1">
      <c r="A206" s="40"/>
      <c r="B206" s="166"/>
      <c r="C206" s="201" t="s">
        <v>397</v>
      </c>
      <c r="D206" s="201" t="s">
        <v>356</v>
      </c>
      <c r="E206" s="202" t="s">
        <v>1534</v>
      </c>
      <c r="F206" s="203" t="s">
        <v>1535</v>
      </c>
      <c r="G206" s="204" t="s">
        <v>462</v>
      </c>
      <c r="H206" s="205">
        <v>0.57799999999999996</v>
      </c>
      <c r="I206" s="206"/>
      <c r="J206" s="207">
        <f>ROUND(I206*H206,2)</f>
        <v>0</v>
      </c>
      <c r="K206" s="203" t="s">
        <v>222</v>
      </c>
      <c r="L206" s="208"/>
      <c r="M206" s="209" t="s">
        <v>3</v>
      </c>
      <c r="N206" s="210" t="s">
        <v>51</v>
      </c>
      <c r="O206" s="74"/>
      <c r="P206" s="176">
        <f>O206*H206</f>
        <v>0</v>
      </c>
      <c r="Q206" s="176">
        <v>0.068000000000000005</v>
      </c>
      <c r="R206" s="176">
        <f>Q206*H206</f>
        <v>0.039303999999999999</v>
      </c>
      <c r="S206" s="176">
        <v>0</v>
      </c>
      <c r="T206" s="17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78" t="s">
        <v>258</v>
      </c>
      <c r="AT206" s="178" t="s">
        <v>356</v>
      </c>
      <c r="AU206" s="178" t="s">
        <v>22</v>
      </c>
      <c r="AY206" s="20" t="s">
        <v>216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88</v>
      </c>
      <c r="BK206" s="179">
        <f>ROUND(I206*H206,2)</f>
        <v>0</v>
      </c>
      <c r="BL206" s="20" t="s">
        <v>223</v>
      </c>
      <c r="BM206" s="178" t="s">
        <v>1978</v>
      </c>
    </row>
    <row r="207" s="13" customFormat="1">
      <c r="A207" s="13"/>
      <c r="B207" s="180"/>
      <c r="C207" s="13"/>
      <c r="D207" s="181" t="s">
        <v>225</v>
      </c>
      <c r="E207" s="13"/>
      <c r="F207" s="183" t="s">
        <v>1537</v>
      </c>
      <c r="G207" s="13"/>
      <c r="H207" s="184">
        <v>0.57799999999999996</v>
      </c>
      <c r="I207" s="185"/>
      <c r="J207" s="13"/>
      <c r="K207" s="13"/>
      <c r="L207" s="180"/>
      <c r="M207" s="186"/>
      <c r="N207" s="187"/>
      <c r="O207" s="187"/>
      <c r="P207" s="187"/>
      <c r="Q207" s="187"/>
      <c r="R207" s="187"/>
      <c r="S207" s="187"/>
      <c r="T207" s="18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2" t="s">
        <v>225</v>
      </c>
      <c r="AU207" s="182" t="s">
        <v>22</v>
      </c>
      <c r="AV207" s="13" t="s">
        <v>22</v>
      </c>
      <c r="AW207" s="13" t="s">
        <v>4</v>
      </c>
      <c r="AX207" s="13" t="s">
        <v>88</v>
      </c>
      <c r="AY207" s="182" t="s">
        <v>216</v>
      </c>
    </row>
    <row r="208" s="2" customFormat="1" ht="14.4" customHeight="1">
      <c r="A208" s="40"/>
      <c r="B208" s="166"/>
      <c r="C208" s="201" t="s">
        <v>403</v>
      </c>
      <c r="D208" s="201" t="s">
        <v>356</v>
      </c>
      <c r="E208" s="202" t="s">
        <v>1538</v>
      </c>
      <c r="F208" s="203" t="s">
        <v>1539</v>
      </c>
      <c r="G208" s="204" t="s">
        <v>462</v>
      </c>
      <c r="H208" s="205">
        <v>0.57799999999999996</v>
      </c>
      <c r="I208" s="206"/>
      <c r="J208" s="207">
        <f>ROUND(I208*H208,2)</f>
        <v>0</v>
      </c>
      <c r="K208" s="203" t="s">
        <v>222</v>
      </c>
      <c r="L208" s="208"/>
      <c r="M208" s="209" t="s">
        <v>3</v>
      </c>
      <c r="N208" s="210" t="s">
        <v>51</v>
      </c>
      <c r="O208" s="74"/>
      <c r="P208" s="176">
        <f>O208*H208</f>
        <v>0</v>
      </c>
      <c r="Q208" s="176">
        <v>0.081000000000000003</v>
      </c>
      <c r="R208" s="176">
        <f>Q208*H208</f>
        <v>0.046817999999999999</v>
      </c>
      <c r="S208" s="176">
        <v>0</v>
      </c>
      <c r="T208" s="17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78" t="s">
        <v>258</v>
      </c>
      <c r="AT208" s="178" t="s">
        <v>356</v>
      </c>
      <c r="AU208" s="178" t="s">
        <v>22</v>
      </c>
      <c r="AY208" s="20" t="s">
        <v>216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88</v>
      </c>
      <c r="BK208" s="179">
        <f>ROUND(I208*H208,2)</f>
        <v>0</v>
      </c>
      <c r="BL208" s="20" t="s">
        <v>223</v>
      </c>
      <c r="BM208" s="178" t="s">
        <v>1722</v>
      </c>
    </row>
    <row r="209" s="13" customFormat="1">
      <c r="A209" s="13"/>
      <c r="B209" s="180"/>
      <c r="C209" s="13"/>
      <c r="D209" s="181" t="s">
        <v>225</v>
      </c>
      <c r="E209" s="13"/>
      <c r="F209" s="183" t="s">
        <v>1537</v>
      </c>
      <c r="G209" s="13"/>
      <c r="H209" s="184">
        <v>0.57799999999999996</v>
      </c>
      <c r="I209" s="185"/>
      <c r="J209" s="13"/>
      <c r="K209" s="13"/>
      <c r="L209" s="180"/>
      <c r="M209" s="186"/>
      <c r="N209" s="187"/>
      <c r="O209" s="187"/>
      <c r="P209" s="187"/>
      <c r="Q209" s="187"/>
      <c r="R209" s="187"/>
      <c r="S209" s="187"/>
      <c r="T209" s="18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2" t="s">
        <v>225</v>
      </c>
      <c r="AU209" s="182" t="s">
        <v>22</v>
      </c>
      <c r="AV209" s="13" t="s">
        <v>22</v>
      </c>
      <c r="AW209" s="13" t="s">
        <v>4</v>
      </c>
      <c r="AX209" s="13" t="s">
        <v>88</v>
      </c>
      <c r="AY209" s="182" t="s">
        <v>216</v>
      </c>
    </row>
    <row r="210" s="2" customFormat="1" ht="14.4" customHeight="1">
      <c r="A210" s="40"/>
      <c r="B210" s="166"/>
      <c r="C210" s="201" t="s">
        <v>412</v>
      </c>
      <c r="D210" s="201" t="s">
        <v>356</v>
      </c>
      <c r="E210" s="202" t="s">
        <v>1979</v>
      </c>
      <c r="F210" s="203" t="s">
        <v>1980</v>
      </c>
      <c r="G210" s="204" t="s">
        <v>462</v>
      </c>
      <c r="H210" s="205">
        <v>0.57799999999999996</v>
      </c>
      <c r="I210" s="206"/>
      <c r="J210" s="207">
        <f>ROUND(I210*H210,2)</f>
        <v>0</v>
      </c>
      <c r="K210" s="203" t="s">
        <v>222</v>
      </c>
      <c r="L210" s="208"/>
      <c r="M210" s="209" t="s">
        <v>3</v>
      </c>
      <c r="N210" s="210" t="s">
        <v>51</v>
      </c>
      <c r="O210" s="74"/>
      <c r="P210" s="176">
        <f>O210*H210</f>
        <v>0</v>
      </c>
      <c r="Q210" s="176">
        <v>0.050999999999999997</v>
      </c>
      <c r="R210" s="176">
        <f>Q210*H210</f>
        <v>0.029477999999999997</v>
      </c>
      <c r="S210" s="176">
        <v>0</v>
      </c>
      <c r="T210" s="17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78" t="s">
        <v>258</v>
      </c>
      <c r="AT210" s="178" t="s">
        <v>356</v>
      </c>
      <c r="AU210" s="178" t="s">
        <v>22</v>
      </c>
      <c r="AY210" s="20" t="s">
        <v>216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88</v>
      </c>
      <c r="BK210" s="179">
        <f>ROUND(I210*H210,2)</f>
        <v>0</v>
      </c>
      <c r="BL210" s="20" t="s">
        <v>223</v>
      </c>
      <c r="BM210" s="178" t="s">
        <v>1981</v>
      </c>
    </row>
    <row r="211" s="13" customFormat="1">
      <c r="A211" s="13"/>
      <c r="B211" s="180"/>
      <c r="C211" s="13"/>
      <c r="D211" s="181" t="s">
        <v>225</v>
      </c>
      <c r="E211" s="13"/>
      <c r="F211" s="183" t="s">
        <v>1537</v>
      </c>
      <c r="G211" s="13"/>
      <c r="H211" s="184">
        <v>0.57799999999999996</v>
      </c>
      <c r="I211" s="185"/>
      <c r="J211" s="13"/>
      <c r="K211" s="13"/>
      <c r="L211" s="180"/>
      <c r="M211" s="186"/>
      <c r="N211" s="187"/>
      <c r="O211" s="187"/>
      <c r="P211" s="187"/>
      <c r="Q211" s="187"/>
      <c r="R211" s="187"/>
      <c r="S211" s="187"/>
      <c r="T211" s="18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2" t="s">
        <v>225</v>
      </c>
      <c r="AU211" s="182" t="s">
        <v>22</v>
      </c>
      <c r="AV211" s="13" t="s">
        <v>22</v>
      </c>
      <c r="AW211" s="13" t="s">
        <v>4</v>
      </c>
      <c r="AX211" s="13" t="s">
        <v>88</v>
      </c>
      <c r="AY211" s="182" t="s">
        <v>216</v>
      </c>
    </row>
    <row r="212" s="2" customFormat="1" ht="14.4" customHeight="1">
      <c r="A212" s="40"/>
      <c r="B212" s="166"/>
      <c r="C212" s="201" t="s">
        <v>419</v>
      </c>
      <c r="D212" s="201" t="s">
        <v>356</v>
      </c>
      <c r="E212" s="202" t="s">
        <v>1541</v>
      </c>
      <c r="F212" s="203" t="s">
        <v>1542</v>
      </c>
      <c r="G212" s="204" t="s">
        <v>462</v>
      </c>
      <c r="H212" s="205">
        <v>0.57799999999999996</v>
      </c>
      <c r="I212" s="206"/>
      <c r="J212" s="207">
        <f>ROUND(I212*H212,2)</f>
        <v>0</v>
      </c>
      <c r="K212" s="203" t="s">
        <v>222</v>
      </c>
      <c r="L212" s="208"/>
      <c r="M212" s="209" t="s">
        <v>3</v>
      </c>
      <c r="N212" s="210" t="s">
        <v>51</v>
      </c>
      <c r="O212" s="74"/>
      <c r="P212" s="176">
        <f>O212*H212</f>
        <v>0</v>
      </c>
      <c r="Q212" s="176">
        <v>0.040000000000000001</v>
      </c>
      <c r="R212" s="176">
        <f>Q212*H212</f>
        <v>0.023119999999999998</v>
      </c>
      <c r="S212" s="176">
        <v>0</v>
      </c>
      <c r="T212" s="17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8" t="s">
        <v>258</v>
      </c>
      <c r="AT212" s="178" t="s">
        <v>356</v>
      </c>
      <c r="AU212" s="178" t="s">
        <v>22</v>
      </c>
      <c r="AY212" s="20" t="s">
        <v>216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0" t="s">
        <v>88</v>
      </c>
      <c r="BK212" s="179">
        <f>ROUND(I212*H212,2)</f>
        <v>0</v>
      </c>
      <c r="BL212" s="20" t="s">
        <v>223</v>
      </c>
      <c r="BM212" s="178" t="s">
        <v>1982</v>
      </c>
    </row>
    <row r="213" s="13" customFormat="1">
      <c r="A213" s="13"/>
      <c r="B213" s="180"/>
      <c r="C213" s="13"/>
      <c r="D213" s="181" t="s">
        <v>225</v>
      </c>
      <c r="E213" s="13"/>
      <c r="F213" s="183" t="s">
        <v>1537</v>
      </c>
      <c r="G213" s="13"/>
      <c r="H213" s="184">
        <v>0.57799999999999996</v>
      </c>
      <c r="I213" s="185"/>
      <c r="J213" s="13"/>
      <c r="K213" s="13"/>
      <c r="L213" s="180"/>
      <c r="M213" s="186"/>
      <c r="N213" s="187"/>
      <c r="O213" s="187"/>
      <c r="P213" s="187"/>
      <c r="Q213" s="187"/>
      <c r="R213" s="187"/>
      <c r="S213" s="187"/>
      <c r="T213" s="18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2" t="s">
        <v>225</v>
      </c>
      <c r="AU213" s="182" t="s">
        <v>22</v>
      </c>
      <c r="AV213" s="13" t="s">
        <v>22</v>
      </c>
      <c r="AW213" s="13" t="s">
        <v>4</v>
      </c>
      <c r="AX213" s="13" t="s">
        <v>88</v>
      </c>
      <c r="AY213" s="182" t="s">
        <v>216</v>
      </c>
    </row>
    <row r="214" s="2" customFormat="1" ht="14.4" customHeight="1">
      <c r="A214" s="40"/>
      <c r="B214" s="166"/>
      <c r="C214" s="201" t="s">
        <v>427</v>
      </c>
      <c r="D214" s="201" t="s">
        <v>356</v>
      </c>
      <c r="E214" s="202" t="s">
        <v>1544</v>
      </c>
      <c r="F214" s="203" t="s">
        <v>1545</v>
      </c>
      <c r="G214" s="204" t="s">
        <v>462</v>
      </c>
      <c r="H214" s="205">
        <v>1.157</v>
      </c>
      <c r="I214" s="206"/>
      <c r="J214" s="207">
        <f>ROUND(I214*H214,2)</f>
        <v>0</v>
      </c>
      <c r="K214" s="203" t="s">
        <v>222</v>
      </c>
      <c r="L214" s="208"/>
      <c r="M214" s="209" t="s">
        <v>3</v>
      </c>
      <c r="N214" s="210" t="s">
        <v>51</v>
      </c>
      <c r="O214" s="74"/>
      <c r="P214" s="176">
        <f>O214*H214</f>
        <v>0</v>
      </c>
      <c r="Q214" s="176">
        <v>0.028000000000000001</v>
      </c>
      <c r="R214" s="176">
        <f>Q214*H214</f>
        <v>0.032396000000000001</v>
      </c>
      <c r="S214" s="176">
        <v>0</v>
      </c>
      <c r="T214" s="17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78" t="s">
        <v>258</v>
      </c>
      <c r="AT214" s="178" t="s">
        <v>356</v>
      </c>
      <c r="AU214" s="178" t="s">
        <v>22</v>
      </c>
      <c r="AY214" s="20" t="s">
        <v>216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88</v>
      </c>
      <c r="BK214" s="179">
        <f>ROUND(I214*H214,2)</f>
        <v>0</v>
      </c>
      <c r="BL214" s="20" t="s">
        <v>223</v>
      </c>
      <c r="BM214" s="178" t="s">
        <v>1723</v>
      </c>
    </row>
    <row r="215" s="13" customFormat="1">
      <c r="A215" s="13"/>
      <c r="B215" s="180"/>
      <c r="C215" s="13"/>
      <c r="D215" s="181" t="s">
        <v>225</v>
      </c>
      <c r="E215" s="13"/>
      <c r="F215" s="183" t="s">
        <v>1547</v>
      </c>
      <c r="G215" s="13"/>
      <c r="H215" s="184">
        <v>1.157</v>
      </c>
      <c r="I215" s="185"/>
      <c r="J215" s="13"/>
      <c r="K215" s="13"/>
      <c r="L215" s="180"/>
      <c r="M215" s="186"/>
      <c r="N215" s="187"/>
      <c r="O215" s="187"/>
      <c r="P215" s="187"/>
      <c r="Q215" s="187"/>
      <c r="R215" s="187"/>
      <c r="S215" s="187"/>
      <c r="T215" s="18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2" t="s">
        <v>225</v>
      </c>
      <c r="AU215" s="182" t="s">
        <v>22</v>
      </c>
      <c r="AV215" s="13" t="s">
        <v>22</v>
      </c>
      <c r="AW215" s="13" t="s">
        <v>4</v>
      </c>
      <c r="AX215" s="13" t="s">
        <v>88</v>
      </c>
      <c r="AY215" s="182" t="s">
        <v>216</v>
      </c>
    </row>
    <row r="216" s="2" customFormat="1" ht="24.15" customHeight="1">
      <c r="A216" s="40"/>
      <c r="B216" s="166"/>
      <c r="C216" s="167" t="s">
        <v>434</v>
      </c>
      <c r="D216" s="167" t="s">
        <v>218</v>
      </c>
      <c r="E216" s="168" t="s">
        <v>1548</v>
      </c>
      <c r="F216" s="169" t="s">
        <v>1549</v>
      </c>
      <c r="G216" s="170" t="s">
        <v>221</v>
      </c>
      <c r="H216" s="171">
        <v>12.182</v>
      </c>
      <c r="I216" s="172"/>
      <c r="J216" s="173">
        <f>ROUND(I216*H216,2)</f>
        <v>0</v>
      </c>
      <c r="K216" s="169" t="s">
        <v>222</v>
      </c>
      <c r="L216" s="41"/>
      <c r="M216" s="174" t="s">
        <v>3</v>
      </c>
      <c r="N216" s="175" t="s">
        <v>51</v>
      </c>
      <c r="O216" s="74"/>
      <c r="P216" s="176">
        <f>O216*H216</f>
        <v>0</v>
      </c>
      <c r="Q216" s="176">
        <v>0.51744000000000001</v>
      </c>
      <c r="R216" s="176">
        <f>Q216*H216</f>
        <v>6.3034540800000007</v>
      </c>
      <c r="S216" s="176">
        <v>0</v>
      </c>
      <c r="T216" s="17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78" t="s">
        <v>223</v>
      </c>
      <c r="AT216" s="178" t="s">
        <v>218</v>
      </c>
      <c r="AU216" s="178" t="s">
        <v>22</v>
      </c>
      <c r="AY216" s="20" t="s">
        <v>216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0" t="s">
        <v>88</v>
      </c>
      <c r="BK216" s="179">
        <f>ROUND(I216*H216,2)</f>
        <v>0</v>
      </c>
      <c r="BL216" s="20" t="s">
        <v>223</v>
      </c>
      <c r="BM216" s="178" t="s">
        <v>1725</v>
      </c>
    </row>
    <row r="217" s="13" customFormat="1">
      <c r="A217" s="13"/>
      <c r="B217" s="180"/>
      <c r="C217" s="13"/>
      <c r="D217" s="181" t="s">
        <v>225</v>
      </c>
      <c r="E217" s="182" t="s">
        <v>3</v>
      </c>
      <c r="F217" s="183" t="s">
        <v>1856</v>
      </c>
      <c r="G217" s="13"/>
      <c r="H217" s="184">
        <v>15.359999999999999</v>
      </c>
      <c r="I217" s="185"/>
      <c r="J217" s="13"/>
      <c r="K217" s="13"/>
      <c r="L217" s="180"/>
      <c r="M217" s="186"/>
      <c r="N217" s="187"/>
      <c r="O217" s="187"/>
      <c r="P217" s="187"/>
      <c r="Q217" s="187"/>
      <c r="R217" s="187"/>
      <c r="S217" s="187"/>
      <c r="T217" s="18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2" t="s">
        <v>225</v>
      </c>
      <c r="AU217" s="182" t="s">
        <v>22</v>
      </c>
      <c r="AV217" s="13" t="s">
        <v>22</v>
      </c>
      <c r="AW217" s="13" t="s">
        <v>41</v>
      </c>
      <c r="AX217" s="13" t="s">
        <v>80</v>
      </c>
      <c r="AY217" s="182" t="s">
        <v>216</v>
      </c>
    </row>
    <row r="218" s="13" customFormat="1">
      <c r="A218" s="13"/>
      <c r="B218" s="180"/>
      <c r="C218" s="13"/>
      <c r="D218" s="181" t="s">
        <v>225</v>
      </c>
      <c r="E218" s="182" t="s">
        <v>3</v>
      </c>
      <c r="F218" s="183" t="s">
        <v>1857</v>
      </c>
      <c r="G218" s="13"/>
      <c r="H218" s="184">
        <v>5.7050000000000001</v>
      </c>
      <c r="I218" s="185"/>
      <c r="J218" s="13"/>
      <c r="K218" s="13"/>
      <c r="L218" s="180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225</v>
      </c>
      <c r="AU218" s="182" t="s">
        <v>22</v>
      </c>
      <c r="AV218" s="13" t="s">
        <v>22</v>
      </c>
      <c r="AW218" s="13" t="s">
        <v>41</v>
      </c>
      <c r="AX218" s="13" t="s">
        <v>80</v>
      </c>
      <c r="AY218" s="182" t="s">
        <v>216</v>
      </c>
    </row>
    <row r="219" s="14" customFormat="1">
      <c r="A219" s="14"/>
      <c r="B219" s="193"/>
      <c r="C219" s="14"/>
      <c r="D219" s="181" t="s">
        <v>225</v>
      </c>
      <c r="E219" s="194" t="s">
        <v>3</v>
      </c>
      <c r="F219" s="195" t="s">
        <v>234</v>
      </c>
      <c r="G219" s="14"/>
      <c r="H219" s="196">
        <v>21.064999999999998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225</v>
      </c>
      <c r="AU219" s="194" t="s">
        <v>22</v>
      </c>
      <c r="AV219" s="14" t="s">
        <v>223</v>
      </c>
      <c r="AW219" s="14" t="s">
        <v>41</v>
      </c>
      <c r="AX219" s="14" t="s">
        <v>88</v>
      </c>
      <c r="AY219" s="194" t="s">
        <v>216</v>
      </c>
    </row>
    <row r="220" s="13" customFormat="1">
      <c r="A220" s="13"/>
      <c r="B220" s="180"/>
      <c r="C220" s="13"/>
      <c r="D220" s="181" t="s">
        <v>225</v>
      </c>
      <c r="E220" s="13"/>
      <c r="F220" s="183" t="s">
        <v>1858</v>
      </c>
      <c r="G220" s="13"/>
      <c r="H220" s="184">
        <v>12.182</v>
      </c>
      <c r="I220" s="185"/>
      <c r="J220" s="13"/>
      <c r="K220" s="13"/>
      <c r="L220" s="180"/>
      <c r="M220" s="186"/>
      <c r="N220" s="187"/>
      <c r="O220" s="187"/>
      <c r="P220" s="187"/>
      <c r="Q220" s="187"/>
      <c r="R220" s="187"/>
      <c r="S220" s="187"/>
      <c r="T220" s="18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2" t="s">
        <v>225</v>
      </c>
      <c r="AU220" s="182" t="s">
        <v>22</v>
      </c>
      <c r="AV220" s="13" t="s">
        <v>22</v>
      </c>
      <c r="AW220" s="13" t="s">
        <v>4</v>
      </c>
      <c r="AX220" s="13" t="s">
        <v>88</v>
      </c>
      <c r="AY220" s="182" t="s">
        <v>216</v>
      </c>
    </row>
    <row r="221" s="12" customFormat="1" ht="22.8" customHeight="1">
      <c r="A221" s="12"/>
      <c r="B221" s="153"/>
      <c r="C221" s="12"/>
      <c r="D221" s="154" t="s">
        <v>79</v>
      </c>
      <c r="E221" s="164" t="s">
        <v>258</v>
      </c>
      <c r="F221" s="164" t="s">
        <v>1364</v>
      </c>
      <c r="G221" s="12"/>
      <c r="H221" s="12"/>
      <c r="I221" s="156"/>
      <c r="J221" s="165">
        <f>BK221</f>
        <v>0</v>
      </c>
      <c r="K221" s="12"/>
      <c r="L221" s="153"/>
      <c r="M221" s="158"/>
      <c r="N221" s="159"/>
      <c r="O221" s="159"/>
      <c r="P221" s="160">
        <f>SUM(P222:P310)</f>
        <v>0</v>
      </c>
      <c r="Q221" s="159"/>
      <c r="R221" s="160">
        <f>SUM(R222:R310)</f>
        <v>71.035613189999992</v>
      </c>
      <c r="S221" s="159"/>
      <c r="T221" s="161">
        <f>SUM(T222:T310)</f>
        <v>0.56498400000000004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4" t="s">
        <v>88</v>
      </c>
      <c r="AT221" s="162" t="s">
        <v>79</v>
      </c>
      <c r="AU221" s="162" t="s">
        <v>88</v>
      </c>
      <c r="AY221" s="154" t="s">
        <v>216</v>
      </c>
      <c r="BK221" s="163">
        <f>SUM(BK222:BK310)</f>
        <v>0</v>
      </c>
    </row>
    <row r="222" s="2" customFormat="1" ht="24.15" customHeight="1">
      <c r="A222" s="40"/>
      <c r="B222" s="166"/>
      <c r="C222" s="167" t="s">
        <v>440</v>
      </c>
      <c r="D222" s="167" t="s">
        <v>218</v>
      </c>
      <c r="E222" s="168" t="s">
        <v>1983</v>
      </c>
      <c r="F222" s="169" t="s">
        <v>1984</v>
      </c>
      <c r="G222" s="170" t="s">
        <v>261</v>
      </c>
      <c r="H222" s="171">
        <v>3.1920000000000002</v>
      </c>
      <c r="I222" s="172"/>
      <c r="J222" s="173">
        <f>ROUND(I222*H222,2)</f>
        <v>0</v>
      </c>
      <c r="K222" s="169" t="s">
        <v>222</v>
      </c>
      <c r="L222" s="41"/>
      <c r="M222" s="174" t="s">
        <v>3</v>
      </c>
      <c r="N222" s="175" t="s">
        <v>51</v>
      </c>
      <c r="O222" s="74"/>
      <c r="P222" s="176">
        <f>O222*H222</f>
        <v>0</v>
      </c>
      <c r="Q222" s="176">
        <v>0</v>
      </c>
      <c r="R222" s="176">
        <f>Q222*H222</f>
        <v>0</v>
      </c>
      <c r="S222" s="176">
        <v>0.17699999999999999</v>
      </c>
      <c r="T222" s="177">
        <f>S222*H222</f>
        <v>0.56498400000000004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78" t="s">
        <v>223</v>
      </c>
      <c r="AT222" s="178" t="s">
        <v>218</v>
      </c>
      <c r="AU222" s="178" t="s">
        <v>22</v>
      </c>
      <c r="AY222" s="20" t="s">
        <v>216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0" t="s">
        <v>88</v>
      </c>
      <c r="BK222" s="179">
        <f>ROUND(I222*H222,2)</f>
        <v>0</v>
      </c>
      <c r="BL222" s="20" t="s">
        <v>223</v>
      </c>
      <c r="BM222" s="178" t="s">
        <v>1985</v>
      </c>
    </row>
    <row r="223" s="2" customFormat="1">
      <c r="A223" s="40"/>
      <c r="B223" s="41"/>
      <c r="C223" s="40"/>
      <c r="D223" s="181" t="s">
        <v>230</v>
      </c>
      <c r="E223" s="40"/>
      <c r="F223" s="189" t="s">
        <v>1986</v>
      </c>
      <c r="G223" s="40"/>
      <c r="H223" s="40"/>
      <c r="I223" s="190"/>
      <c r="J223" s="40"/>
      <c r="K223" s="40"/>
      <c r="L223" s="41"/>
      <c r="M223" s="191"/>
      <c r="N223" s="192"/>
      <c r="O223" s="74"/>
      <c r="P223" s="74"/>
      <c r="Q223" s="74"/>
      <c r="R223" s="74"/>
      <c r="S223" s="74"/>
      <c r="T223" s="75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20" t="s">
        <v>230</v>
      </c>
      <c r="AU223" s="20" t="s">
        <v>22</v>
      </c>
    </row>
    <row r="224" s="13" customFormat="1">
      <c r="A224" s="13"/>
      <c r="B224" s="180"/>
      <c r="C224" s="13"/>
      <c r="D224" s="181" t="s">
        <v>225</v>
      </c>
      <c r="E224" s="182" t="s">
        <v>3</v>
      </c>
      <c r="F224" s="183" t="s">
        <v>1987</v>
      </c>
      <c r="G224" s="13"/>
      <c r="H224" s="184">
        <v>5.5199999999999996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225</v>
      </c>
      <c r="AU224" s="182" t="s">
        <v>22</v>
      </c>
      <c r="AV224" s="13" t="s">
        <v>22</v>
      </c>
      <c r="AW224" s="13" t="s">
        <v>41</v>
      </c>
      <c r="AX224" s="13" t="s">
        <v>88</v>
      </c>
      <c r="AY224" s="182" t="s">
        <v>216</v>
      </c>
    </row>
    <row r="225" s="13" customFormat="1">
      <c r="A225" s="13"/>
      <c r="B225" s="180"/>
      <c r="C225" s="13"/>
      <c r="D225" s="181" t="s">
        <v>225</v>
      </c>
      <c r="E225" s="13"/>
      <c r="F225" s="183" t="s">
        <v>1988</v>
      </c>
      <c r="G225" s="13"/>
      <c r="H225" s="184">
        <v>3.1920000000000002</v>
      </c>
      <c r="I225" s="185"/>
      <c r="J225" s="13"/>
      <c r="K225" s="13"/>
      <c r="L225" s="180"/>
      <c r="M225" s="186"/>
      <c r="N225" s="187"/>
      <c r="O225" s="187"/>
      <c r="P225" s="187"/>
      <c r="Q225" s="187"/>
      <c r="R225" s="187"/>
      <c r="S225" s="187"/>
      <c r="T225" s="18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2" t="s">
        <v>225</v>
      </c>
      <c r="AU225" s="182" t="s">
        <v>22</v>
      </c>
      <c r="AV225" s="13" t="s">
        <v>22</v>
      </c>
      <c r="AW225" s="13" t="s">
        <v>4</v>
      </c>
      <c r="AX225" s="13" t="s">
        <v>88</v>
      </c>
      <c r="AY225" s="182" t="s">
        <v>216</v>
      </c>
    </row>
    <row r="226" s="2" customFormat="1" ht="14.4" customHeight="1">
      <c r="A226" s="40"/>
      <c r="B226" s="166"/>
      <c r="C226" s="167" t="s">
        <v>445</v>
      </c>
      <c r="D226" s="167" t="s">
        <v>218</v>
      </c>
      <c r="E226" s="168" t="s">
        <v>1559</v>
      </c>
      <c r="F226" s="169" t="s">
        <v>1560</v>
      </c>
      <c r="G226" s="170" t="s">
        <v>261</v>
      </c>
      <c r="H226" s="171">
        <v>130.864</v>
      </c>
      <c r="I226" s="172"/>
      <c r="J226" s="173">
        <f>ROUND(I226*H226,2)</f>
        <v>0</v>
      </c>
      <c r="K226" s="169" t="s">
        <v>222</v>
      </c>
      <c r="L226" s="41"/>
      <c r="M226" s="174" t="s">
        <v>3</v>
      </c>
      <c r="N226" s="175" t="s">
        <v>51</v>
      </c>
      <c r="O226" s="74"/>
      <c r="P226" s="176">
        <f>O226*H226</f>
        <v>0</v>
      </c>
      <c r="Q226" s="176">
        <v>2.0000000000000002E-05</v>
      </c>
      <c r="R226" s="176">
        <f>Q226*H226</f>
        <v>0.0026172800000000005</v>
      </c>
      <c r="S226" s="176">
        <v>0</v>
      </c>
      <c r="T226" s="17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8" t="s">
        <v>223</v>
      </c>
      <c r="AT226" s="178" t="s">
        <v>218</v>
      </c>
      <c r="AU226" s="178" t="s">
        <v>22</v>
      </c>
      <c r="AY226" s="20" t="s">
        <v>216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88</v>
      </c>
      <c r="BK226" s="179">
        <f>ROUND(I226*H226,2)</f>
        <v>0</v>
      </c>
      <c r="BL226" s="20" t="s">
        <v>223</v>
      </c>
      <c r="BM226" s="178" t="s">
        <v>1735</v>
      </c>
    </row>
    <row r="227" s="13" customFormat="1">
      <c r="A227" s="13"/>
      <c r="B227" s="180"/>
      <c r="C227" s="13"/>
      <c r="D227" s="181" t="s">
        <v>225</v>
      </c>
      <c r="E227" s="182" t="s">
        <v>3</v>
      </c>
      <c r="F227" s="183" t="s">
        <v>1989</v>
      </c>
      <c r="G227" s="13"/>
      <c r="H227" s="184">
        <v>66.959999999999994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225</v>
      </c>
      <c r="AU227" s="182" t="s">
        <v>22</v>
      </c>
      <c r="AV227" s="13" t="s">
        <v>22</v>
      </c>
      <c r="AW227" s="13" t="s">
        <v>41</v>
      </c>
      <c r="AX227" s="13" t="s">
        <v>80</v>
      </c>
      <c r="AY227" s="182" t="s">
        <v>216</v>
      </c>
    </row>
    <row r="228" s="13" customFormat="1">
      <c r="A228" s="13"/>
      <c r="B228" s="180"/>
      <c r="C228" s="13"/>
      <c r="D228" s="181" t="s">
        <v>225</v>
      </c>
      <c r="E228" s="182" t="s">
        <v>3</v>
      </c>
      <c r="F228" s="183" t="s">
        <v>1990</v>
      </c>
      <c r="G228" s="13"/>
      <c r="H228" s="184">
        <v>50.200000000000003</v>
      </c>
      <c r="I228" s="185"/>
      <c r="J228" s="13"/>
      <c r="K228" s="13"/>
      <c r="L228" s="180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225</v>
      </c>
      <c r="AU228" s="182" t="s">
        <v>22</v>
      </c>
      <c r="AV228" s="13" t="s">
        <v>22</v>
      </c>
      <c r="AW228" s="13" t="s">
        <v>41</v>
      </c>
      <c r="AX228" s="13" t="s">
        <v>80</v>
      </c>
      <c r="AY228" s="182" t="s">
        <v>216</v>
      </c>
    </row>
    <row r="229" s="13" customFormat="1">
      <c r="A229" s="13"/>
      <c r="B229" s="180"/>
      <c r="C229" s="13"/>
      <c r="D229" s="181" t="s">
        <v>225</v>
      </c>
      <c r="E229" s="182" t="s">
        <v>3</v>
      </c>
      <c r="F229" s="183" t="s">
        <v>1991</v>
      </c>
      <c r="G229" s="13"/>
      <c r="H229" s="184">
        <v>109.13</v>
      </c>
      <c r="I229" s="185"/>
      <c r="J229" s="13"/>
      <c r="K229" s="13"/>
      <c r="L229" s="180"/>
      <c r="M229" s="186"/>
      <c r="N229" s="187"/>
      <c r="O229" s="187"/>
      <c r="P229" s="187"/>
      <c r="Q229" s="187"/>
      <c r="R229" s="187"/>
      <c r="S229" s="187"/>
      <c r="T229" s="18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2" t="s">
        <v>225</v>
      </c>
      <c r="AU229" s="182" t="s">
        <v>22</v>
      </c>
      <c r="AV229" s="13" t="s">
        <v>22</v>
      </c>
      <c r="AW229" s="13" t="s">
        <v>41</v>
      </c>
      <c r="AX229" s="13" t="s">
        <v>80</v>
      </c>
      <c r="AY229" s="182" t="s">
        <v>216</v>
      </c>
    </row>
    <row r="230" s="14" customFormat="1">
      <c r="A230" s="14"/>
      <c r="B230" s="193"/>
      <c r="C230" s="14"/>
      <c r="D230" s="181" t="s">
        <v>225</v>
      </c>
      <c r="E230" s="194" t="s">
        <v>3</v>
      </c>
      <c r="F230" s="195" t="s">
        <v>234</v>
      </c>
      <c r="G230" s="14"/>
      <c r="H230" s="196">
        <v>226.28999999999999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225</v>
      </c>
      <c r="AU230" s="194" t="s">
        <v>22</v>
      </c>
      <c r="AV230" s="14" t="s">
        <v>223</v>
      </c>
      <c r="AW230" s="14" t="s">
        <v>41</v>
      </c>
      <c r="AX230" s="14" t="s">
        <v>88</v>
      </c>
      <c r="AY230" s="194" t="s">
        <v>216</v>
      </c>
    </row>
    <row r="231" s="13" customFormat="1">
      <c r="A231" s="13"/>
      <c r="B231" s="180"/>
      <c r="C231" s="13"/>
      <c r="D231" s="181" t="s">
        <v>225</v>
      </c>
      <c r="E231" s="13"/>
      <c r="F231" s="183" t="s">
        <v>1992</v>
      </c>
      <c r="G231" s="13"/>
      <c r="H231" s="184">
        <v>130.864</v>
      </c>
      <c r="I231" s="185"/>
      <c r="J231" s="13"/>
      <c r="K231" s="13"/>
      <c r="L231" s="180"/>
      <c r="M231" s="186"/>
      <c r="N231" s="187"/>
      <c r="O231" s="187"/>
      <c r="P231" s="187"/>
      <c r="Q231" s="187"/>
      <c r="R231" s="187"/>
      <c r="S231" s="187"/>
      <c r="T231" s="18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2" t="s">
        <v>225</v>
      </c>
      <c r="AU231" s="182" t="s">
        <v>22</v>
      </c>
      <c r="AV231" s="13" t="s">
        <v>22</v>
      </c>
      <c r="AW231" s="13" t="s">
        <v>4</v>
      </c>
      <c r="AX231" s="13" t="s">
        <v>88</v>
      </c>
      <c r="AY231" s="182" t="s">
        <v>216</v>
      </c>
    </row>
    <row r="232" s="2" customFormat="1" ht="14.4" customHeight="1">
      <c r="A232" s="40"/>
      <c r="B232" s="166"/>
      <c r="C232" s="201" t="s">
        <v>450</v>
      </c>
      <c r="D232" s="201" t="s">
        <v>356</v>
      </c>
      <c r="E232" s="202" t="s">
        <v>1563</v>
      </c>
      <c r="F232" s="203" t="s">
        <v>1564</v>
      </c>
      <c r="G232" s="204" t="s">
        <v>261</v>
      </c>
      <c r="H232" s="205">
        <v>132.827</v>
      </c>
      <c r="I232" s="206"/>
      <c r="J232" s="207">
        <f>ROUND(I232*H232,2)</f>
        <v>0</v>
      </c>
      <c r="K232" s="203" t="s">
        <v>222</v>
      </c>
      <c r="L232" s="208"/>
      <c r="M232" s="209" t="s">
        <v>3</v>
      </c>
      <c r="N232" s="210" t="s">
        <v>51</v>
      </c>
      <c r="O232" s="74"/>
      <c r="P232" s="176">
        <f>O232*H232</f>
        <v>0</v>
      </c>
      <c r="Q232" s="176">
        <v>0.0127</v>
      </c>
      <c r="R232" s="176">
        <f>Q232*H232</f>
        <v>1.6869029</v>
      </c>
      <c r="S232" s="176">
        <v>0</v>
      </c>
      <c r="T232" s="17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8" t="s">
        <v>258</v>
      </c>
      <c r="AT232" s="178" t="s">
        <v>356</v>
      </c>
      <c r="AU232" s="178" t="s">
        <v>22</v>
      </c>
      <c r="AY232" s="20" t="s">
        <v>216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0" t="s">
        <v>88</v>
      </c>
      <c r="BK232" s="179">
        <f>ROUND(I232*H232,2)</f>
        <v>0</v>
      </c>
      <c r="BL232" s="20" t="s">
        <v>223</v>
      </c>
      <c r="BM232" s="178" t="s">
        <v>1739</v>
      </c>
    </row>
    <row r="233" s="13" customFormat="1">
      <c r="A233" s="13"/>
      <c r="B233" s="180"/>
      <c r="C233" s="13"/>
      <c r="D233" s="181" t="s">
        <v>225</v>
      </c>
      <c r="E233" s="13"/>
      <c r="F233" s="183" t="s">
        <v>1993</v>
      </c>
      <c r="G233" s="13"/>
      <c r="H233" s="184">
        <v>132.827</v>
      </c>
      <c r="I233" s="185"/>
      <c r="J233" s="13"/>
      <c r="K233" s="13"/>
      <c r="L233" s="180"/>
      <c r="M233" s="186"/>
      <c r="N233" s="187"/>
      <c r="O233" s="187"/>
      <c r="P233" s="187"/>
      <c r="Q233" s="187"/>
      <c r="R233" s="187"/>
      <c r="S233" s="187"/>
      <c r="T233" s="18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2" t="s">
        <v>225</v>
      </c>
      <c r="AU233" s="182" t="s">
        <v>22</v>
      </c>
      <c r="AV233" s="13" t="s">
        <v>22</v>
      </c>
      <c r="AW233" s="13" t="s">
        <v>4</v>
      </c>
      <c r="AX233" s="13" t="s">
        <v>88</v>
      </c>
      <c r="AY233" s="182" t="s">
        <v>216</v>
      </c>
    </row>
    <row r="234" s="2" customFormat="1" ht="14.4" customHeight="1">
      <c r="A234" s="40"/>
      <c r="B234" s="166"/>
      <c r="C234" s="167" t="s">
        <v>455</v>
      </c>
      <c r="D234" s="167" t="s">
        <v>218</v>
      </c>
      <c r="E234" s="168" t="s">
        <v>1567</v>
      </c>
      <c r="F234" s="169" t="s">
        <v>1568</v>
      </c>
      <c r="G234" s="170" t="s">
        <v>261</v>
      </c>
      <c r="H234" s="171">
        <v>20.478000000000002</v>
      </c>
      <c r="I234" s="172"/>
      <c r="J234" s="173">
        <f>ROUND(I234*H234,2)</f>
        <v>0</v>
      </c>
      <c r="K234" s="169" t="s">
        <v>222</v>
      </c>
      <c r="L234" s="41"/>
      <c r="M234" s="174" t="s">
        <v>3</v>
      </c>
      <c r="N234" s="175" t="s">
        <v>51</v>
      </c>
      <c r="O234" s="74"/>
      <c r="P234" s="176">
        <f>O234*H234</f>
        <v>0</v>
      </c>
      <c r="Q234" s="176">
        <v>3.0000000000000001E-05</v>
      </c>
      <c r="R234" s="176">
        <f>Q234*H234</f>
        <v>0.00061434000000000011</v>
      </c>
      <c r="S234" s="176">
        <v>0</v>
      </c>
      <c r="T234" s="17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8" t="s">
        <v>223</v>
      </c>
      <c r="AT234" s="178" t="s">
        <v>218</v>
      </c>
      <c r="AU234" s="178" t="s">
        <v>22</v>
      </c>
      <c r="AY234" s="20" t="s">
        <v>216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88</v>
      </c>
      <c r="BK234" s="179">
        <f>ROUND(I234*H234,2)</f>
        <v>0</v>
      </c>
      <c r="BL234" s="20" t="s">
        <v>223</v>
      </c>
      <c r="BM234" s="178" t="s">
        <v>1994</v>
      </c>
    </row>
    <row r="235" s="13" customFormat="1">
      <c r="A235" s="13"/>
      <c r="B235" s="180"/>
      <c r="C235" s="13"/>
      <c r="D235" s="181" t="s">
        <v>225</v>
      </c>
      <c r="E235" s="182" t="s">
        <v>3</v>
      </c>
      <c r="F235" s="183" t="s">
        <v>1995</v>
      </c>
      <c r="G235" s="13"/>
      <c r="H235" s="184">
        <v>35.409999999999997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41</v>
      </c>
      <c r="AX235" s="13" t="s">
        <v>88</v>
      </c>
      <c r="AY235" s="182" t="s">
        <v>216</v>
      </c>
    </row>
    <row r="236" s="13" customFormat="1">
      <c r="A236" s="13"/>
      <c r="B236" s="180"/>
      <c r="C236" s="13"/>
      <c r="D236" s="181" t="s">
        <v>225</v>
      </c>
      <c r="E236" s="13"/>
      <c r="F236" s="183" t="s">
        <v>1996</v>
      </c>
      <c r="G236" s="13"/>
      <c r="H236" s="184">
        <v>20.478000000000002</v>
      </c>
      <c r="I236" s="185"/>
      <c r="J236" s="13"/>
      <c r="K236" s="13"/>
      <c r="L236" s="180"/>
      <c r="M236" s="186"/>
      <c r="N236" s="187"/>
      <c r="O236" s="187"/>
      <c r="P236" s="187"/>
      <c r="Q236" s="187"/>
      <c r="R236" s="187"/>
      <c r="S236" s="187"/>
      <c r="T236" s="18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2" t="s">
        <v>225</v>
      </c>
      <c r="AU236" s="182" t="s">
        <v>22</v>
      </c>
      <c r="AV236" s="13" t="s">
        <v>22</v>
      </c>
      <c r="AW236" s="13" t="s">
        <v>4</v>
      </c>
      <c r="AX236" s="13" t="s">
        <v>88</v>
      </c>
      <c r="AY236" s="182" t="s">
        <v>216</v>
      </c>
    </row>
    <row r="237" s="2" customFormat="1" ht="14.4" customHeight="1">
      <c r="A237" s="40"/>
      <c r="B237" s="166"/>
      <c r="C237" s="201" t="s">
        <v>30</v>
      </c>
      <c r="D237" s="201" t="s">
        <v>356</v>
      </c>
      <c r="E237" s="202" t="s">
        <v>1573</v>
      </c>
      <c r="F237" s="203" t="s">
        <v>1574</v>
      </c>
      <c r="G237" s="204" t="s">
        <v>261</v>
      </c>
      <c r="H237" s="205">
        <v>20.785</v>
      </c>
      <c r="I237" s="206"/>
      <c r="J237" s="207">
        <f>ROUND(I237*H237,2)</f>
        <v>0</v>
      </c>
      <c r="K237" s="203" t="s">
        <v>222</v>
      </c>
      <c r="L237" s="208"/>
      <c r="M237" s="209" t="s">
        <v>3</v>
      </c>
      <c r="N237" s="210" t="s">
        <v>51</v>
      </c>
      <c r="O237" s="74"/>
      <c r="P237" s="176">
        <f>O237*H237</f>
        <v>0</v>
      </c>
      <c r="Q237" s="176">
        <v>0.020400000000000001</v>
      </c>
      <c r="R237" s="176">
        <f>Q237*H237</f>
        <v>0.42401400000000006</v>
      </c>
      <c r="S237" s="176">
        <v>0</v>
      </c>
      <c r="T237" s="17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8" t="s">
        <v>258</v>
      </c>
      <c r="AT237" s="178" t="s">
        <v>356</v>
      </c>
      <c r="AU237" s="178" t="s">
        <v>22</v>
      </c>
      <c r="AY237" s="20" t="s">
        <v>216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0" t="s">
        <v>88</v>
      </c>
      <c r="BK237" s="179">
        <f>ROUND(I237*H237,2)</f>
        <v>0</v>
      </c>
      <c r="BL237" s="20" t="s">
        <v>223</v>
      </c>
      <c r="BM237" s="178" t="s">
        <v>1997</v>
      </c>
    </row>
    <row r="238" s="13" customFormat="1">
      <c r="A238" s="13"/>
      <c r="B238" s="180"/>
      <c r="C238" s="13"/>
      <c r="D238" s="181" t="s">
        <v>225</v>
      </c>
      <c r="E238" s="182" t="s">
        <v>3</v>
      </c>
      <c r="F238" s="183" t="s">
        <v>1998</v>
      </c>
      <c r="G238" s="13"/>
      <c r="H238" s="184">
        <v>35.941000000000003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225</v>
      </c>
      <c r="AU238" s="182" t="s">
        <v>22</v>
      </c>
      <c r="AV238" s="13" t="s">
        <v>22</v>
      </c>
      <c r="AW238" s="13" t="s">
        <v>41</v>
      </c>
      <c r="AX238" s="13" t="s">
        <v>88</v>
      </c>
      <c r="AY238" s="182" t="s">
        <v>216</v>
      </c>
    </row>
    <row r="239" s="13" customFormat="1">
      <c r="A239" s="13"/>
      <c r="B239" s="180"/>
      <c r="C239" s="13"/>
      <c r="D239" s="181" t="s">
        <v>225</v>
      </c>
      <c r="E239" s="13"/>
      <c r="F239" s="183" t="s">
        <v>1999</v>
      </c>
      <c r="G239" s="13"/>
      <c r="H239" s="184">
        <v>20.785</v>
      </c>
      <c r="I239" s="185"/>
      <c r="J239" s="13"/>
      <c r="K239" s="13"/>
      <c r="L239" s="180"/>
      <c r="M239" s="186"/>
      <c r="N239" s="187"/>
      <c r="O239" s="187"/>
      <c r="P239" s="187"/>
      <c r="Q239" s="187"/>
      <c r="R239" s="187"/>
      <c r="S239" s="187"/>
      <c r="T239" s="18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225</v>
      </c>
      <c r="AU239" s="182" t="s">
        <v>22</v>
      </c>
      <c r="AV239" s="13" t="s">
        <v>22</v>
      </c>
      <c r="AW239" s="13" t="s">
        <v>4</v>
      </c>
      <c r="AX239" s="13" t="s">
        <v>88</v>
      </c>
      <c r="AY239" s="182" t="s">
        <v>216</v>
      </c>
    </row>
    <row r="240" s="2" customFormat="1" ht="14.4" customHeight="1">
      <c r="A240" s="40"/>
      <c r="B240" s="166"/>
      <c r="C240" s="201" t="s">
        <v>464</v>
      </c>
      <c r="D240" s="201" t="s">
        <v>356</v>
      </c>
      <c r="E240" s="202" t="s">
        <v>1753</v>
      </c>
      <c r="F240" s="203" t="s">
        <v>1578</v>
      </c>
      <c r="G240" s="204" t="s">
        <v>462</v>
      </c>
      <c r="H240" s="205">
        <v>0.57799999999999996</v>
      </c>
      <c r="I240" s="206"/>
      <c r="J240" s="207">
        <f>ROUND(I240*H240,2)</f>
        <v>0</v>
      </c>
      <c r="K240" s="203" t="s">
        <v>3</v>
      </c>
      <c r="L240" s="208"/>
      <c r="M240" s="209" t="s">
        <v>3</v>
      </c>
      <c r="N240" s="210" t="s">
        <v>51</v>
      </c>
      <c r="O240" s="74"/>
      <c r="P240" s="176">
        <f>O240*H240</f>
        <v>0</v>
      </c>
      <c r="Q240" s="176">
        <v>0.025000000000000001</v>
      </c>
      <c r="R240" s="176">
        <f>Q240*H240</f>
        <v>0.014449999999999999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258</v>
      </c>
      <c r="AT240" s="178" t="s">
        <v>356</v>
      </c>
      <c r="AU240" s="178" t="s">
        <v>22</v>
      </c>
      <c r="AY240" s="20" t="s">
        <v>216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88</v>
      </c>
      <c r="BK240" s="179">
        <f>ROUND(I240*H240,2)</f>
        <v>0</v>
      </c>
      <c r="BL240" s="20" t="s">
        <v>223</v>
      </c>
      <c r="BM240" s="178" t="s">
        <v>2000</v>
      </c>
    </row>
    <row r="241" s="13" customFormat="1">
      <c r="A241" s="13"/>
      <c r="B241" s="180"/>
      <c r="C241" s="13"/>
      <c r="D241" s="181" t="s">
        <v>225</v>
      </c>
      <c r="E241" s="13"/>
      <c r="F241" s="183" t="s">
        <v>1537</v>
      </c>
      <c r="G241" s="13"/>
      <c r="H241" s="184">
        <v>0.57799999999999996</v>
      </c>
      <c r="I241" s="185"/>
      <c r="J241" s="13"/>
      <c r="K241" s="13"/>
      <c r="L241" s="180"/>
      <c r="M241" s="186"/>
      <c r="N241" s="187"/>
      <c r="O241" s="187"/>
      <c r="P241" s="187"/>
      <c r="Q241" s="187"/>
      <c r="R241" s="187"/>
      <c r="S241" s="187"/>
      <c r="T241" s="18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2" t="s">
        <v>225</v>
      </c>
      <c r="AU241" s="182" t="s">
        <v>22</v>
      </c>
      <c r="AV241" s="13" t="s">
        <v>22</v>
      </c>
      <c r="AW241" s="13" t="s">
        <v>4</v>
      </c>
      <c r="AX241" s="13" t="s">
        <v>88</v>
      </c>
      <c r="AY241" s="182" t="s">
        <v>216</v>
      </c>
    </row>
    <row r="242" s="2" customFormat="1" ht="14.4" customHeight="1">
      <c r="A242" s="40"/>
      <c r="B242" s="166"/>
      <c r="C242" s="167" t="s">
        <v>468</v>
      </c>
      <c r="D242" s="167" t="s">
        <v>218</v>
      </c>
      <c r="E242" s="168" t="s">
        <v>1744</v>
      </c>
      <c r="F242" s="169" t="s">
        <v>1745</v>
      </c>
      <c r="G242" s="170" t="s">
        <v>261</v>
      </c>
      <c r="H242" s="171">
        <v>51.207999999999998</v>
      </c>
      <c r="I242" s="172"/>
      <c r="J242" s="173">
        <f>ROUND(I242*H242,2)</f>
        <v>0</v>
      </c>
      <c r="K242" s="169" t="s">
        <v>222</v>
      </c>
      <c r="L242" s="41"/>
      <c r="M242" s="174" t="s">
        <v>3</v>
      </c>
      <c r="N242" s="175" t="s">
        <v>51</v>
      </c>
      <c r="O242" s="74"/>
      <c r="P242" s="176">
        <f>O242*H242</f>
        <v>0</v>
      </c>
      <c r="Q242" s="176">
        <v>3.0000000000000001E-05</v>
      </c>
      <c r="R242" s="176">
        <f>Q242*H242</f>
        <v>0.0015362399999999999</v>
      </c>
      <c r="S242" s="176">
        <v>0</v>
      </c>
      <c r="T242" s="17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8" t="s">
        <v>223</v>
      </c>
      <c r="AT242" s="178" t="s">
        <v>218</v>
      </c>
      <c r="AU242" s="178" t="s">
        <v>22</v>
      </c>
      <c r="AY242" s="20" t="s">
        <v>216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88</v>
      </c>
      <c r="BK242" s="179">
        <f>ROUND(I242*H242,2)</f>
        <v>0</v>
      </c>
      <c r="BL242" s="20" t="s">
        <v>223</v>
      </c>
      <c r="BM242" s="178" t="s">
        <v>1746</v>
      </c>
    </row>
    <row r="243" s="13" customFormat="1">
      <c r="A243" s="13"/>
      <c r="B243" s="180"/>
      <c r="C243" s="13"/>
      <c r="D243" s="181" t="s">
        <v>225</v>
      </c>
      <c r="E243" s="182" t="s">
        <v>3</v>
      </c>
      <c r="F243" s="183" t="s">
        <v>2001</v>
      </c>
      <c r="G243" s="13"/>
      <c r="H243" s="184">
        <v>88.549999999999997</v>
      </c>
      <c r="I243" s="185"/>
      <c r="J243" s="13"/>
      <c r="K243" s="13"/>
      <c r="L243" s="180"/>
      <c r="M243" s="186"/>
      <c r="N243" s="187"/>
      <c r="O243" s="187"/>
      <c r="P243" s="187"/>
      <c r="Q243" s="187"/>
      <c r="R243" s="187"/>
      <c r="S243" s="187"/>
      <c r="T243" s="18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2" t="s">
        <v>225</v>
      </c>
      <c r="AU243" s="182" t="s">
        <v>22</v>
      </c>
      <c r="AV243" s="13" t="s">
        <v>22</v>
      </c>
      <c r="AW243" s="13" t="s">
        <v>41</v>
      </c>
      <c r="AX243" s="13" t="s">
        <v>88</v>
      </c>
      <c r="AY243" s="182" t="s">
        <v>216</v>
      </c>
    </row>
    <row r="244" s="13" customFormat="1">
      <c r="A244" s="13"/>
      <c r="B244" s="180"/>
      <c r="C244" s="13"/>
      <c r="D244" s="181" t="s">
        <v>225</v>
      </c>
      <c r="E244" s="13"/>
      <c r="F244" s="183" t="s">
        <v>2002</v>
      </c>
      <c r="G244" s="13"/>
      <c r="H244" s="184">
        <v>51.207999999999998</v>
      </c>
      <c r="I244" s="185"/>
      <c r="J244" s="13"/>
      <c r="K244" s="13"/>
      <c r="L244" s="180"/>
      <c r="M244" s="186"/>
      <c r="N244" s="187"/>
      <c r="O244" s="187"/>
      <c r="P244" s="187"/>
      <c r="Q244" s="187"/>
      <c r="R244" s="187"/>
      <c r="S244" s="187"/>
      <c r="T244" s="18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225</v>
      </c>
      <c r="AU244" s="182" t="s">
        <v>22</v>
      </c>
      <c r="AV244" s="13" t="s">
        <v>22</v>
      </c>
      <c r="AW244" s="13" t="s">
        <v>4</v>
      </c>
      <c r="AX244" s="13" t="s">
        <v>88</v>
      </c>
      <c r="AY244" s="182" t="s">
        <v>216</v>
      </c>
    </row>
    <row r="245" s="2" customFormat="1" ht="14.4" customHeight="1">
      <c r="A245" s="40"/>
      <c r="B245" s="166"/>
      <c r="C245" s="201" t="s">
        <v>472</v>
      </c>
      <c r="D245" s="201" t="s">
        <v>356</v>
      </c>
      <c r="E245" s="202" t="s">
        <v>1749</v>
      </c>
      <c r="F245" s="203" t="s">
        <v>1750</v>
      </c>
      <c r="G245" s="204" t="s">
        <v>261</v>
      </c>
      <c r="H245" s="205">
        <v>51.976999999999997</v>
      </c>
      <c r="I245" s="206"/>
      <c r="J245" s="207">
        <f>ROUND(I245*H245,2)</f>
        <v>0</v>
      </c>
      <c r="K245" s="203" t="s">
        <v>222</v>
      </c>
      <c r="L245" s="208"/>
      <c r="M245" s="209" t="s">
        <v>3</v>
      </c>
      <c r="N245" s="210" t="s">
        <v>51</v>
      </c>
      <c r="O245" s="74"/>
      <c r="P245" s="176">
        <f>O245*H245</f>
        <v>0</v>
      </c>
      <c r="Q245" s="176">
        <v>0.031899999999999998</v>
      </c>
      <c r="R245" s="176">
        <f>Q245*H245</f>
        <v>1.6580662999999998</v>
      </c>
      <c r="S245" s="176">
        <v>0</v>
      </c>
      <c r="T245" s="17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8" t="s">
        <v>258</v>
      </c>
      <c r="AT245" s="178" t="s">
        <v>356</v>
      </c>
      <c r="AU245" s="178" t="s">
        <v>22</v>
      </c>
      <c r="AY245" s="20" t="s">
        <v>216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0" t="s">
        <v>88</v>
      </c>
      <c r="BK245" s="179">
        <f>ROUND(I245*H245,2)</f>
        <v>0</v>
      </c>
      <c r="BL245" s="20" t="s">
        <v>223</v>
      </c>
      <c r="BM245" s="178" t="s">
        <v>1751</v>
      </c>
    </row>
    <row r="246" s="13" customFormat="1">
      <c r="A246" s="13"/>
      <c r="B246" s="180"/>
      <c r="C246" s="13"/>
      <c r="D246" s="181" t="s">
        <v>225</v>
      </c>
      <c r="E246" s="13"/>
      <c r="F246" s="183" t="s">
        <v>2003</v>
      </c>
      <c r="G246" s="13"/>
      <c r="H246" s="184">
        <v>51.976999999999997</v>
      </c>
      <c r="I246" s="185"/>
      <c r="J246" s="13"/>
      <c r="K246" s="13"/>
      <c r="L246" s="180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225</v>
      </c>
      <c r="AU246" s="182" t="s">
        <v>22</v>
      </c>
      <c r="AV246" s="13" t="s">
        <v>22</v>
      </c>
      <c r="AW246" s="13" t="s">
        <v>4</v>
      </c>
      <c r="AX246" s="13" t="s">
        <v>88</v>
      </c>
      <c r="AY246" s="182" t="s">
        <v>216</v>
      </c>
    </row>
    <row r="247" s="2" customFormat="1" ht="14.4" customHeight="1">
      <c r="A247" s="40"/>
      <c r="B247" s="166"/>
      <c r="C247" s="167" t="s">
        <v>476</v>
      </c>
      <c r="D247" s="167" t="s">
        <v>218</v>
      </c>
      <c r="E247" s="168" t="s">
        <v>2004</v>
      </c>
      <c r="F247" s="169" t="s">
        <v>2005</v>
      </c>
      <c r="G247" s="170" t="s">
        <v>261</v>
      </c>
      <c r="H247" s="171">
        <v>46.634</v>
      </c>
      <c r="I247" s="172"/>
      <c r="J247" s="173">
        <f>ROUND(I247*H247,2)</f>
        <v>0</v>
      </c>
      <c r="K247" s="169" t="s">
        <v>222</v>
      </c>
      <c r="L247" s="41"/>
      <c r="M247" s="174" t="s">
        <v>3</v>
      </c>
      <c r="N247" s="175" t="s">
        <v>51</v>
      </c>
      <c r="O247" s="74"/>
      <c r="P247" s="176">
        <f>O247*H247</f>
        <v>0</v>
      </c>
      <c r="Q247" s="176">
        <v>4.0000000000000003E-05</v>
      </c>
      <c r="R247" s="176">
        <f>Q247*H247</f>
        <v>0.0018653600000000002</v>
      </c>
      <c r="S247" s="176">
        <v>0</v>
      </c>
      <c r="T247" s="17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78" t="s">
        <v>223</v>
      </c>
      <c r="AT247" s="178" t="s">
        <v>218</v>
      </c>
      <c r="AU247" s="178" t="s">
        <v>22</v>
      </c>
      <c r="AY247" s="20" t="s">
        <v>216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0" t="s">
        <v>88</v>
      </c>
      <c r="BK247" s="179">
        <f>ROUND(I247*H247,2)</f>
        <v>0</v>
      </c>
      <c r="BL247" s="20" t="s">
        <v>223</v>
      </c>
      <c r="BM247" s="178" t="s">
        <v>2006</v>
      </c>
    </row>
    <row r="248" s="13" customFormat="1">
      <c r="A248" s="13"/>
      <c r="B248" s="180"/>
      <c r="C248" s="13"/>
      <c r="D248" s="181" t="s">
        <v>225</v>
      </c>
      <c r="E248" s="182" t="s">
        <v>3</v>
      </c>
      <c r="F248" s="183" t="s">
        <v>2007</v>
      </c>
      <c r="G248" s="13"/>
      <c r="H248" s="184">
        <v>80.640000000000001</v>
      </c>
      <c r="I248" s="185"/>
      <c r="J248" s="13"/>
      <c r="K248" s="13"/>
      <c r="L248" s="180"/>
      <c r="M248" s="186"/>
      <c r="N248" s="187"/>
      <c r="O248" s="187"/>
      <c r="P248" s="187"/>
      <c r="Q248" s="187"/>
      <c r="R248" s="187"/>
      <c r="S248" s="187"/>
      <c r="T248" s="18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2" t="s">
        <v>225</v>
      </c>
      <c r="AU248" s="182" t="s">
        <v>22</v>
      </c>
      <c r="AV248" s="13" t="s">
        <v>22</v>
      </c>
      <c r="AW248" s="13" t="s">
        <v>41</v>
      </c>
      <c r="AX248" s="13" t="s">
        <v>88</v>
      </c>
      <c r="AY248" s="182" t="s">
        <v>216</v>
      </c>
    </row>
    <row r="249" s="13" customFormat="1">
      <c r="A249" s="13"/>
      <c r="B249" s="180"/>
      <c r="C249" s="13"/>
      <c r="D249" s="181" t="s">
        <v>225</v>
      </c>
      <c r="E249" s="13"/>
      <c r="F249" s="183" t="s">
        <v>2008</v>
      </c>
      <c r="G249" s="13"/>
      <c r="H249" s="184">
        <v>46.634</v>
      </c>
      <c r="I249" s="185"/>
      <c r="J249" s="13"/>
      <c r="K249" s="13"/>
      <c r="L249" s="180"/>
      <c r="M249" s="186"/>
      <c r="N249" s="187"/>
      <c r="O249" s="187"/>
      <c r="P249" s="187"/>
      <c r="Q249" s="187"/>
      <c r="R249" s="187"/>
      <c r="S249" s="187"/>
      <c r="T249" s="18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2" t="s">
        <v>225</v>
      </c>
      <c r="AU249" s="182" t="s">
        <v>22</v>
      </c>
      <c r="AV249" s="13" t="s">
        <v>22</v>
      </c>
      <c r="AW249" s="13" t="s">
        <v>4</v>
      </c>
      <c r="AX249" s="13" t="s">
        <v>88</v>
      </c>
      <c r="AY249" s="182" t="s">
        <v>216</v>
      </c>
    </row>
    <row r="250" s="2" customFormat="1" ht="14.4" customHeight="1">
      <c r="A250" s="40"/>
      <c r="B250" s="166"/>
      <c r="C250" s="201" t="s">
        <v>483</v>
      </c>
      <c r="D250" s="201" t="s">
        <v>356</v>
      </c>
      <c r="E250" s="202" t="s">
        <v>2009</v>
      </c>
      <c r="F250" s="203" t="s">
        <v>2010</v>
      </c>
      <c r="G250" s="204" t="s">
        <v>261</v>
      </c>
      <c r="H250" s="205">
        <v>47.334000000000003</v>
      </c>
      <c r="I250" s="206"/>
      <c r="J250" s="207">
        <f>ROUND(I250*H250,2)</f>
        <v>0</v>
      </c>
      <c r="K250" s="203" t="s">
        <v>222</v>
      </c>
      <c r="L250" s="208"/>
      <c r="M250" s="209" t="s">
        <v>3</v>
      </c>
      <c r="N250" s="210" t="s">
        <v>51</v>
      </c>
      <c r="O250" s="74"/>
      <c r="P250" s="176">
        <f>O250*H250</f>
        <v>0</v>
      </c>
      <c r="Q250" s="176">
        <v>0.020250000000000001</v>
      </c>
      <c r="R250" s="176">
        <f>Q250*H250</f>
        <v>0.95851350000000013</v>
      </c>
      <c r="S250" s="176">
        <v>0</v>
      </c>
      <c r="T250" s="17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8" t="s">
        <v>258</v>
      </c>
      <c r="AT250" s="178" t="s">
        <v>356</v>
      </c>
      <c r="AU250" s="178" t="s">
        <v>22</v>
      </c>
      <c r="AY250" s="20" t="s">
        <v>216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0" t="s">
        <v>88</v>
      </c>
      <c r="BK250" s="179">
        <f>ROUND(I250*H250,2)</f>
        <v>0</v>
      </c>
      <c r="BL250" s="20" t="s">
        <v>223</v>
      </c>
      <c r="BM250" s="178" t="s">
        <v>2011</v>
      </c>
    </row>
    <row r="251" s="13" customFormat="1">
      <c r="A251" s="13"/>
      <c r="B251" s="180"/>
      <c r="C251" s="13"/>
      <c r="D251" s="181" t="s">
        <v>225</v>
      </c>
      <c r="E251" s="182" t="s">
        <v>3</v>
      </c>
      <c r="F251" s="183" t="s">
        <v>2012</v>
      </c>
      <c r="G251" s="13"/>
      <c r="H251" s="184">
        <v>81.849999999999994</v>
      </c>
      <c r="I251" s="185"/>
      <c r="J251" s="13"/>
      <c r="K251" s="13"/>
      <c r="L251" s="180"/>
      <c r="M251" s="186"/>
      <c r="N251" s="187"/>
      <c r="O251" s="187"/>
      <c r="P251" s="187"/>
      <c r="Q251" s="187"/>
      <c r="R251" s="187"/>
      <c r="S251" s="187"/>
      <c r="T251" s="18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2" t="s">
        <v>225</v>
      </c>
      <c r="AU251" s="182" t="s">
        <v>22</v>
      </c>
      <c r="AV251" s="13" t="s">
        <v>22</v>
      </c>
      <c r="AW251" s="13" t="s">
        <v>41</v>
      </c>
      <c r="AX251" s="13" t="s">
        <v>88</v>
      </c>
      <c r="AY251" s="182" t="s">
        <v>216</v>
      </c>
    </row>
    <row r="252" s="13" customFormat="1">
      <c r="A252" s="13"/>
      <c r="B252" s="180"/>
      <c r="C252" s="13"/>
      <c r="D252" s="181" t="s">
        <v>225</v>
      </c>
      <c r="E252" s="13"/>
      <c r="F252" s="183" t="s">
        <v>2013</v>
      </c>
      <c r="G252" s="13"/>
      <c r="H252" s="184">
        <v>47.334000000000003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225</v>
      </c>
      <c r="AU252" s="182" t="s">
        <v>22</v>
      </c>
      <c r="AV252" s="13" t="s">
        <v>22</v>
      </c>
      <c r="AW252" s="13" t="s">
        <v>4</v>
      </c>
      <c r="AX252" s="13" t="s">
        <v>88</v>
      </c>
      <c r="AY252" s="182" t="s">
        <v>216</v>
      </c>
    </row>
    <row r="253" s="2" customFormat="1" ht="14.4" customHeight="1">
      <c r="A253" s="40"/>
      <c r="B253" s="166"/>
      <c r="C253" s="201" t="s">
        <v>491</v>
      </c>
      <c r="D253" s="201" t="s">
        <v>356</v>
      </c>
      <c r="E253" s="202" t="s">
        <v>2014</v>
      </c>
      <c r="F253" s="203" t="s">
        <v>2015</v>
      </c>
      <c r="G253" s="204" t="s">
        <v>462</v>
      </c>
      <c r="H253" s="205">
        <v>0.57799999999999996</v>
      </c>
      <c r="I253" s="206"/>
      <c r="J253" s="207">
        <f>ROUND(I253*H253,2)</f>
        <v>0</v>
      </c>
      <c r="K253" s="203" t="s">
        <v>3</v>
      </c>
      <c r="L253" s="208"/>
      <c r="M253" s="209" t="s">
        <v>3</v>
      </c>
      <c r="N253" s="210" t="s">
        <v>51</v>
      </c>
      <c r="O253" s="74"/>
      <c r="P253" s="176">
        <f>O253*H253</f>
        <v>0</v>
      </c>
      <c r="Q253" s="176">
        <v>0.025000000000000001</v>
      </c>
      <c r="R253" s="176">
        <f>Q253*H253</f>
        <v>0.014449999999999999</v>
      </c>
      <c r="S253" s="176">
        <v>0</v>
      </c>
      <c r="T253" s="17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78" t="s">
        <v>258</v>
      </c>
      <c r="AT253" s="178" t="s">
        <v>356</v>
      </c>
      <c r="AU253" s="178" t="s">
        <v>22</v>
      </c>
      <c r="AY253" s="20" t="s">
        <v>216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0" t="s">
        <v>88</v>
      </c>
      <c r="BK253" s="179">
        <f>ROUND(I253*H253,2)</f>
        <v>0</v>
      </c>
      <c r="BL253" s="20" t="s">
        <v>223</v>
      </c>
      <c r="BM253" s="178" t="s">
        <v>2016</v>
      </c>
    </row>
    <row r="254" s="13" customFormat="1">
      <c r="A254" s="13"/>
      <c r="B254" s="180"/>
      <c r="C254" s="13"/>
      <c r="D254" s="181" t="s">
        <v>225</v>
      </c>
      <c r="E254" s="13"/>
      <c r="F254" s="183" t="s">
        <v>1537</v>
      </c>
      <c r="G254" s="13"/>
      <c r="H254" s="184">
        <v>0.57799999999999996</v>
      </c>
      <c r="I254" s="185"/>
      <c r="J254" s="13"/>
      <c r="K254" s="13"/>
      <c r="L254" s="180"/>
      <c r="M254" s="186"/>
      <c r="N254" s="187"/>
      <c r="O254" s="187"/>
      <c r="P254" s="187"/>
      <c r="Q254" s="187"/>
      <c r="R254" s="187"/>
      <c r="S254" s="187"/>
      <c r="T254" s="18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225</v>
      </c>
      <c r="AU254" s="182" t="s">
        <v>22</v>
      </c>
      <c r="AV254" s="13" t="s">
        <v>22</v>
      </c>
      <c r="AW254" s="13" t="s">
        <v>4</v>
      </c>
      <c r="AX254" s="13" t="s">
        <v>88</v>
      </c>
      <c r="AY254" s="182" t="s">
        <v>216</v>
      </c>
    </row>
    <row r="255" s="2" customFormat="1" ht="24.15" customHeight="1">
      <c r="A255" s="40"/>
      <c r="B255" s="166"/>
      <c r="C255" s="167" t="s">
        <v>496</v>
      </c>
      <c r="D255" s="167" t="s">
        <v>218</v>
      </c>
      <c r="E255" s="168" t="s">
        <v>2017</v>
      </c>
      <c r="F255" s="169" t="s">
        <v>2018</v>
      </c>
      <c r="G255" s="170" t="s">
        <v>462</v>
      </c>
      <c r="H255" s="171">
        <v>0.57799999999999996</v>
      </c>
      <c r="I255" s="172"/>
      <c r="J255" s="173">
        <f>ROUND(I255*H255,2)</f>
        <v>0</v>
      </c>
      <c r="K255" s="169" t="s">
        <v>222</v>
      </c>
      <c r="L255" s="41"/>
      <c r="M255" s="174" t="s">
        <v>3</v>
      </c>
      <c r="N255" s="175" t="s">
        <v>51</v>
      </c>
      <c r="O255" s="74"/>
      <c r="P255" s="176">
        <f>O255*H255</f>
        <v>0</v>
      </c>
      <c r="Q255" s="176">
        <v>2.1167600000000002</v>
      </c>
      <c r="R255" s="176">
        <f>Q255*H255</f>
        <v>1.2234872800000001</v>
      </c>
      <c r="S255" s="176">
        <v>0</v>
      </c>
      <c r="T255" s="17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8" t="s">
        <v>223</v>
      </c>
      <c r="AT255" s="178" t="s">
        <v>218</v>
      </c>
      <c r="AU255" s="178" t="s">
        <v>22</v>
      </c>
      <c r="AY255" s="20" t="s">
        <v>216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0" t="s">
        <v>88</v>
      </c>
      <c r="BK255" s="179">
        <f>ROUND(I255*H255,2)</f>
        <v>0</v>
      </c>
      <c r="BL255" s="20" t="s">
        <v>223</v>
      </c>
      <c r="BM255" s="178" t="s">
        <v>2019</v>
      </c>
    </row>
    <row r="256" s="13" customFormat="1">
      <c r="A256" s="13"/>
      <c r="B256" s="180"/>
      <c r="C256" s="13"/>
      <c r="D256" s="181" t="s">
        <v>225</v>
      </c>
      <c r="E256" s="13"/>
      <c r="F256" s="183" t="s">
        <v>1537</v>
      </c>
      <c r="G256" s="13"/>
      <c r="H256" s="184">
        <v>0.57799999999999996</v>
      </c>
      <c r="I256" s="185"/>
      <c r="J256" s="13"/>
      <c r="K256" s="13"/>
      <c r="L256" s="180"/>
      <c r="M256" s="186"/>
      <c r="N256" s="187"/>
      <c r="O256" s="187"/>
      <c r="P256" s="187"/>
      <c r="Q256" s="187"/>
      <c r="R256" s="187"/>
      <c r="S256" s="187"/>
      <c r="T256" s="18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2" t="s">
        <v>225</v>
      </c>
      <c r="AU256" s="182" t="s">
        <v>22</v>
      </c>
      <c r="AV256" s="13" t="s">
        <v>22</v>
      </c>
      <c r="AW256" s="13" t="s">
        <v>4</v>
      </c>
      <c r="AX256" s="13" t="s">
        <v>88</v>
      </c>
      <c r="AY256" s="182" t="s">
        <v>216</v>
      </c>
    </row>
    <row r="257" s="2" customFormat="1" ht="14.4" customHeight="1">
      <c r="A257" s="40"/>
      <c r="B257" s="166"/>
      <c r="C257" s="201" t="s">
        <v>504</v>
      </c>
      <c r="D257" s="201" t="s">
        <v>356</v>
      </c>
      <c r="E257" s="202" t="s">
        <v>1583</v>
      </c>
      <c r="F257" s="203" t="s">
        <v>1584</v>
      </c>
      <c r="G257" s="204" t="s">
        <v>462</v>
      </c>
      <c r="H257" s="205">
        <v>0.57799999999999996</v>
      </c>
      <c r="I257" s="206"/>
      <c r="J257" s="207">
        <f>ROUND(I257*H257,2)</f>
        <v>0</v>
      </c>
      <c r="K257" s="203" t="s">
        <v>3</v>
      </c>
      <c r="L257" s="208"/>
      <c r="M257" s="209" t="s">
        <v>3</v>
      </c>
      <c r="N257" s="210" t="s">
        <v>51</v>
      </c>
      <c r="O257" s="74"/>
      <c r="P257" s="176">
        <f>O257*H257</f>
        <v>0</v>
      </c>
      <c r="Q257" s="176">
        <v>1.2290000000000001</v>
      </c>
      <c r="R257" s="176">
        <f>Q257*H257</f>
        <v>0.71036200000000005</v>
      </c>
      <c r="S257" s="176">
        <v>0</v>
      </c>
      <c r="T257" s="17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8" t="s">
        <v>258</v>
      </c>
      <c r="AT257" s="178" t="s">
        <v>356</v>
      </c>
      <c r="AU257" s="178" t="s">
        <v>22</v>
      </c>
      <c r="AY257" s="20" t="s">
        <v>216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0" t="s">
        <v>88</v>
      </c>
      <c r="BK257" s="179">
        <f>ROUND(I257*H257,2)</f>
        <v>0</v>
      </c>
      <c r="BL257" s="20" t="s">
        <v>223</v>
      </c>
      <c r="BM257" s="178" t="s">
        <v>2020</v>
      </c>
    </row>
    <row r="258" s="13" customFormat="1">
      <c r="A258" s="13"/>
      <c r="B258" s="180"/>
      <c r="C258" s="13"/>
      <c r="D258" s="181" t="s">
        <v>225</v>
      </c>
      <c r="E258" s="13"/>
      <c r="F258" s="183" t="s">
        <v>1537</v>
      </c>
      <c r="G258" s="13"/>
      <c r="H258" s="184">
        <v>0.57799999999999996</v>
      </c>
      <c r="I258" s="185"/>
      <c r="J258" s="13"/>
      <c r="K258" s="13"/>
      <c r="L258" s="180"/>
      <c r="M258" s="186"/>
      <c r="N258" s="187"/>
      <c r="O258" s="187"/>
      <c r="P258" s="187"/>
      <c r="Q258" s="187"/>
      <c r="R258" s="187"/>
      <c r="S258" s="187"/>
      <c r="T258" s="18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225</v>
      </c>
      <c r="AU258" s="182" t="s">
        <v>22</v>
      </c>
      <c r="AV258" s="13" t="s">
        <v>22</v>
      </c>
      <c r="AW258" s="13" t="s">
        <v>4</v>
      </c>
      <c r="AX258" s="13" t="s">
        <v>88</v>
      </c>
      <c r="AY258" s="182" t="s">
        <v>216</v>
      </c>
    </row>
    <row r="259" s="2" customFormat="1" ht="14.4" customHeight="1">
      <c r="A259" s="40"/>
      <c r="B259" s="166"/>
      <c r="C259" s="201" t="s">
        <v>515</v>
      </c>
      <c r="D259" s="201" t="s">
        <v>356</v>
      </c>
      <c r="E259" s="202" t="s">
        <v>1589</v>
      </c>
      <c r="F259" s="203" t="s">
        <v>1590</v>
      </c>
      <c r="G259" s="204" t="s">
        <v>462</v>
      </c>
      <c r="H259" s="205">
        <v>0.57799999999999996</v>
      </c>
      <c r="I259" s="206"/>
      <c r="J259" s="207">
        <f>ROUND(I259*H259,2)</f>
        <v>0</v>
      </c>
      <c r="K259" s="203" t="s">
        <v>222</v>
      </c>
      <c r="L259" s="208"/>
      <c r="M259" s="209" t="s">
        <v>3</v>
      </c>
      <c r="N259" s="210" t="s">
        <v>51</v>
      </c>
      <c r="O259" s="74"/>
      <c r="P259" s="176">
        <f>O259*H259</f>
        <v>0</v>
      </c>
      <c r="Q259" s="176">
        <v>0.254</v>
      </c>
      <c r="R259" s="176">
        <f>Q259*H259</f>
        <v>0.146812</v>
      </c>
      <c r="S259" s="176">
        <v>0</v>
      </c>
      <c r="T259" s="17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78" t="s">
        <v>258</v>
      </c>
      <c r="AT259" s="178" t="s">
        <v>356</v>
      </c>
      <c r="AU259" s="178" t="s">
        <v>22</v>
      </c>
      <c r="AY259" s="20" t="s">
        <v>216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0" t="s">
        <v>88</v>
      </c>
      <c r="BK259" s="179">
        <f>ROUND(I259*H259,2)</f>
        <v>0</v>
      </c>
      <c r="BL259" s="20" t="s">
        <v>223</v>
      </c>
      <c r="BM259" s="178" t="s">
        <v>2021</v>
      </c>
    </row>
    <row r="260" s="13" customFormat="1">
      <c r="A260" s="13"/>
      <c r="B260" s="180"/>
      <c r="C260" s="13"/>
      <c r="D260" s="181" t="s">
        <v>225</v>
      </c>
      <c r="E260" s="13"/>
      <c r="F260" s="183" t="s">
        <v>1537</v>
      </c>
      <c r="G260" s="13"/>
      <c r="H260" s="184">
        <v>0.57799999999999996</v>
      </c>
      <c r="I260" s="185"/>
      <c r="J260" s="13"/>
      <c r="K260" s="13"/>
      <c r="L260" s="180"/>
      <c r="M260" s="186"/>
      <c r="N260" s="187"/>
      <c r="O260" s="187"/>
      <c r="P260" s="187"/>
      <c r="Q260" s="187"/>
      <c r="R260" s="187"/>
      <c r="S260" s="187"/>
      <c r="T260" s="18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2" t="s">
        <v>225</v>
      </c>
      <c r="AU260" s="182" t="s">
        <v>22</v>
      </c>
      <c r="AV260" s="13" t="s">
        <v>22</v>
      </c>
      <c r="AW260" s="13" t="s">
        <v>4</v>
      </c>
      <c r="AX260" s="13" t="s">
        <v>88</v>
      </c>
      <c r="AY260" s="182" t="s">
        <v>216</v>
      </c>
    </row>
    <row r="261" s="2" customFormat="1" ht="14.4" customHeight="1">
      <c r="A261" s="40"/>
      <c r="B261" s="166"/>
      <c r="C261" s="201" t="s">
        <v>522</v>
      </c>
      <c r="D261" s="201" t="s">
        <v>356</v>
      </c>
      <c r="E261" s="202" t="s">
        <v>1596</v>
      </c>
      <c r="F261" s="203" t="s">
        <v>1597</v>
      </c>
      <c r="G261" s="204" t="s">
        <v>462</v>
      </c>
      <c r="H261" s="205">
        <v>0.57799999999999996</v>
      </c>
      <c r="I261" s="206"/>
      <c r="J261" s="207">
        <f>ROUND(I261*H261,2)</f>
        <v>0</v>
      </c>
      <c r="K261" s="203" t="s">
        <v>222</v>
      </c>
      <c r="L261" s="208"/>
      <c r="M261" s="209" t="s">
        <v>3</v>
      </c>
      <c r="N261" s="210" t="s">
        <v>51</v>
      </c>
      <c r="O261" s="74"/>
      <c r="P261" s="176">
        <f>O261*H261</f>
        <v>0</v>
      </c>
      <c r="Q261" s="176">
        <v>0.39300000000000002</v>
      </c>
      <c r="R261" s="176">
        <f>Q261*H261</f>
        <v>0.227154</v>
      </c>
      <c r="S261" s="176">
        <v>0</v>
      </c>
      <c r="T261" s="17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78" t="s">
        <v>258</v>
      </c>
      <c r="AT261" s="178" t="s">
        <v>356</v>
      </c>
      <c r="AU261" s="178" t="s">
        <v>22</v>
      </c>
      <c r="AY261" s="20" t="s">
        <v>216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20" t="s">
        <v>88</v>
      </c>
      <c r="BK261" s="179">
        <f>ROUND(I261*H261,2)</f>
        <v>0</v>
      </c>
      <c r="BL261" s="20" t="s">
        <v>223</v>
      </c>
      <c r="BM261" s="178" t="s">
        <v>2022</v>
      </c>
    </row>
    <row r="262" s="13" customFormat="1">
      <c r="A262" s="13"/>
      <c r="B262" s="180"/>
      <c r="C262" s="13"/>
      <c r="D262" s="181" t="s">
        <v>225</v>
      </c>
      <c r="E262" s="13"/>
      <c r="F262" s="183" t="s">
        <v>1537</v>
      </c>
      <c r="G262" s="13"/>
      <c r="H262" s="184">
        <v>0.57799999999999996</v>
      </c>
      <c r="I262" s="185"/>
      <c r="J262" s="13"/>
      <c r="K262" s="13"/>
      <c r="L262" s="180"/>
      <c r="M262" s="186"/>
      <c r="N262" s="187"/>
      <c r="O262" s="187"/>
      <c r="P262" s="187"/>
      <c r="Q262" s="187"/>
      <c r="R262" s="187"/>
      <c r="S262" s="187"/>
      <c r="T262" s="18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225</v>
      </c>
      <c r="AU262" s="182" t="s">
        <v>22</v>
      </c>
      <c r="AV262" s="13" t="s">
        <v>22</v>
      </c>
      <c r="AW262" s="13" t="s">
        <v>4</v>
      </c>
      <c r="AX262" s="13" t="s">
        <v>88</v>
      </c>
      <c r="AY262" s="182" t="s">
        <v>216</v>
      </c>
    </row>
    <row r="263" s="2" customFormat="1" ht="24.15" customHeight="1">
      <c r="A263" s="40"/>
      <c r="B263" s="166"/>
      <c r="C263" s="167" t="s">
        <v>530</v>
      </c>
      <c r="D263" s="167" t="s">
        <v>218</v>
      </c>
      <c r="E263" s="168" t="s">
        <v>1580</v>
      </c>
      <c r="F263" s="169" t="s">
        <v>1581</v>
      </c>
      <c r="G263" s="170" t="s">
        <v>462</v>
      </c>
      <c r="H263" s="171">
        <v>4.048</v>
      </c>
      <c r="I263" s="172"/>
      <c r="J263" s="173">
        <f>ROUND(I263*H263,2)</f>
        <v>0</v>
      </c>
      <c r="K263" s="169" t="s">
        <v>222</v>
      </c>
      <c r="L263" s="41"/>
      <c r="M263" s="174" t="s">
        <v>3</v>
      </c>
      <c r="N263" s="175" t="s">
        <v>51</v>
      </c>
      <c r="O263" s="74"/>
      <c r="P263" s="176">
        <f>O263*H263</f>
        <v>0</v>
      </c>
      <c r="Q263" s="176">
        <v>2.2568899999999998</v>
      </c>
      <c r="R263" s="176">
        <f>Q263*H263</f>
        <v>9.135890719999999</v>
      </c>
      <c r="S263" s="176">
        <v>0</v>
      </c>
      <c r="T263" s="17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78" t="s">
        <v>223</v>
      </c>
      <c r="AT263" s="178" t="s">
        <v>218</v>
      </c>
      <c r="AU263" s="178" t="s">
        <v>22</v>
      </c>
      <c r="AY263" s="20" t="s">
        <v>216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0" t="s">
        <v>88</v>
      </c>
      <c r="BK263" s="179">
        <f>ROUND(I263*H263,2)</f>
        <v>0</v>
      </c>
      <c r="BL263" s="20" t="s">
        <v>223</v>
      </c>
      <c r="BM263" s="178" t="s">
        <v>1756</v>
      </c>
    </row>
    <row r="264" s="13" customFormat="1">
      <c r="A264" s="13"/>
      <c r="B264" s="180"/>
      <c r="C264" s="13"/>
      <c r="D264" s="181" t="s">
        <v>225</v>
      </c>
      <c r="E264" s="13"/>
      <c r="F264" s="183" t="s">
        <v>1410</v>
      </c>
      <c r="G264" s="13"/>
      <c r="H264" s="184">
        <v>4.048</v>
      </c>
      <c r="I264" s="185"/>
      <c r="J264" s="13"/>
      <c r="K264" s="13"/>
      <c r="L264" s="180"/>
      <c r="M264" s="186"/>
      <c r="N264" s="187"/>
      <c r="O264" s="187"/>
      <c r="P264" s="187"/>
      <c r="Q264" s="187"/>
      <c r="R264" s="187"/>
      <c r="S264" s="187"/>
      <c r="T264" s="18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2" t="s">
        <v>225</v>
      </c>
      <c r="AU264" s="182" t="s">
        <v>22</v>
      </c>
      <c r="AV264" s="13" t="s">
        <v>22</v>
      </c>
      <c r="AW264" s="13" t="s">
        <v>4</v>
      </c>
      <c r="AX264" s="13" t="s">
        <v>88</v>
      </c>
      <c r="AY264" s="182" t="s">
        <v>216</v>
      </c>
    </row>
    <row r="265" s="2" customFormat="1" ht="14.4" customHeight="1">
      <c r="A265" s="40"/>
      <c r="B265" s="166"/>
      <c r="C265" s="201" t="s">
        <v>535</v>
      </c>
      <c r="D265" s="201" t="s">
        <v>356</v>
      </c>
      <c r="E265" s="202" t="s">
        <v>1583</v>
      </c>
      <c r="F265" s="203" t="s">
        <v>1584</v>
      </c>
      <c r="G265" s="204" t="s">
        <v>462</v>
      </c>
      <c r="H265" s="205">
        <v>3.4700000000000002</v>
      </c>
      <c r="I265" s="206"/>
      <c r="J265" s="207">
        <f>ROUND(I265*H265,2)</f>
        <v>0</v>
      </c>
      <c r="K265" s="203" t="s">
        <v>3</v>
      </c>
      <c r="L265" s="208"/>
      <c r="M265" s="209" t="s">
        <v>3</v>
      </c>
      <c r="N265" s="210" t="s">
        <v>51</v>
      </c>
      <c r="O265" s="74"/>
      <c r="P265" s="176">
        <f>O265*H265</f>
        <v>0</v>
      </c>
      <c r="Q265" s="176">
        <v>1.2290000000000001</v>
      </c>
      <c r="R265" s="176">
        <f>Q265*H265</f>
        <v>4.2646300000000004</v>
      </c>
      <c r="S265" s="176">
        <v>0</v>
      </c>
      <c r="T265" s="17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78" t="s">
        <v>258</v>
      </c>
      <c r="AT265" s="178" t="s">
        <v>356</v>
      </c>
      <c r="AU265" s="178" t="s">
        <v>22</v>
      </c>
      <c r="AY265" s="20" t="s">
        <v>216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0" t="s">
        <v>88</v>
      </c>
      <c r="BK265" s="179">
        <f>ROUND(I265*H265,2)</f>
        <v>0</v>
      </c>
      <c r="BL265" s="20" t="s">
        <v>223</v>
      </c>
      <c r="BM265" s="178" t="s">
        <v>1757</v>
      </c>
    </row>
    <row r="266" s="13" customFormat="1">
      <c r="A266" s="13"/>
      <c r="B266" s="180"/>
      <c r="C266" s="13"/>
      <c r="D266" s="181" t="s">
        <v>225</v>
      </c>
      <c r="E266" s="13"/>
      <c r="F266" s="183" t="s">
        <v>1599</v>
      </c>
      <c r="G266" s="13"/>
      <c r="H266" s="184">
        <v>3.4700000000000002</v>
      </c>
      <c r="I266" s="185"/>
      <c r="J266" s="13"/>
      <c r="K266" s="13"/>
      <c r="L266" s="180"/>
      <c r="M266" s="186"/>
      <c r="N266" s="187"/>
      <c r="O266" s="187"/>
      <c r="P266" s="187"/>
      <c r="Q266" s="187"/>
      <c r="R266" s="187"/>
      <c r="S266" s="187"/>
      <c r="T266" s="18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2" t="s">
        <v>225</v>
      </c>
      <c r="AU266" s="182" t="s">
        <v>22</v>
      </c>
      <c r="AV266" s="13" t="s">
        <v>22</v>
      </c>
      <c r="AW266" s="13" t="s">
        <v>4</v>
      </c>
      <c r="AX266" s="13" t="s">
        <v>88</v>
      </c>
      <c r="AY266" s="182" t="s">
        <v>216</v>
      </c>
    </row>
    <row r="267" s="2" customFormat="1" ht="14.4" customHeight="1">
      <c r="A267" s="40"/>
      <c r="B267" s="166"/>
      <c r="C267" s="201" t="s">
        <v>541</v>
      </c>
      <c r="D267" s="201" t="s">
        <v>356</v>
      </c>
      <c r="E267" s="202" t="s">
        <v>1586</v>
      </c>
      <c r="F267" s="203" t="s">
        <v>1587</v>
      </c>
      <c r="G267" s="204" t="s">
        <v>462</v>
      </c>
      <c r="H267" s="205">
        <v>0.57799999999999996</v>
      </c>
      <c r="I267" s="206"/>
      <c r="J267" s="207">
        <f>ROUND(I267*H267,2)</f>
        <v>0</v>
      </c>
      <c r="K267" s="203" t="s">
        <v>3</v>
      </c>
      <c r="L267" s="208"/>
      <c r="M267" s="209" t="s">
        <v>3</v>
      </c>
      <c r="N267" s="210" t="s">
        <v>51</v>
      </c>
      <c r="O267" s="74"/>
      <c r="P267" s="176">
        <f>O267*H267</f>
        <v>0</v>
      </c>
      <c r="Q267" s="176">
        <v>1.2290000000000001</v>
      </c>
      <c r="R267" s="176">
        <f>Q267*H267</f>
        <v>0.71036200000000005</v>
      </c>
      <c r="S267" s="176">
        <v>0</v>
      </c>
      <c r="T267" s="17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78" t="s">
        <v>258</v>
      </c>
      <c r="AT267" s="178" t="s">
        <v>356</v>
      </c>
      <c r="AU267" s="178" t="s">
        <v>22</v>
      </c>
      <c r="AY267" s="20" t="s">
        <v>216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0" t="s">
        <v>88</v>
      </c>
      <c r="BK267" s="179">
        <f>ROUND(I267*H267,2)</f>
        <v>0</v>
      </c>
      <c r="BL267" s="20" t="s">
        <v>223</v>
      </c>
      <c r="BM267" s="178" t="s">
        <v>2023</v>
      </c>
    </row>
    <row r="268" s="13" customFormat="1">
      <c r="A268" s="13"/>
      <c r="B268" s="180"/>
      <c r="C268" s="13"/>
      <c r="D268" s="181" t="s">
        <v>225</v>
      </c>
      <c r="E268" s="13"/>
      <c r="F268" s="183" t="s">
        <v>1537</v>
      </c>
      <c r="G268" s="13"/>
      <c r="H268" s="184">
        <v>0.57799999999999996</v>
      </c>
      <c r="I268" s="185"/>
      <c r="J268" s="13"/>
      <c r="K268" s="13"/>
      <c r="L268" s="180"/>
      <c r="M268" s="186"/>
      <c r="N268" s="187"/>
      <c r="O268" s="187"/>
      <c r="P268" s="187"/>
      <c r="Q268" s="187"/>
      <c r="R268" s="187"/>
      <c r="S268" s="187"/>
      <c r="T268" s="18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2" t="s">
        <v>225</v>
      </c>
      <c r="AU268" s="182" t="s">
        <v>22</v>
      </c>
      <c r="AV268" s="13" t="s">
        <v>22</v>
      </c>
      <c r="AW268" s="13" t="s">
        <v>4</v>
      </c>
      <c r="AX268" s="13" t="s">
        <v>88</v>
      </c>
      <c r="AY268" s="182" t="s">
        <v>216</v>
      </c>
    </row>
    <row r="269" s="2" customFormat="1" ht="14.4" customHeight="1">
      <c r="A269" s="40"/>
      <c r="B269" s="166"/>
      <c r="C269" s="201" t="s">
        <v>547</v>
      </c>
      <c r="D269" s="201" t="s">
        <v>356</v>
      </c>
      <c r="E269" s="202" t="s">
        <v>1589</v>
      </c>
      <c r="F269" s="203" t="s">
        <v>1590</v>
      </c>
      <c r="G269" s="204" t="s">
        <v>462</v>
      </c>
      <c r="H269" s="205">
        <v>3.4700000000000002</v>
      </c>
      <c r="I269" s="206"/>
      <c r="J269" s="207">
        <f>ROUND(I269*H269,2)</f>
        <v>0</v>
      </c>
      <c r="K269" s="203" t="s">
        <v>222</v>
      </c>
      <c r="L269" s="208"/>
      <c r="M269" s="209" t="s">
        <v>3</v>
      </c>
      <c r="N269" s="210" t="s">
        <v>51</v>
      </c>
      <c r="O269" s="74"/>
      <c r="P269" s="176">
        <f>O269*H269</f>
        <v>0</v>
      </c>
      <c r="Q269" s="176">
        <v>0.254</v>
      </c>
      <c r="R269" s="176">
        <f>Q269*H269</f>
        <v>0.88138000000000005</v>
      </c>
      <c r="S269" s="176">
        <v>0</v>
      </c>
      <c r="T269" s="17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78" t="s">
        <v>258</v>
      </c>
      <c r="AT269" s="178" t="s">
        <v>356</v>
      </c>
      <c r="AU269" s="178" t="s">
        <v>22</v>
      </c>
      <c r="AY269" s="20" t="s">
        <v>216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0" t="s">
        <v>88</v>
      </c>
      <c r="BK269" s="179">
        <f>ROUND(I269*H269,2)</f>
        <v>0</v>
      </c>
      <c r="BL269" s="20" t="s">
        <v>223</v>
      </c>
      <c r="BM269" s="178" t="s">
        <v>1759</v>
      </c>
    </row>
    <row r="270" s="13" customFormat="1">
      <c r="A270" s="13"/>
      <c r="B270" s="180"/>
      <c r="C270" s="13"/>
      <c r="D270" s="181" t="s">
        <v>225</v>
      </c>
      <c r="E270" s="13"/>
      <c r="F270" s="183" t="s">
        <v>1599</v>
      </c>
      <c r="G270" s="13"/>
      <c r="H270" s="184">
        <v>3.4700000000000002</v>
      </c>
      <c r="I270" s="185"/>
      <c r="J270" s="13"/>
      <c r="K270" s="13"/>
      <c r="L270" s="180"/>
      <c r="M270" s="186"/>
      <c r="N270" s="187"/>
      <c r="O270" s="187"/>
      <c r="P270" s="187"/>
      <c r="Q270" s="187"/>
      <c r="R270" s="187"/>
      <c r="S270" s="187"/>
      <c r="T270" s="18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2" t="s">
        <v>225</v>
      </c>
      <c r="AU270" s="182" t="s">
        <v>22</v>
      </c>
      <c r="AV270" s="13" t="s">
        <v>22</v>
      </c>
      <c r="AW270" s="13" t="s">
        <v>4</v>
      </c>
      <c r="AX270" s="13" t="s">
        <v>88</v>
      </c>
      <c r="AY270" s="182" t="s">
        <v>216</v>
      </c>
    </row>
    <row r="271" s="2" customFormat="1" ht="14.4" customHeight="1">
      <c r="A271" s="40"/>
      <c r="B271" s="166"/>
      <c r="C271" s="201" t="s">
        <v>551</v>
      </c>
      <c r="D271" s="201" t="s">
        <v>356</v>
      </c>
      <c r="E271" s="202" t="s">
        <v>1593</v>
      </c>
      <c r="F271" s="203" t="s">
        <v>1594</v>
      </c>
      <c r="G271" s="204" t="s">
        <v>462</v>
      </c>
      <c r="H271" s="205">
        <v>0.57799999999999996</v>
      </c>
      <c r="I271" s="206"/>
      <c r="J271" s="207">
        <f>ROUND(I271*H271,2)</f>
        <v>0</v>
      </c>
      <c r="K271" s="203" t="s">
        <v>3</v>
      </c>
      <c r="L271" s="208"/>
      <c r="M271" s="209" t="s">
        <v>3</v>
      </c>
      <c r="N271" s="210" t="s">
        <v>51</v>
      </c>
      <c r="O271" s="74"/>
      <c r="P271" s="176">
        <f>O271*H271</f>
        <v>0</v>
      </c>
      <c r="Q271" s="176">
        <v>0.254</v>
      </c>
      <c r="R271" s="176">
        <f>Q271*H271</f>
        <v>0.146812</v>
      </c>
      <c r="S271" s="176">
        <v>0</v>
      </c>
      <c r="T271" s="17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78" t="s">
        <v>258</v>
      </c>
      <c r="AT271" s="178" t="s">
        <v>356</v>
      </c>
      <c r="AU271" s="178" t="s">
        <v>22</v>
      </c>
      <c r="AY271" s="20" t="s">
        <v>216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0" t="s">
        <v>88</v>
      </c>
      <c r="BK271" s="179">
        <f>ROUND(I271*H271,2)</f>
        <v>0</v>
      </c>
      <c r="BL271" s="20" t="s">
        <v>223</v>
      </c>
      <c r="BM271" s="178" t="s">
        <v>2024</v>
      </c>
    </row>
    <row r="272" s="13" customFormat="1">
      <c r="A272" s="13"/>
      <c r="B272" s="180"/>
      <c r="C272" s="13"/>
      <c r="D272" s="181" t="s">
        <v>225</v>
      </c>
      <c r="E272" s="13"/>
      <c r="F272" s="183" t="s">
        <v>1537</v>
      </c>
      <c r="G272" s="13"/>
      <c r="H272" s="184">
        <v>0.57799999999999996</v>
      </c>
      <c r="I272" s="185"/>
      <c r="J272" s="13"/>
      <c r="K272" s="13"/>
      <c r="L272" s="180"/>
      <c r="M272" s="186"/>
      <c r="N272" s="187"/>
      <c r="O272" s="187"/>
      <c r="P272" s="187"/>
      <c r="Q272" s="187"/>
      <c r="R272" s="187"/>
      <c r="S272" s="187"/>
      <c r="T272" s="18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2" t="s">
        <v>225</v>
      </c>
      <c r="AU272" s="182" t="s">
        <v>22</v>
      </c>
      <c r="AV272" s="13" t="s">
        <v>22</v>
      </c>
      <c r="AW272" s="13" t="s">
        <v>4</v>
      </c>
      <c r="AX272" s="13" t="s">
        <v>88</v>
      </c>
      <c r="AY272" s="182" t="s">
        <v>216</v>
      </c>
    </row>
    <row r="273" s="2" customFormat="1" ht="14.4" customHeight="1">
      <c r="A273" s="40"/>
      <c r="B273" s="166"/>
      <c r="C273" s="201" t="s">
        <v>558</v>
      </c>
      <c r="D273" s="201" t="s">
        <v>356</v>
      </c>
      <c r="E273" s="202" t="s">
        <v>1596</v>
      </c>
      <c r="F273" s="203" t="s">
        <v>1597</v>
      </c>
      <c r="G273" s="204" t="s">
        <v>462</v>
      </c>
      <c r="H273" s="205">
        <v>3.4700000000000002</v>
      </c>
      <c r="I273" s="206"/>
      <c r="J273" s="207">
        <f>ROUND(I273*H273,2)</f>
        <v>0</v>
      </c>
      <c r="K273" s="203" t="s">
        <v>222</v>
      </c>
      <c r="L273" s="208"/>
      <c r="M273" s="209" t="s">
        <v>3</v>
      </c>
      <c r="N273" s="210" t="s">
        <v>51</v>
      </c>
      <c r="O273" s="74"/>
      <c r="P273" s="176">
        <f>O273*H273</f>
        <v>0</v>
      </c>
      <c r="Q273" s="176">
        <v>0.39300000000000002</v>
      </c>
      <c r="R273" s="176">
        <f>Q273*H273</f>
        <v>1.3637100000000002</v>
      </c>
      <c r="S273" s="176">
        <v>0</v>
      </c>
      <c r="T273" s="17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8" t="s">
        <v>258</v>
      </c>
      <c r="AT273" s="178" t="s">
        <v>356</v>
      </c>
      <c r="AU273" s="178" t="s">
        <v>22</v>
      </c>
      <c r="AY273" s="20" t="s">
        <v>216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20" t="s">
        <v>88</v>
      </c>
      <c r="BK273" s="179">
        <f>ROUND(I273*H273,2)</f>
        <v>0</v>
      </c>
      <c r="BL273" s="20" t="s">
        <v>223</v>
      </c>
      <c r="BM273" s="178" t="s">
        <v>1760</v>
      </c>
    </row>
    <row r="274" s="13" customFormat="1">
      <c r="A274" s="13"/>
      <c r="B274" s="180"/>
      <c r="C274" s="13"/>
      <c r="D274" s="181" t="s">
        <v>225</v>
      </c>
      <c r="E274" s="13"/>
      <c r="F274" s="183" t="s">
        <v>1599</v>
      </c>
      <c r="G274" s="13"/>
      <c r="H274" s="184">
        <v>3.4700000000000002</v>
      </c>
      <c r="I274" s="185"/>
      <c r="J274" s="13"/>
      <c r="K274" s="13"/>
      <c r="L274" s="180"/>
      <c r="M274" s="186"/>
      <c r="N274" s="187"/>
      <c r="O274" s="187"/>
      <c r="P274" s="187"/>
      <c r="Q274" s="187"/>
      <c r="R274" s="187"/>
      <c r="S274" s="187"/>
      <c r="T274" s="18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2" t="s">
        <v>225</v>
      </c>
      <c r="AU274" s="182" t="s">
        <v>22</v>
      </c>
      <c r="AV274" s="13" t="s">
        <v>22</v>
      </c>
      <c r="AW274" s="13" t="s">
        <v>4</v>
      </c>
      <c r="AX274" s="13" t="s">
        <v>88</v>
      </c>
      <c r="AY274" s="182" t="s">
        <v>216</v>
      </c>
    </row>
    <row r="275" s="2" customFormat="1" ht="14.4" customHeight="1">
      <c r="A275" s="40"/>
      <c r="B275" s="166"/>
      <c r="C275" s="201" t="s">
        <v>562</v>
      </c>
      <c r="D275" s="201" t="s">
        <v>356</v>
      </c>
      <c r="E275" s="202" t="s">
        <v>1600</v>
      </c>
      <c r="F275" s="203" t="s">
        <v>1601</v>
      </c>
      <c r="G275" s="204" t="s">
        <v>462</v>
      </c>
      <c r="H275" s="205">
        <v>0.57799999999999996</v>
      </c>
      <c r="I275" s="206"/>
      <c r="J275" s="207">
        <f>ROUND(I275*H275,2)</f>
        <v>0</v>
      </c>
      <c r="K275" s="203" t="s">
        <v>222</v>
      </c>
      <c r="L275" s="208"/>
      <c r="M275" s="209" t="s">
        <v>3</v>
      </c>
      <c r="N275" s="210" t="s">
        <v>51</v>
      </c>
      <c r="O275" s="74"/>
      <c r="P275" s="176">
        <f>O275*H275</f>
        <v>0</v>
      </c>
      <c r="Q275" s="176">
        <v>0.56999999999999995</v>
      </c>
      <c r="R275" s="176">
        <f>Q275*H275</f>
        <v>0.32945999999999998</v>
      </c>
      <c r="S275" s="176">
        <v>0</v>
      </c>
      <c r="T275" s="17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178" t="s">
        <v>258</v>
      </c>
      <c r="AT275" s="178" t="s">
        <v>356</v>
      </c>
      <c r="AU275" s="178" t="s">
        <v>22</v>
      </c>
      <c r="AY275" s="20" t="s">
        <v>216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20" t="s">
        <v>88</v>
      </c>
      <c r="BK275" s="179">
        <f>ROUND(I275*H275,2)</f>
        <v>0</v>
      </c>
      <c r="BL275" s="20" t="s">
        <v>223</v>
      </c>
      <c r="BM275" s="178" t="s">
        <v>1761</v>
      </c>
    </row>
    <row r="276" s="13" customFormat="1">
      <c r="A276" s="13"/>
      <c r="B276" s="180"/>
      <c r="C276" s="13"/>
      <c r="D276" s="181" t="s">
        <v>225</v>
      </c>
      <c r="E276" s="13"/>
      <c r="F276" s="183" t="s">
        <v>1537</v>
      </c>
      <c r="G276" s="13"/>
      <c r="H276" s="184">
        <v>0.57799999999999996</v>
      </c>
      <c r="I276" s="185"/>
      <c r="J276" s="13"/>
      <c r="K276" s="13"/>
      <c r="L276" s="180"/>
      <c r="M276" s="186"/>
      <c r="N276" s="187"/>
      <c r="O276" s="187"/>
      <c r="P276" s="187"/>
      <c r="Q276" s="187"/>
      <c r="R276" s="187"/>
      <c r="S276" s="187"/>
      <c r="T276" s="18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2" t="s">
        <v>225</v>
      </c>
      <c r="AU276" s="182" t="s">
        <v>22</v>
      </c>
      <c r="AV276" s="13" t="s">
        <v>22</v>
      </c>
      <c r="AW276" s="13" t="s">
        <v>4</v>
      </c>
      <c r="AX276" s="13" t="s">
        <v>88</v>
      </c>
      <c r="AY276" s="182" t="s">
        <v>216</v>
      </c>
    </row>
    <row r="277" s="2" customFormat="1" ht="24.15" customHeight="1">
      <c r="A277" s="40"/>
      <c r="B277" s="166"/>
      <c r="C277" s="167" t="s">
        <v>569</v>
      </c>
      <c r="D277" s="167" t="s">
        <v>218</v>
      </c>
      <c r="E277" s="168" t="s">
        <v>1762</v>
      </c>
      <c r="F277" s="169" t="s">
        <v>1763</v>
      </c>
      <c r="G277" s="170" t="s">
        <v>462</v>
      </c>
      <c r="H277" s="171">
        <v>1.157</v>
      </c>
      <c r="I277" s="172"/>
      <c r="J277" s="173">
        <f>ROUND(I277*H277,2)</f>
        <v>0</v>
      </c>
      <c r="K277" s="169" t="s">
        <v>222</v>
      </c>
      <c r="L277" s="41"/>
      <c r="M277" s="174" t="s">
        <v>3</v>
      </c>
      <c r="N277" s="175" t="s">
        <v>51</v>
      </c>
      <c r="O277" s="74"/>
      <c r="P277" s="176">
        <f>O277*H277</f>
        <v>0</v>
      </c>
      <c r="Q277" s="176">
        <v>2.3765000000000001</v>
      </c>
      <c r="R277" s="176">
        <f>Q277*H277</f>
        <v>2.7496105000000002</v>
      </c>
      <c r="S277" s="176">
        <v>0</v>
      </c>
      <c r="T277" s="17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78" t="s">
        <v>223</v>
      </c>
      <c r="AT277" s="178" t="s">
        <v>218</v>
      </c>
      <c r="AU277" s="178" t="s">
        <v>22</v>
      </c>
      <c r="AY277" s="20" t="s">
        <v>216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20" t="s">
        <v>88</v>
      </c>
      <c r="BK277" s="179">
        <f>ROUND(I277*H277,2)</f>
        <v>0</v>
      </c>
      <c r="BL277" s="20" t="s">
        <v>223</v>
      </c>
      <c r="BM277" s="178" t="s">
        <v>1764</v>
      </c>
    </row>
    <row r="278" s="13" customFormat="1">
      <c r="A278" s="13"/>
      <c r="B278" s="180"/>
      <c r="C278" s="13"/>
      <c r="D278" s="181" t="s">
        <v>225</v>
      </c>
      <c r="E278" s="13"/>
      <c r="F278" s="183" t="s">
        <v>1547</v>
      </c>
      <c r="G278" s="13"/>
      <c r="H278" s="184">
        <v>1.157</v>
      </c>
      <c r="I278" s="185"/>
      <c r="J278" s="13"/>
      <c r="K278" s="13"/>
      <c r="L278" s="180"/>
      <c r="M278" s="186"/>
      <c r="N278" s="187"/>
      <c r="O278" s="187"/>
      <c r="P278" s="187"/>
      <c r="Q278" s="187"/>
      <c r="R278" s="187"/>
      <c r="S278" s="187"/>
      <c r="T278" s="18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2" t="s">
        <v>225</v>
      </c>
      <c r="AU278" s="182" t="s">
        <v>22</v>
      </c>
      <c r="AV278" s="13" t="s">
        <v>22</v>
      </c>
      <c r="AW278" s="13" t="s">
        <v>4</v>
      </c>
      <c r="AX278" s="13" t="s">
        <v>88</v>
      </c>
      <c r="AY278" s="182" t="s">
        <v>216</v>
      </c>
    </row>
    <row r="279" s="2" customFormat="1" ht="14.4" customHeight="1">
      <c r="A279" s="40"/>
      <c r="B279" s="166"/>
      <c r="C279" s="201" t="s">
        <v>574</v>
      </c>
      <c r="D279" s="201" t="s">
        <v>356</v>
      </c>
      <c r="E279" s="202" t="s">
        <v>1765</v>
      </c>
      <c r="F279" s="203" t="s">
        <v>1766</v>
      </c>
      <c r="G279" s="204" t="s">
        <v>462</v>
      </c>
      <c r="H279" s="205">
        <v>1.157</v>
      </c>
      <c r="I279" s="206"/>
      <c r="J279" s="207">
        <f>ROUND(I279*H279,2)</f>
        <v>0</v>
      </c>
      <c r="K279" s="203" t="s">
        <v>222</v>
      </c>
      <c r="L279" s="208"/>
      <c r="M279" s="209" t="s">
        <v>3</v>
      </c>
      <c r="N279" s="210" t="s">
        <v>51</v>
      </c>
      <c r="O279" s="74"/>
      <c r="P279" s="176">
        <f>O279*H279</f>
        <v>0</v>
      </c>
      <c r="Q279" s="176">
        <v>1.29</v>
      </c>
      <c r="R279" s="176">
        <f>Q279*H279</f>
        <v>1.4925300000000001</v>
      </c>
      <c r="S279" s="176">
        <v>0</v>
      </c>
      <c r="T279" s="17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78" t="s">
        <v>258</v>
      </c>
      <c r="AT279" s="178" t="s">
        <v>356</v>
      </c>
      <c r="AU279" s="178" t="s">
        <v>22</v>
      </c>
      <c r="AY279" s="20" t="s">
        <v>216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20" t="s">
        <v>88</v>
      </c>
      <c r="BK279" s="179">
        <f>ROUND(I279*H279,2)</f>
        <v>0</v>
      </c>
      <c r="BL279" s="20" t="s">
        <v>223</v>
      </c>
      <c r="BM279" s="178" t="s">
        <v>1767</v>
      </c>
    </row>
    <row r="280" s="13" customFormat="1">
      <c r="A280" s="13"/>
      <c r="B280" s="180"/>
      <c r="C280" s="13"/>
      <c r="D280" s="181" t="s">
        <v>225</v>
      </c>
      <c r="E280" s="13"/>
      <c r="F280" s="183" t="s">
        <v>1547</v>
      </c>
      <c r="G280" s="13"/>
      <c r="H280" s="184">
        <v>1.157</v>
      </c>
      <c r="I280" s="185"/>
      <c r="J280" s="13"/>
      <c r="K280" s="13"/>
      <c r="L280" s="180"/>
      <c r="M280" s="186"/>
      <c r="N280" s="187"/>
      <c r="O280" s="187"/>
      <c r="P280" s="187"/>
      <c r="Q280" s="187"/>
      <c r="R280" s="187"/>
      <c r="S280" s="187"/>
      <c r="T280" s="18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2" t="s">
        <v>225</v>
      </c>
      <c r="AU280" s="182" t="s">
        <v>22</v>
      </c>
      <c r="AV280" s="13" t="s">
        <v>22</v>
      </c>
      <c r="AW280" s="13" t="s">
        <v>4</v>
      </c>
      <c r="AX280" s="13" t="s">
        <v>88</v>
      </c>
      <c r="AY280" s="182" t="s">
        <v>216</v>
      </c>
    </row>
    <row r="281" s="2" customFormat="1" ht="14.4" customHeight="1">
      <c r="A281" s="40"/>
      <c r="B281" s="166"/>
      <c r="C281" s="201" t="s">
        <v>578</v>
      </c>
      <c r="D281" s="201" t="s">
        <v>356</v>
      </c>
      <c r="E281" s="202" t="s">
        <v>1593</v>
      </c>
      <c r="F281" s="203" t="s">
        <v>1594</v>
      </c>
      <c r="G281" s="204" t="s">
        <v>462</v>
      </c>
      <c r="H281" s="205">
        <v>0.57799999999999996</v>
      </c>
      <c r="I281" s="206"/>
      <c r="J281" s="207">
        <f>ROUND(I281*H281,2)</f>
        <v>0</v>
      </c>
      <c r="K281" s="203" t="s">
        <v>3</v>
      </c>
      <c r="L281" s="208"/>
      <c r="M281" s="209" t="s">
        <v>3</v>
      </c>
      <c r="N281" s="210" t="s">
        <v>51</v>
      </c>
      <c r="O281" s="74"/>
      <c r="P281" s="176">
        <f>O281*H281</f>
        <v>0</v>
      </c>
      <c r="Q281" s="176">
        <v>0.254</v>
      </c>
      <c r="R281" s="176">
        <f>Q281*H281</f>
        <v>0.146812</v>
      </c>
      <c r="S281" s="176">
        <v>0</v>
      </c>
      <c r="T281" s="17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78" t="s">
        <v>258</v>
      </c>
      <c r="AT281" s="178" t="s">
        <v>356</v>
      </c>
      <c r="AU281" s="178" t="s">
        <v>22</v>
      </c>
      <c r="AY281" s="20" t="s">
        <v>216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20" t="s">
        <v>88</v>
      </c>
      <c r="BK281" s="179">
        <f>ROUND(I281*H281,2)</f>
        <v>0</v>
      </c>
      <c r="BL281" s="20" t="s">
        <v>223</v>
      </c>
      <c r="BM281" s="178" t="s">
        <v>2025</v>
      </c>
    </row>
    <row r="282" s="13" customFormat="1">
      <c r="A282" s="13"/>
      <c r="B282" s="180"/>
      <c r="C282" s="13"/>
      <c r="D282" s="181" t="s">
        <v>225</v>
      </c>
      <c r="E282" s="13"/>
      <c r="F282" s="183" t="s">
        <v>1537</v>
      </c>
      <c r="G282" s="13"/>
      <c r="H282" s="184">
        <v>0.57799999999999996</v>
      </c>
      <c r="I282" s="185"/>
      <c r="J282" s="13"/>
      <c r="K282" s="13"/>
      <c r="L282" s="180"/>
      <c r="M282" s="186"/>
      <c r="N282" s="187"/>
      <c r="O282" s="187"/>
      <c r="P282" s="187"/>
      <c r="Q282" s="187"/>
      <c r="R282" s="187"/>
      <c r="S282" s="187"/>
      <c r="T282" s="18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2" t="s">
        <v>225</v>
      </c>
      <c r="AU282" s="182" t="s">
        <v>22</v>
      </c>
      <c r="AV282" s="13" t="s">
        <v>22</v>
      </c>
      <c r="AW282" s="13" t="s">
        <v>4</v>
      </c>
      <c r="AX282" s="13" t="s">
        <v>88</v>
      </c>
      <c r="AY282" s="182" t="s">
        <v>216</v>
      </c>
    </row>
    <row r="283" s="2" customFormat="1" ht="14.4" customHeight="1">
      <c r="A283" s="40"/>
      <c r="B283" s="166"/>
      <c r="C283" s="201" t="s">
        <v>582</v>
      </c>
      <c r="D283" s="201" t="s">
        <v>356</v>
      </c>
      <c r="E283" s="202" t="s">
        <v>1600</v>
      </c>
      <c r="F283" s="203" t="s">
        <v>1601</v>
      </c>
      <c r="G283" s="204" t="s">
        <v>462</v>
      </c>
      <c r="H283" s="205">
        <v>0.57799999999999996</v>
      </c>
      <c r="I283" s="206"/>
      <c r="J283" s="207">
        <f>ROUND(I283*H283,2)</f>
        <v>0</v>
      </c>
      <c r="K283" s="203" t="s">
        <v>222</v>
      </c>
      <c r="L283" s="208"/>
      <c r="M283" s="209" t="s">
        <v>3</v>
      </c>
      <c r="N283" s="210" t="s">
        <v>51</v>
      </c>
      <c r="O283" s="74"/>
      <c r="P283" s="176">
        <f>O283*H283</f>
        <v>0</v>
      </c>
      <c r="Q283" s="176">
        <v>0.56999999999999995</v>
      </c>
      <c r="R283" s="176">
        <f>Q283*H283</f>
        <v>0.32945999999999998</v>
      </c>
      <c r="S283" s="176">
        <v>0</v>
      </c>
      <c r="T283" s="17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78" t="s">
        <v>258</v>
      </c>
      <c r="AT283" s="178" t="s">
        <v>356</v>
      </c>
      <c r="AU283" s="178" t="s">
        <v>22</v>
      </c>
      <c r="AY283" s="20" t="s">
        <v>216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20" t="s">
        <v>88</v>
      </c>
      <c r="BK283" s="179">
        <f>ROUND(I283*H283,2)</f>
        <v>0</v>
      </c>
      <c r="BL283" s="20" t="s">
        <v>223</v>
      </c>
      <c r="BM283" s="178" t="s">
        <v>2026</v>
      </c>
    </row>
    <row r="284" s="13" customFormat="1">
      <c r="A284" s="13"/>
      <c r="B284" s="180"/>
      <c r="C284" s="13"/>
      <c r="D284" s="181" t="s">
        <v>225</v>
      </c>
      <c r="E284" s="13"/>
      <c r="F284" s="183" t="s">
        <v>1537</v>
      </c>
      <c r="G284" s="13"/>
      <c r="H284" s="184">
        <v>0.57799999999999996</v>
      </c>
      <c r="I284" s="185"/>
      <c r="J284" s="13"/>
      <c r="K284" s="13"/>
      <c r="L284" s="180"/>
      <c r="M284" s="186"/>
      <c r="N284" s="187"/>
      <c r="O284" s="187"/>
      <c r="P284" s="187"/>
      <c r="Q284" s="187"/>
      <c r="R284" s="187"/>
      <c r="S284" s="187"/>
      <c r="T284" s="18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2" t="s">
        <v>225</v>
      </c>
      <c r="AU284" s="182" t="s">
        <v>22</v>
      </c>
      <c r="AV284" s="13" t="s">
        <v>22</v>
      </c>
      <c r="AW284" s="13" t="s">
        <v>4</v>
      </c>
      <c r="AX284" s="13" t="s">
        <v>88</v>
      </c>
      <c r="AY284" s="182" t="s">
        <v>216</v>
      </c>
    </row>
    <row r="285" s="2" customFormat="1" ht="14.4" customHeight="1">
      <c r="A285" s="40"/>
      <c r="B285" s="166"/>
      <c r="C285" s="201" t="s">
        <v>586</v>
      </c>
      <c r="D285" s="201" t="s">
        <v>356</v>
      </c>
      <c r="E285" s="202" t="s">
        <v>1596</v>
      </c>
      <c r="F285" s="203" t="s">
        <v>1597</v>
      </c>
      <c r="G285" s="204" t="s">
        <v>462</v>
      </c>
      <c r="H285" s="205">
        <v>0.57799999999999996</v>
      </c>
      <c r="I285" s="206"/>
      <c r="J285" s="207">
        <f>ROUND(I285*H285,2)</f>
        <v>0</v>
      </c>
      <c r="K285" s="203" t="s">
        <v>222</v>
      </c>
      <c r="L285" s="208"/>
      <c r="M285" s="209" t="s">
        <v>3</v>
      </c>
      <c r="N285" s="210" t="s">
        <v>51</v>
      </c>
      <c r="O285" s="74"/>
      <c r="P285" s="176">
        <f>O285*H285</f>
        <v>0</v>
      </c>
      <c r="Q285" s="176">
        <v>0.39300000000000002</v>
      </c>
      <c r="R285" s="176">
        <f>Q285*H285</f>
        <v>0.227154</v>
      </c>
      <c r="S285" s="176">
        <v>0</v>
      </c>
      <c r="T285" s="17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178" t="s">
        <v>258</v>
      </c>
      <c r="AT285" s="178" t="s">
        <v>356</v>
      </c>
      <c r="AU285" s="178" t="s">
        <v>22</v>
      </c>
      <c r="AY285" s="20" t="s">
        <v>216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0" t="s">
        <v>88</v>
      </c>
      <c r="BK285" s="179">
        <f>ROUND(I285*H285,2)</f>
        <v>0</v>
      </c>
      <c r="BL285" s="20" t="s">
        <v>223</v>
      </c>
      <c r="BM285" s="178" t="s">
        <v>1769</v>
      </c>
    </row>
    <row r="286" s="13" customFormat="1">
      <c r="A286" s="13"/>
      <c r="B286" s="180"/>
      <c r="C286" s="13"/>
      <c r="D286" s="181" t="s">
        <v>225</v>
      </c>
      <c r="E286" s="13"/>
      <c r="F286" s="183" t="s">
        <v>1537</v>
      </c>
      <c r="G286" s="13"/>
      <c r="H286" s="184">
        <v>0.57799999999999996</v>
      </c>
      <c r="I286" s="185"/>
      <c r="J286" s="13"/>
      <c r="K286" s="13"/>
      <c r="L286" s="180"/>
      <c r="M286" s="186"/>
      <c r="N286" s="187"/>
      <c r="O286" s="187"/>
      <c r="P286" s="187"/>
      <c r="Q286" s="187"/>
      <c r="R286" s="187"/>
      <c r="S286" s="187"/>
      <c r="T286" s="18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2" t="s">
        <v>225</v>
      </c>
      <c r="AU286" s="182" t="s">
        <v>22</v>
      </c>
      <c r="AV286" s="13" t="s">
        <v>22</v>
      </c>
      <c r="AW286" s="13" t="s">
        <v>4</v>
      </c>
      <c r="AX286" s="13" t="s">
        <v>88</v>
      </c>
      <c r="AY286" s="182" t="s">
        <v>216</v>
      </c>
    </row>
    <row r="287" s="2" customFormat="1" ht="24.15" customHeight="1">
      <c r="A287" s="40"/>
      <c r="B287" s="166"/>
      <c r="C287" s="167" t="s">
        <v>590</v>
      </c>
      <c r="D287" s="167" t="s">
        <v>218</v>
      </c>
      <c r="E287" s="168" t="s">
        <v>2027</v>
      </c>
      <c r="F287" s="169" t="s">
        <v>2028</v>
      </c>
      <c r="G287" s="170" t="s">
        <v>462</v>
      </c>
      <c r="H287" s="171">
        <v>1.157</v>
      </c>
      <c r="I287" s="172"/>
      <c r="J287" s="173">
        <f>ROUND(I287*H287,2)</f>
        <v>0</v>
      </c>
      <c r="K287" s="169" t="s">
        <v>222</v>
      </c>
      <c r="L287" s="41"/>
      <c r="M287" s="174" t="s">
        <v>3</v>
      </c>
      <c r="N287" s="175" t="s">
        <v>51</v>
      </c>
      <c r="O287" s="74"/>
      <c r="P287" s="176">
        <f>O287*H287</f>
        <v>0</v>
      </c>
      <c r="Q287" s="176">
        <v>2.4209299999999998</v>
      </c>
      <c r="R287" s="176">
        <f>Q287*H287</f>
        <v>2.8010160099999997</v>
      </c>
      <c r="S287" s="176">
        <v>0</v>
      </c>
      <c r="T287" s="17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78" t="s">
        <v>223</v>
      </c>
      <c r="AT287" s="178" t="s">
        <v>218</v>
      </c>
      <c r="AU287" s="178" t="s">
        <v>22</v>
      </c>
      <c r="AY287" s="20" t="s">
        <v>216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20" t="s">
        <v>88</v>
      </c>
      <c r="BK287" s="179">
        <f>ROUND(I287*H287,2)</f>
        <v>0</v>
      </c>
      <c r="BL287" s="20" t="s">
        <v>223</v>
      </c>
      <c r="BM287" s="178" t="s">
        <v>2029</v>
      </c>
    </row>
    <row r="288" s="13" customFormat="1">
      <c r="A288" s="13"/>
      <c r="B288" s="180"/>
      <c r="C288" s="13"/>
      <c r="D288" s="181" t="s">
        <v>225</v>
      </c>
      <c r="E288" s="13"/>
      <c r="F288" s="183" t="s">
        <v>1547</v>
      </c>
      <c r="G288" s="13"/>
      <c r="H288" s="184">
        <v>1.157</v>
      </c>
      <c r="I288" s="185"/>
      <c r="J288" s="13"/>
      <c r="K288" s="13"/>
      <c r="L288" s="180"/>
      <c r="M288" s="186"/>
      <c r="N288" s="187"/>
      <c r="O288" s="187"/>
      <c r="P288" s="187"/>
      <c r="Q288" s="187"/>
      <c r="R288" s="187"/>
      <c r="S288" s="187"/>
      <c r="T288" s="18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2" t="s">
        <v>225</v>
      </c>
      <c r="AU288" s="182" t="s">
        <v>22</v>
      </c>
      <c r="AV288" s="13" t="s">
        <v>22</v>
      </c>
      <c r="AW288" s="13" t="s">
        <v>4</v>
      </c>
      <c r="AX288" s="13" t="s">
        <v>88</v>
      </c>
      <c r="AY288" s="182" t="s">
        <v>216</v>
      </c>
    </row>
    <row r="289" s="2" customFormat="1" ht="14.4" customHeight="1">
      <c r="A289" s="40"/>
      <c r="B289" s="166"/>
      <c r="C289" s="201" t="s">
        <v>595</v>
      </c>
      <c r="D289" s="201" t="s">
        <v>356</v>
      </c>
      <c r="E289" s="202" t="s">
        <v>2030</v>
      </c>
      <c r="F289" s="203" t="s">
        <v>2031</v>
      </c>
      <c r="G289" s="204" t="s">
        <v>462</v>
      </c>
      <c r="H289" s="205">
        <v>1.157</v>
      </c>
      <c r="I289" s="206"/>
      <c r="J289" s="207">
        <f>ROUND(I289*H289,2)</f>
        <v>0</v>
      </c>
      <c r="K289" s="203" t="s">
        <v>222</v>
      </c>
      <c r="L289" s="208"/>
      <c r="M289" s="209" t="s">
        <v>3</v>
      </c>
      <c r="N289" s="210" t="s">
        <v>51</v>
      </c>
      <c r="O289" s="74"/>
      <c r="P289" s="176">
        <f>O289*H289</f>
        <v>0</v>
      </c>
      <c r="Q289" s="176">
        <v>1.2290000000000001</v>
      </c>
      <c r="R289" s="176">
        <f>Q289*H289</f>
        <v>1.4219530000000002</v>
      </c>
      <c r="S289" s="176">
        <v>0</v>
      </c>
      <c r="T289" s="17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78" t="s">
        <v>258</v>
      </c>
      <c r="AT289" s="178" t="s">
        <v>356</v>
      </c>
      <c r="AU289" s="178" t="s">
        <v>22</v>
      </c>
      <c r="AY289" s="20" t="s">
        <v>216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20" t="s">
        <v>88</v>
      </c>
      <c r="BK289" s="179">
        <f>ROUND(I289*H289,2)</f>
        <v>0</v>
      </c>
      <c r="BL289" s="20" t="s">
        <v>223</v>
      </c>
      <c r="BM289" s="178" t="s">
        <v>2032</v>
      </c>
    </row>
    <row r="290" s="13" customFormat="1">
      <c r="A290" s="13"/>
      <c r="B290" s="180"/>
      <c r="C290" s="13"/>
      <c r="D290" s="181" t="s">
        <v>225</v>
      </c>
      <c r="E290" s="13"/>
      <c r="F290" s="183" t="s">
        <v>1547</v>
      </c>
      <c r="G290" s="13"/>
      <c r="H290" s="184">
        <v>1.157</v>
      </c>
      <c r="I290" s="185"/>
      <c r="J290" s="13"/>
      <c r="K290" s="13"/>
      <c r="L290" s="180"/>
      <c r="M290" s="186"/>
      <c r="N290" s="187"/>
      <c r="O290" s="187"/>
      <c r="P290" s="187"/>
      <c r="Q290" s="187"/>
      <c r="R290" s="187"/>
      <c r="S290" s="187"/>
      <c r="T290" s="18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2" t="s">
        <v>225</v>
      </c>
      <c r="AU290" s="182" t="s">
        <v>22</v>
      </c>
      <c r="AV290" s="13" t="s">
        <v>22</v>
      </c>
      <c r="AW290" s="13" t="s">
        <v>4</v>
      </c>
      <c r="AX290" s="13" t="s">
        <v>88</v>
      </c>
      <c r="AY290" s="182" t="s">
        <v>216</v>
      </c>
    </row>
    <row r="291" s="2" customFormat="1" ht="14.4" customHeight="1">
      <c r="A291" s="40"/>
      <c r="B291" s="166"/>
      <c r="C291" s="201" t="s">
        <v>599</v>
      </c>
      <c r="D291" s="201" t="s">
        <v>356</v>
      </c>
      <c r="E291" s="202" t="s">
        <v>1593</v>
      </c>
      <c r="F291" s="203" t="s">
        <v>1594</v>
      </c>
      <c r="G291" s="204" t="s">
        <v>462</v>
      </c>
      <c r="H291" s="205">
        <v>0.57799999999999996</v>
      </c>
      <c r="I291" s="206"/>
      <c r="J291" s="207">
        <f>ROUND(I291*H291,2)</f>
        <v>0</v>
      </c>
      <c r="K291" s="203" t="s">
        <v>3</v>
      </c>
      <c r="L291" s="208"/>
      <c r="M291" s="209" t="s">
        <v>3</v>
      </c>
      <c r="N291" s="210" t="s">
        <v>51</v>
      </c>
      <c r="O291" s="74"/>
      <c r="P291" s="176">
        <f>O291*H291</f>
        <v>0</v>
      </c>
      <c r="Q291" s="176">
        <v>0.254</v>
      </c>
      <c r="R291" s="176">
        <f>Q291*H291</f>
        <v>0.146812</v>
      </c>
      <c r="S291" s="176">
        <v>0</v>
      </c>
      <c r="T291" s="17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178" t="s">
        <v>258</v>
      </c>
      <c r="AT291" s="178" t="s">
        <v>356</v>
      </c>
      <c r="AU291" s="178" t="s">
        <v>22</v>
      </c>
      <c r="AY291" s="20" t="s">
        <v>216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20" t="s">
        <v>88</v>
      </c>
      <c r="BK291" s="179">
        <f>ROUND(I291*H291,2)</f>
        <v>0</v>
      </c>
      <c r="BL291" s="20" t="s">
        <v>223</v>
      </c>
      <c r="BM291" s="178" t="s">
        <v>2033</v>
      </c>
    </row>
    <row r="292" s="13" customFormat="1">
      <c r="A292" s="13"/>
      <c r="B292" s="180"/>
      <c r="C292" s="13"/>
      <c r="D292" s="181" t="s">
        <v>225</v>
      </c>
      <c r="E292" s="13"/>
      <c r="F292" s="183" t="s">
        <v>1537</v>
      </c>
      <c r="G292" s="13"/>
      <c r="H292" s="184">
        <v>0.57799999999999996</v>
      </c>
      <c r="I292" s="185"/>
      <c r="J292" s="13"/>
      <c r="K292" s="13"/>
      <c r="L292" s="180"/>
      <c r="M292" s="186"/>
      <c r="N292" s="187"/>
      <c r="O292" s="187"/>
      <c r="P292" s="187"/>
      <c r="Q292" s="187"/>
      <c r="R292" s="187"/>
      <c r="S292" s="187"/>
      <c r="T292" s="18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2" t="s">
        <v>225</v>
      </c>
      <c r="AU292" s="182" t="s">
        <v>22</v>
      </c>
      <c r="AV292" s="13" t="s">
        <v>22</v>
      </c>
      <c r="AW292" s="13" t="s">
        <v>4</v>
      </c>
      <c r="AX292" s="13" t="s">
        <v>88</v>
      </c>
      <c r="AY292" s="182" t="s">
        <v>216</v>
      </c>
    </row>
    <row r="293" s="2" customFormat="1" ht="14.4" customHeight="1">
      <c r="A293" s="40"/>
      <c r="B293" s="166"/>
      <c r="C293" s="201" t="s">
        <v>2034</v>
      </c>
      <c r="D293" s="201" t="s">
        <v>356</v>
      </c>
      <c r="E293" s="202" t="s">
        <v>1596</v>
      </c>
      <c r="F293" s="203" t="s">
        <v>1597</v>
      </c>
      <c r="G293" s="204" t="s">
        <v>462</v>
      </c>
      <c r="H293" s="205">
        <v>0.57799999999999996</v>
      </c>
      <c r="I293" s="206"/>
      <c r="J293" s="207">
        <f>ROUND(I293*H293,2)</f>
        <v>0</v>
      </c>
      <c r="K293" s="203" t="s">
        <v>222</v>
      </c>
      <c r="L293" s="208"/>
      <c r="M293" s="209" t="s">
        <v>3</v>
      </c>
      <c r="N293" s="210" t="s">
        <v>51</v>
      </c>
      <c r="O293" s="74"/>
      <c r="P293" s="176">
        <f>O293*H293</f>
        <v>0</v>
      </c>
      <c r="Q293" s="176">
        <v>0.39300000000000002</v>
      </c>
      <c r="R293" s="176">
        <f>Q293*H293</f>
        <v>0.227154</v>
      </c>
      <c r="S293" s="176">
        <v>0</v>
      </c>
      <c r="T293" s="17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78" t="s">
        <v>258</v>
      </c>
      <c r="AT293" s="178" t="s">
        <v>356</v>
      </c>
      <c r="AU293" s="178" t="s">
        <v>22</v>
      </c>
      <c r="AY293" s="20" t="s">
        <v>216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0" t="s">
        <v>88</v>
      </c>
      <c r="BK293" s="179">
        <f>ROUND(I293*H293,2)</f>
        <v>0</v>
      </c>
      <c r="BL293" s="20" t="s">
        <v>223</v>
      </c>
      <c r="BM293" s="178" t="s">
        <v>2035</v>
      </c>
    </row>
    <row r="294" s="13" customFormat="1">
      <c r="A294" s="13"/>
      <c r="B294" s="180"/>
      <c r="C294" s="13"/>
      <c r="D294" s="181" t="s">
        <v>225</v>
      </c>
      <c r="E294" s="13"/>
      <c r="F294" s="183" t="s">
        <v>1537</v>
      </c>
      <c r="G294" s="13"/>
      <c r="H294" s="184">
        <v>0.57799999999999996</v>
      </c>
      <c r="I294" s="185"/>
      <c r="J294" s="13"/>
      <c r="K294" s="13"/>
      <c r="L294" s="180"/>
      <c r="M294" s="186"/>
      <c r="N294" s="187"/>
      <c r="O294" s="187"/>
      <c r="P294" s="187"/>
      <c r="Q294" s="187"/>
      <c r="R294" s="187"/>
      <c r="S294" s="187"/>
      <c r="T294" s="18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2" t="s">
        <v>225</v>
      </c>
      <c r="AU294" s="182" t="s">
        <v>22</v>
      </c>
      <c r="AV294" s="13" t="s">
        <v>22</v>
      </c>
      <c r="AW294" s="13" t="s">
        <v>4</v>
      </c>
      <c r="AX294" s="13" t="s">
        <v>88</v>
      </c>
      <c r="AY294" s="182" t="s">
        <v>216</v>
      </c>
    </row>
    <row r="295" s="2" customFormat="1" ht="14.4" customHeight="1">
      <c r="A295" s="40"/>
      <c r="B295" s="166"/>
      <c r="C295" s="201" t="s">
        <v>2036</v>
      </c>
      <c r="D295" s="201" t="s">
        <v>356</v>
      </c>
      <c r="E295" s="202" t="s">
        <v>1600</v>
      </c>
      <c r="F295" s="203" t="s">
        <v>1601</v>
      </c>
      <c r="G295" s="204" t="s">
        <v>462</v>
      </c>
      <c r="H295" s="205">
        <v>0.57799999999999996</v>
      </c>
      <c r="I295" s="206"/>
      <c r="J295" s="207">
        <f>ROUND(I295*H295,2)</f>
        <v>0</v>
      </c>
      <c r="K295" s="203" t="s">
        <v>222</v>
      </c>
      <c r="L295" s="208"/>
      <c r="M295" s="209" t="s">
        <v>3</v>
      </c>
      <c r="N295" s="210" t="s">
        <v>51</v>
      </c>
      <c r="O295" s="74"/>
      <c r="P295" s="176">
        <f>O295*H295</f>
        <v>0</v>
      </c>
      <c r="Q295" s="176">
        <v>0.56999999999999995</v>
      </c>
      <c r="R295" s="176">
        <f>Q295*H295</f>
        <v>0.32945999999999998</v>
      </c>
      <c r="S295" s="176">
        <v>0</v>
      </c>
      <c r="T295" s="17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178" t="s">
        <v>258</v>
      </c>
      <c r="AT295" s="178" t="s">
        <v>356</v>
      </c>
      <c r="AU295" s="178" t="s">
        <v>22</v>
      </c>
      <c r="AY295" s="20" t="s">
        <v>216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0" t="s">
        <v>88</v>
      </c>
      <c r="BK295" s="179">
        <f>ROUND(I295*H295,2)</f>
        <v>0</v>
      </c>
      <c r="BL295" s="20" t="s">
        <v>223</v>
      </c>
      <c r="BM295" s="178" t="s">
        <v>2037</v>
      </c>
    </row>
    <row r="296" s="13" customFormat="1">
      <c r="A296" s="13"/>
      <c r="B296" s="180"/>
      <c r="C296" s="13"/>
      <c r="D296" s="181" t="s">
        <v>225</v>
      </c>
      <c r="E296" s="13"/>
      <c r="F296" s="183" t="s">
        <v>1537</v>
      </c>
      <c r="G296" s="13"/>
      <c r="H296" s="184">
        <v>0.57799999999999996</v>
      </c>
      <c r="I296" s="185"/>
      <c r="J296" s="13"/>
      <c r="K296" s="13"/>
      <c r="L296" s="180"/>
      <c r="M296" s="186"/>
      <c r="N296" s="187"/>
      <c r="O296" s="187"/>
      <c r="P296" s="187"/>
      <c r="Q296" s="187"/>
      <c r="R296" s="187"/>
      <c r="S296" s="187"/>
      <c r="T296" s="18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2" t="s">
        <v>225</v>
      </c>
      <c r="AU296" s="182" t="s">
        <v>22</v>
      </c>
      <c r="AV296" s="13" t="s">
        <v>22</v>
      </c>
      <c r="AW296" s="13" t="s">
        <v>4</v>
      </c>
      <c r="AX296" s="13" t="s">
        <v>88</v>
      </c>
      <c r="AY296" s="182" t="s">
        <v>216</v>
      </c>
    </row>
    <row r="297" s="2" customFormat="1" ht="14.4" customHeight="1">
      <c r="A297" s="40"/>
      <c r="B297" s="166"/>
      <c r="C297" s="167" t="s">
        <v>2038</v>
      </c>
      <c r="D297" s="167" t="s">
        <v>218</v>
      </c>
      <c r="E297" s="168" t="s">
        <v>1407</v>
      </c>
      <c r="F297" s="169" t="s">
        <v>1408</v>
      </c>
      <c r="G297" s="170" t="s">
        <v>462</v>
      </c>
      <c r="H297" s="171">
        <v>6.9400000000000004</v>
      </c>
      <c r="I297" s="172"/>
      <c r="J297" s="173">
        <f>ROUND(I297*H297,2)</f>
        <v>0</v>
      </c>
      <c r="K297" s="169" t="s">
        <v>222</v>
      </c>
      <c r="L297" s="41"/>
      <c r="M297" s="174" t="s">
        <v>3</v>
      </c>
      <c r="N297" s="175" t="s">
        <v>51</v>
      </c>
      <c r="O297" s="74"/>
      <c r="P297" s="176">
        <f>O297*H297</f>
        <v>0</v>
      </c>
      <c r="Q297" s="176">
        <v>0.21734000000000001</v>
      </c>
      <c r="R297" s="176">
        <f>Q297*H297</f>
        <v>1.5083396000000002</v>
      </c>
      <c r="S297" s="176">
        <v>0</v>
      </c>
      <c r="T297" s="17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78" t="s">
        <v>223</v>
      </c>
      <c r="AT297" s="178" t="s">
        <v>218</v>
      </c>
      <c r="AU297" s="178" t="s">
        <v>22</v>
      </c>
      <c r="AY297" s="20" t="s">
        <v>216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0" t="s">
        <v>88</v>
      </c>
      <c r="BK297" s="179">
        <f>ROUND(I297*H297,2)</f>
        <v>0</v>
      </c>
      <c r="BL297" s="20" t="s">
        <v>223</v>
      </c>
      <c r="BM297" s="178" t="s">
        <v>2039</v>
      </c>
    </row>
    <row r="298" s="13" customFormat="1">
      <c r="A298" s="13"/>
      <c r="B298" s="180"/>
      <c r="C298" s="13"/>
      <c r="D298" s="181" t="s">
        <v>225</v>
      </c>
      <c r="E298" s="13"/>
      <c r="F298" s="183" t="s">
        <v>1721</v>
      </c>
      <c r="G298" s="13"/>
      <c r="H298" s="184">
        <v>6.9400000000000004</v>
      </c>
      <c r="I298" s="185"/>
      <c r="J298" s="13"/>
      <c r="K298" s="13"/>
      <c r="L298" s="180"/>
      <c r="M298" s="186"/>
      <c r="N298" s="187"/>
      <c r="O298" s="187"/>
      <c r="P298" s="187"/>
      <c r="Q298" s="187"/>
      <c r="R298" s="187"/>
      <c r="S298" s="187"/>
      <c r="T298" s="18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2" t="s">
        <v>225</v>
      </c>
      <c r="AU298" s="182" t="s">
        <v>22</v>
      </c>
      <c r="AV298" s="13" t="s">
        <v>22</v>
      </c>
      <c r="AW298" s="13" t="s">
        <v>4</v>
      </c>
      <c r="AX298" s="13" t="s">
        <v>88</v>
      </c>
      <c r="AY298" s="182" t="s">
        <v>216</v>
      </c>
    </row>
    <row r="299" s="2" customFormat="1" ht="14.4" customHeight="1">
      <c r="A299" s="40"/>
      <c r="B299" s="166"/>
      <c r="C299" s="201" t="s">
        <v>2040</v>
      </c>
      <c r="D299" s="201" t="s">
        <v>356</v>
      </c>
      <c r="E299" s="202" t="s">
        <v>1411</v>
      </c>
      <c r="F299" s="203" t="s">
        <v>2041</v>
      </c>
      <c r="G299" s="204" t="s">
        <v>462</v>
      </c>
      <c r="H299" s="205">
        <v>6.9400000000000004</v>
      </c>
      <c r="I299" s="206"/>
      <c r="J299" s="207">
        <f>ROUND(I299*H299,2)</f>
        <v>0</v>
      </c>
      <c r="K299" s="203" t="s">
        <v>3</v>
      </c>
      <c r="L299" s="208"/>
      <c r="M299" s="209" t="s">
        <v>3</v>
      </c>
      <c r="N299" s="210" t="s">
        <v>51</v>
      </c>
      <c r="O299" s="74"/>
      <c r="P299" s="176">
        <f>O299*H299</f>
        <v>0</v>
      </c>
      <c r="Q299" s="176">
        <v>0.19600000000000001</v>
      </c>
      <c r="R299" s="176">
        <f>Q299*H299</f>
        <v>1.3602400000000001</v>
      </c>
      <c r="S299" s="176">
        <v>0</v>
      </c>
      <c r="T299" s="17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78" t="s">
        <v>258</v>
      </c>
      <c r="AT299" s="178" t="s">
        <v>356</v>
      </c>
      <c r="AU299" s="178" t="s">
        <v>22</v>
      </c>
      <c r="AY299" s="20" t="s">
        <v>216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0" t="s">
        <v>88</v>
      </c>
      <c r="BK299" s="179">
        <f>ROUND(I299*H299,2)</f>
        <v>0</v>
      </c>
      <c r="BL299" s="20" t="s">
        <v>223</v>
      </c>
      <c r="BM299" s="178" t="s">
        <v>2042</v>
      </c>
    </row>
    <row r="300" s="13" customFormat="1">
      <c r="A300" s="13"/>
      <c r="B300" s="180"/>
      <c r="C300" s="13"/>
      <c r="D300" s="181" t="s">
        <v>225</v>
      </c>
      <c r="E300" s="13"/>
      <c r="F300" s="183" t="s">
        <v>1721</v>
      </c>
      <c r="G300" s="13"/>
      <c r="H300" s="184">
        <v>6.9400000000000004</v>
      </c>
      <c r="I300" s="185"/>
      <c r="J300" s="13"/>
      <c r="K300" s="13"/>
      <c r="L300" s="180"/>
      <c r="M300" s="186"/>
      <c r="N300" s="187"/>
      <c r="O300" s="187"/>
      <c r="P300" s="187"/>
      <c r="Q300" s="187"/>
      <c r="R300" s="187"/>
      <c r="S300" s="187"/>
      <c r="T300" s="18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2" t="s">
        <v>225</v>
      </c>
      <c r="AU300" s="182" t="s">
        <v>22</v>
      </c>
      <c r="AV300" s="13" t="s">
        <v>22</v>
      </c>
      <c r="AW300" s="13" t="s">
        <v>4</v>
      </c>
      <c r="AX300" s="13" t="s">
        <v>88</v>
      </c>
      <c r="AY300" s="182" t="s">
        <v>216</v>
      </c>
    </row>
    <row r="301" s="2" customFormat="1" ht="14.4" customHeight="1">
      <c r="A301" s="40"/>
      <c r="B301" s="166"/>
      <c r="C301" s="167" t="s">
        <v>2043</v>
      </c>
      <c r="D301" s="167" t="s">
        <v>218</v>
      </c>
      <c r="E301" s="168" t="s">
        <v>1784</v>
      </c>
      <c r="F301" s="169" t="s">
        <v>1785</v>
      </c>
      <c r="G301" s="170" t="s">
        <v>271</v>
      </c>
      <c r="H301" s="171">
        <v>15.206</v>
      </c>
      <c r="I301" s="172"/>
      <c r="J301" s="173">
        <f>ROUND(I301*H301,2)</f>
        <v>0</v>
      </c>
      <c r="K301" s="169" t="s">
        <v>222</v>
      </c>
      <c r="L301" s="41"/>
      <c r="M301" s="174" t="s">
        <v>3</v>
      </c>
      <c r="N301" s="175" t="s">
        <v>51</v>
      </c>
      <c r="O301" s="74"/>
      <c r="P301" s="176">
        <f>O301*H301</f>
        <v>0</v>
      </c>
      <c r="Q301" s="176">
        <v>2.2563399999999998</v>
      </c>
      <c r="R301" s="176">
        <f>Q301*H301</f>
        <v>34.309906039999994</v>
      </c>
      <c r="S301" s="176">
        <v>0</v>
      </c>
      <c r="T301" s="17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78" t="s">
        <v>223</v>
      </c>
      <c r="AT301" s="178" t="s">
        <v>218</v>
      </c>
      <c r="AU301" s="178" t="s">
        <v>22</v>
      </c>
      <c r="AY301" s="20" t="s">
        <v>216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20" t="s">
        <v>88</v>
      </c>
      <c r="BK301" s="179">
        <f>ROUND(I301*H301,2)</f>
        <v>0</v>
      </c>
      <c r="BL301" s="20" t="s">
        <v>223</v>
      </c>
      <c r="BM301" s="178" t="s">
        <v>1888</v>
      </c>
    </row>
    <row r="302" s="13" customFormat="1">
      <c r="A302" s="13"/>
      <c r="B302" s="180"/>
      <c r="C302" s="13"/>
      <c r="D302" s="181" t="s">
        <v>225</v>
      </c>
      <c r="E302" s="182" t="s">
        <v>3</v>
      </c>
      <c r="F302" s="183" t="s">
        <v>2044</v>
      </c>
      <c r="G302" s="13"/>
      <c r="H302" s="184">
        <v>26.295000000000002</v>
      </c>
      <c r="I302" s="185"/>
      <c r="J302" s="13"/>
      <c r="K302" s="13"/>
      <c r="L302" s="180"/>
      <c r="M302" s="186"/>
      <c r="N302" s="187"/>
      <c r="O302" s="187"/>
      <c r="P302" s="187"/>
      <c r="Q302" s="187"/>
      <c r="R302" s="187"/>
      <c r="S302" s="187"/>
      <c r="T302" s="18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2" t="s">
        <v>225</v>
      </c>
      <c r="AU302" s="182" t="s">
        <v>22</v>
      </c>
      <c r="AV302" s="13" t="s">
        <v>22</v>
      </c>
      <c r="AW302" s="13" t="s">
        <v>41</v>
      </c>
      <c r="AX302" s="13" t="s">
        <v>88</v>
      </c>
      <c r="AY302" s="182" t="s">
        <v>216</v>
      </c>
    </row>
    <row r="303" s="13" customFormat="1">
      <c r="A303" s="13"/>
      <c r="B303" s="180"/>
      <c r="C303" s="13"/>
      <c r="D303" s="181" t="s">
        <v>225</v>
      </c>
      <c r="E303" s="13"/>
      <c r="F303" s="183" t="s">
        <v>2045</v>
      </c>
      <c r="G303" s="13"/>
      <c r="H303" s="184">
        <v>15.206</v>
      </c>
      <c r="I303" s="185"/>
      <c r="J303" s="13"/>
      <c r="K303" s="13"/>
      <c r="L303" s="180"/>
      <c r="M303" s="186"/>
      <c r="N303" s="187"/>
      <c r="O303" s="187"/>
      <c r="P303" s="187"/>
      <c r="Q303" s="187"/>
      <c r="R303" s="187"/>
      <c r="S303" s="187"/>
      <c r="T303" s="18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2" t="s">
        <v>225</v>
      </c>
      <c r="AU303" s="182" t="s">
        <v>22</v>
      </c>
      <c r="AV303" s="13" t="s">
        <v>22</v>
      </c>
      <c r="AW303" s="13" t="s">
        <v>4</v>
      </c>
      <c r="AX303" s="13" t="s">
        <v>88</v>
      </c>
      <c r="AY303" s="182" t="s">
        <v>216</v>
      </c>
    </row>
    <row r="304" s="2" customFormat="1" ht="14.4" customHeight="1">
      <c r="A304" s="40"/>
      <c r="B304" s="166"/>
      <c r="C304" s="167" t="s">
        <v>2046</v>
      </c>
      <c r="D304" s="167" t="s">
        <v>218</v>
      </c>
      <c r="E304" s="168" t="s">
        <v>1427</v>
      </c>
      <c r="F304" s="169" t="s">
        <v>1428</v>
      </c>
      <c r="G304" s="170" t="s">
        <v>261</v>
      </c>
      <c r="H304" s="171">
        <v>293.12900000000002</v>
      </c>
      <c r="I304" s="172"/>
      <c r="J304" s="173">
        <f>ROUND(I304*H304,2)</f>
        <v>0</v>
      </c>
      <c r="K304" s="169" t="s">
        <v>222</v>
      </c>
      <c r="L304" s="41"/>
      <c r="M304" s="174" t="s">
        <v>3</v>
      </c>
      <c r="N304" s="175" t="s">
        <v>51</v>
      </c>
      <c r="O304" s="74"/>
      <c r="P304" s="176">
        <f>O304*H304</f>
        <v>0</v>
      </c>
      <c r="Q304" s="176">
        <v>0.00019000000000000001</v>
      </c>
      <c r="R304" s="176">
        <f>Q304*H304</f>
        <v>0.05569451000000001</v>
      </c>
      <c r="S304" s="176">
        <v>0</v>
      </c>
      <c r="T304" s="17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78" t="s">
        <v>223</v>
      </c>
      <c r="AT304" s="178" t="s">
        <v>218</v>
      </c>
      <c r="AU304" s="178" t="s">
        <v>22</v>
      </c>
      <c r="AY304" s="20" t="s">
        <v>216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20" t="s">
        <v>88</v>
      </c>
      <c r="BK304" s="179">
        <f>ROUND(I304*H304,2)</f>
        <v>0</v>
      </c>
      <c r="BL304" s="20" t="s">
        <v>223</v>
      </c>
      <c r="BM304" s="178" t="s">
        <v>1790</v>
      </c>
    </row>
    <row r="305" s="13" customFormat="1">
      <c r="A305" s="13"/>
      <c r="B305" s="180"/>
      <c r="C305" s="13"/>
      <c r="D305" s="181" t="s">
        <v>225</v>
      </c>
      <c r="E305" s="182" t="s">
        <v>3</v>
      </c>
      <c r="F305" s="183" t="s">
        <v>2047</v>
      </c>
      <c r="G305" s="13"/>
      <c r="H305" s="184">
        <v>506.88</v>
      </c>
      <c r="I305" s="185"/>
      <c r="J305" s="13"/>
      <c r="K305" s="13"/>
      <c r="L305" s="180"/>
      <c r="M305" s="186"/>
      <c r="N305" s="187"/>
      <c r="O305" s="187"/>
      <c r="P305" s="187"/>
      <c r="Q305" s="187"/>
      <c r="R305" s="187"/>
      <c r="S305" s="187"/>
      <c r="T305" s="18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2" t="s">
        <v>225</v>
      </c>
      <c r="AU305" s="182" t="s">
        <v>22</v>
      </c>
      <c r="AV305" s="13" t="s">
        <v>22</v>
      </c>
      <c r="AW305" s="13" t="s">
        <v>41</v>
      </c>
      <c r="AX305" s="13" t="s">
        <v>88</v>
      </c>
      <c r="AY305" s="182" t="s">
        <v>216</v>
      </c>
    </row>
    <row r="306" s="13" customFormat="1">
      <c r="A306" s="13"/>
      <c r="B306" s="180"/>
      <c r="C306" s="13"/>
      <c r="D306" s="181" t="s">
        <v>225</v>
      </c>
      <c r="E306" s="13"/>
      <c r="F306" s="183" t="s">
        <v>2048</v>
      </c>
      <c r="G306" s="13"/>
      <c r="H306" s="184">
        <v>293.12900000000002</v>
      </c>
      <c r="I306" s="185"/>
      <c r="J306" s="13"/>
      <c r="K306" s="13"/>
      <c r="L306" s="180"/>
      <c r="M306" s="186"/>
      <c r="N306" s="187"/>
      <c r="O306" s="187"/>
      <c r="P306" s="187"/>
      <c r="Q306" s="187"/>
      <c r="R306" s="187"/>
      <c r="S306" s="187"/>
      <c r="T306" s="18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2" t="s">
        <v>225</v>
      </c>
      <c r="AU306" s="182" t="s">
        <v>22</v>
      </c>
      <c r="AV306" s="13" t="s">
        <v>22</v>
      </c>
      <c r="AW306" s="13" t="s">
        <v>4</v>
      </c>
      <c r="AX306" s="13" t="s">
        <v>88</v>
      </c>
      <c r="AY306" s="182" t="s">
        <v>216</v>
      </c>
    </row>
    <row r="307" s="2" customFormat="1" ht="14.4" customHeight="1">
      <c r="A307" s="40"/>
      <c r="B307" s="166"/>
      <c r="C307" s="167" t="s">
        <v>2049</v>
      </c>
      <c r="D307" s="167" t="s">
        <v>218</v>
      </c>
      <c r="E307" s="168" t="s">
        <v>1431</v>
      </c>
      <c r="F307" s="169" t="s">
        <v>1432</v>
      </c>
      <c r="G307" s="170" t="s">
        <v>261</v>
      </c>
      <c r="H307" s="171">
        <v>293.12900000000002</v>
      </c>
      <c r="I307" s="172"/>
      <c r="J307" s="173">
        <f>ROUND(I307*H307,2)</f>
        <v>0</v>
      </c>
      <c r="K307" s="169" t="s">
        <v>222</v>
      </c>
      <c r="L307" s="41"/>
      <c r="M307" s="174" t="s">
        <v>3</v>
      </c>
      <c r="N307" s="175" t="s">
        <v>51</v>
      </c>
      <c r="O307" s="74"/>
      <c r="P307" s="176">
        <f>O307*H307</f>
        <v>0</v>
      </c>
      <c r="Q307" s="176">
        <v>9.0000000000000006E-05</v>
      </c>
      <c r="R307" s="176">
        <f>Q307*H307</f>
        <v>0.026381610000000003</v>
      </c>
      <c r="S307" s="176">
        <v>0</v>
      </c>
      <c r="T307" s="17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78" t="s">
        <v>223</v>
      </c>
      <c r="AT307" s="178" t="s">
        <v>218</v>
      </c>
      <c r="AU307" s="178" t="s">
        <v>22</v>
      </c>
      <c r="AY307" s="20" t="s">
        <v>216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20" t="s">
        <v>88</v>
      </c>
      <c r="BK307" s="179">
        <f>ROUND(I307*H307,2)</f>
        <v>0</v>
      </c>
      <c r="BL307" s="20" t="s">
        <v>223</v>
      </c>
      <c r="BM307" s="178" t="s">
        <v>1794</v>
      </c>
    </row>
    <row r="308" s="13" customFormat="1">
      <c r="A308" s="13"/>
      <c r="B308" s="180"/>
      <c r="C308" s="13"/>
      <c r="D308" s="181" t="s">
        <v>225</v>
      </c>
      <c r="E308" s="13"/>
      <c r="F308" s="183" t="s">
        <v>2050</v>
      </c>
      <c r="G308" s="13"/>
      <c r="H308" s="184">
        <v>293.12900000000002</v>
      </c>
      <c r="I308" s="185"/>
      <c r="J308" s="13"/>
      <c r="K308" s="13"/>
      <c r="L308" s="180"/>
      <c r="M308" s="186"/>
      <c r="N308" s="187"/>
      <c r="O308" s="187"/>
      <c r="P308" s="187"/>
      <c r="Q308" s="187"/>
      <c r="R308" s="187"/>
      <c r="S308" s="187"/>
      <c r="T308" s="18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2" t="s">
        <v>225</v>
      </c>
      <c r="AU308" s="182" t="s">
        <v>22</v>
      </c>
      <c r="AV308" s="13" t="s">
        <v>22</v>
      </c>
      <c r="AW308" s="13" t="s">
        <v>4</v>
      </c>
      <c r="AX308" s="13" t="s">
        <v>88</v>
      </c>
      <c r="AY308" s="182" t="s">
        <v>216</v>
      </c>
    </row>
    <row r="309" s="2" customFormat="1" ht="14.4" customHeight="1">
      <c r="A309" s="40"/>
      <c r="B309" s="166"/>
      <c r="C309" s="167" t="s">
        <v>2051</v>
      </c>
      <c r="D309" s="167" t="s">
        <v>218</v>
      </c>
      <c r="E309" s="168" t="s">
        <v>1434</v>
      </c>
      <c r="F309" s="169" t="s">
        <v>1435</v>
      </c>
      <c r="G309" s="170" t="s">
        <v>1436</v>
      </c>
      <c r="H309" s="171">
        <v>0.156</v>
      </c>
      <c r="I309" s="172"/>
      <c r="J309" s="173">
        <f>ROUND(I309*H309,2)</f>
        <v>0</v>
      </c>
      <c r="K309" s="169" t="s">
        <v>3</v>
      </c>
      <c r="L309" s="41"/>
      <c r="M309" s="174" t="s">
        <v>3</v>
      </c>
      <c r="N309" s="175" t="s">
        <v>51</v>
      </c>
      <c r="O309" s="74"/>
      <c r="P309" s="176">
        <f>O309*H309</f>
        <v>0</v>
      </c>
      <c r="Q309" s="176">
        <v>0</v>
      </c>
      <c r="R309" s="176">
        <f>Q309*H309</f>
        <v>0</v>
      </c>
      <c r="S309" s="176">
        <v>0</v>
      </c>
      <c r="T309" s="17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78" t="s">
        <v>223</v>
      </c>
      <c r="AT309" s="178" t="s">
        <v>218</v>
      </c>
      <c r="AU309" s="178" t="s">
        <v>22</v>
      </c>
      <c r="AY309" s="20" t="s">
        <v>216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0" t="s">
        <v>88</v>
      </c>
      <c r="BK309" s="179">
        <f>ROUND(I309*H309,2)</f>
        <v>0</v>
      </c>
      <c r="BL309" s="20" t="s">
        <v>223</v>
      </c>
      <c r="BM309" s="178" t="s">
        <v>1795</v>
      </c>
    </row>
    <row r="310" s="13" customFormat="1">
      <c r="A310" s="13"/>
      <c r="B310" s="180"/>
      <c r="C310" s="13"/>
      <c r="D310" s="181" t="s">
        <v>225</v>
      </c>
      <c r="E310" s="13"/>
      <c r="F310" s="183" t="s">
        <v>2052</v>
      </c>
      <c r="G310" s="13"/>
      <c r="H310" s="184">
        <v>0.156</v>
      </c>
      <c r="I310" s="185"/>
      <c r="J310" s="13"/>
      <c r="K310" s="13"/>
      <c r="L310" s="180"/>
      <c r="M310" s="186"/>
      <c r="N310" s="187"/>
      <c r="O310" s="187"/>
      <c r="P310" s="187"/>
      <c r="Q310" s="187"/>
      <c r="R310" s="187"/>
      <c r="S310" s="187"/>
      <c r="T310" s="18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2" t="s">
        <v>225</v>
      </c>
      <c r="AU310" s="182" t="s">
        <v>22</v>
      </c>
      <c r="AV310" s="13" t="s">
        <v>22</v>
      </c>
      <c r="AW310" s="13" t="s">
        <v>4</v>
      </c>
      <c r="AX310" s="13" t="s">
        <v>88</v>
      </c>
      <c r="AY310" s="182" t="s">
        <v>216</v>
      </c>
    </row>
    <row r="311" s="12" customFormat="1" ht="22.8" customHeight="1">
      <c r="A311" s="12"/>
      <c r="B311" s="153"/>
      <c r="C311" s="12"/>
      <c r="D311" s="154" t="s">
        <v>79</v>
      </c>
      <c r="E311" s="164" t="s">
        <v>264</v>
      </c>
      <c r="F311" s="164" t="s">
        <v>439</v>
      </c>
      <c r="G311" s="12"/>
      <c r="H311" s="12"/>
      <c r="I311" s="156"/>
      <c r="J311" s="165">
        <f>BK311</f>
        <v>0</v>
      </c>
      <c r="K311" s="12"/>
      <c r="L311" s="153"/>
      <c r="M311" s="158"/>
      <c r="N311" s="159"/>
      <c r="O311" s="159"/>
      <c r="P311" s="160">
        <f>SUM(P312:P320)</f>
        <v>0</v>
      </c>
      <c r="Q311" s="159"/>
      <c r="R311" s="160">
        <f>SUM(R312:R320)</f>
        <v>0</v>
      </c>
      <c r="S311" s="159"/>
      <c r="T311" s="161">
        <f>SUM(T312:T320)</f>
        <v>0.41627000000000008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4" t="s">
        <v>88</v>
      </c>
      <c r="AT311" s="162" t="s">
        <v>79</v>
      </c>
      <c r="AU311" s="162" t="s">
        <v>88</v>
      </c>
      <c r="AY311" s="154" t="s">
        <v>216</v>
      </c>
      <c r="BK311" s="163">
        <f>SUM(BK312:BK320)</f>
        <v>0</v>
      </c>
    </row>
    <row r="312" s="2" customFormat="1" ht="14.4" customHeight="1">
      <c r="A312" s="40"/>
      <c r="B312" s="166"/>
      <c r="C312" s="167" t="s">
        <v>2053</v>
      </c>
      <c r="D312" s="167" t="s">
        <v>218</v>
      </c>
      <c r="E312" s="168" t="s">
        <v>2054</v>
      </c>
      <c r="F312" s="169" t="s">
        <v>2055</v>
      </c>
      <c r="G312" s="170" t="s">
        <v>271</v>
      </c>
      <c r="H312" s="171">
        <v>0.13900000000000001</v>
      </c>
      <c r="I312" s="172"/>
      <c r="J312" s="173">
        <f>ROUND(I312*H312,2)</f>
        <v>0</v>
      </c>
      <c r="K312" s="169" t="s">
        <v>222</v>
      </c>
      <c r="L312" s="41"/>
      <c r="M312" s="174" t="s">
        <v>3</v>
      </c>
      <c r="N312" s="175" t="s">
        <v>51</v>
      </c>
      <c r="O312" s="74"/>
      <c r="P312" s="176">
        <f>O312*H312</f>
        <v>0</v>
      </c>
      <c r="Q312" s="176">
        <v>0</v>
      </c>
      <c r="R312" s="176">
        <f>Q312*H312</f>
        <v>0</v>
      </c>
      <c r="S312" s="176">
        <v>2.2000000000000002</v>
      </c>
      <c r="T312" s="177">
        <f>S312*H312</f>
        <v>0.30580000000000007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178" t="s">
        <v>223</v>
      </c>
      <c r="AT312" s="178" t="s">
        <v>218</v>
      </c>
      <c r="AU312" s="178" t="s">
        <v>22</v>
      </c>
      <c r="AY312" s="20" t="s">
        <v>216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20" t="s">
        <v>88</v>
      </c>
      <c r="BK312" s="179">
        <f>ROUND(I312*H312,2)</f>
        <v>0</v>
      </c>
      <c r="BL312" s="20" t="s">
        <v>223</v>
      </c>
      <c r="BM312" s="178" t="s">
        <v>2056</v>
      </c>
    </row>
    <row r="313" s="13" customFormat="1">
      <c r="A313" s="13"/>
      <c r="B313" s="180"/>
      <c r="C313" s="13"/>
      <c r="D313" s="181" t="s">
        <v>225</v>
      </c>
      <c r="E313" s="182" t="s">
        <v>3</v>
      </c>
      <c r="F313" s="183" t="s">
        <v>2057</v>
      </c>
      <c r="G313" s="13"/>
      <c r="H313" s="184">
        <v>0.23999999999999999</v>
      </c>
      <c r="I313" s="185"/>
      <c r="J313" s="13"/>
      <c r="K313" s="13"/>
      <c r="L313" s="180"/>
      <c r="M313" s="186"/>
      <c r="N313" s="187"/>
      <c r="O313" s="187"/>
      <c r="P313" s="187"/>
      <c r="Q313" s="187"/>
      <c r="R313" s="187"/>
      <c r="S313" s="187"/>
      <c r="T313" s="18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2" t="s">
        <v>225</v>
      </c>
      <c r="AU313" s="182" t="s">
        <v>22</v>
      </c>
      <c r="AV313" s="13" t="s">
        <v>22</v>
      </c>
      <c r="AW313" s="13" t="s">
        <v>41</v>
      </c>
      <c r="AX313" s="13" t="s">
        <v>88</v>
      </c>
      <c r="AY313" s="182" t="s">
        <v>216</v>
      </c>
    </row>
    <row r="314" s="13" customFormat="1">
      <c r="A314" s="13"/>
      <c r="B314" s="180"/>
      <c r="C314" s="13"/>
      <c r="D314" s="181" t="s">
        <v>225</v>
      </c>
      <c r="E314" s="13"/>
      <c r="F314" s="183" t="s">
        <v>2058</v>
      </c>
      <c r="G314" s="13"/>
      <c r="H314" s="184">
        <v>0.13900000000000001</v>
      </c>
      <c r="I314" s="185"/>
      <c r="J314" s="13"/>
      <c r="K314" s="13"/>
      <c r="L314" s="180"/>
      <c r="M314" s="186"/>
      <c r="N314" s="187"/>
      <c r="O314" s="187"/>
      <c r="P314" s="187"/>
      <c r="Q314" s="187"/>
      <c r="R314" s="187"/>
      <c r="S314" s="187"/>
      <c r="T314" s="18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2" t="s">
        <v>225</v>
      </c>
      <c r="AU314" s="182" t="s">
        <v>22</v>
      </c>
      <c r="AV314" s="13" t="s">
        <v>22</v>
      </c>
      <c r="AW314" s="13" t="s">
        <v>4</v>
      </c>
      <c r="AX314" s="13" t="s">
        <v>88</v>
      </c>
      <c r="AY314" s="182" t="s">
        <v>216</v>
      </c>
    </row>
    <row r="315" s="2" customFormat="1" ht="37.8" customHeight="1">
      <c r="A315" s="40"/>
      <c r="B315" s="166"/>
      <c r="C315" s="167" t="s">
        <v>2059</v>
      </c>
      <c r="D315" s="167" t="s">
        <v>218</v>
      </c>
      <c r="E315" s="168" t="s">
        <v>1222</v>
      </c>
      <c r="F315" s="169" t="s">
        <v>1223</v>
      </c>
      <c r="G315" s="170" t="s">
        <v>617</v>
      </c>
      <c r="H315" s="171">
        <v>57.829999999999998</v>
      </c>
      <c r="I315" s="172"/>
      <c r="J315" s="173">
        <f>ROUND(I315*H315,2)</f>
        <v>0</v>
      </c>
      <c r="K315" s="169" t="s">
        <v>222</v>
      </c>
      <c r="L315" s="41"/>
      <c r="M315" s="174" t="s">
        <v>3</v>
      </c>
      <c r="N315" s="175" t="s">
        <v>51</v>
      </c>
      <c r="O315" s="74"/>
      <c r="P315" s="176">
        <f>O315*H315</f>
        <v>0</v>
      </c>
      <c r="Q315" s="176">
        <v>0</v>
      </c>
      <c r="R315" s="176">
        <f>Q315*H315</f>
        <v>0</v>
      </c>
      <c r="S315" s="176">
        <v>0.001</v>
      </c>
      <c r="T315" s="177">
        <f>S315*H315</f>
        <v>0.057829999999999999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78" t="s">
        <v>223</v>
      </c>
      <c r="AT315" s="178" t="s">
        <v>218</v>
      </c>
      <c r="AU315" s="178" t="s">
        <v>22</v>
      </c>
      <c r="AY315" s="20" t="s">
        <v>216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20" t="s">
        <v>88</v>
      </c>
      <c r="BK315" s="179">
        <f>ROUND(I315*H315,2)</f>
        <v>0</v>
      </c>
      <c r="BL315" s="20" t="s">
        <v>223</v>
      </c>
      <c r="BM315" s="178" t="s">
        <v>2060</v>
      </c>
    </row>
    <row r="316" s="2" customFormat="1">
      <c r="A316" s="40"/>
      <c r="B316" s="41"/>
      <c r="C316" s="40"/>
      <c r="D316" s="181" t="s">
        <v>230</v>
      </c>
      <c r="E316" s="40"/>
      <c r="F316" s="189" t="s">
        <v>2061</v>
      </c>
      <c r="G316" s="40"/>
      <c r="H316" s="40"/>
      <c r="I316" s="190"/>
      <c r="J316" s="40"/>
      <c r="K316" s="40"/>
      <c r="L316" s="41"/>
      <c r="M316" s="191"/>
      <c r="N316" s="192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0" t="s">
        <v>230</v>
      </c>
      <c r="AU316" s="20" t="s">
        <v>22</v>
      </c>
    </row>
    <row r="317" s="13" customFormat="1">
      <c r="A317" s="13"/>
      <c r="B317" s="180"/>
      <c r="C317" s="13"/>
      <c r="D317" s="181" t="s">
        <v>225</v>
      </c>
      <c r="E317" s="13"/>
      <c r="F317" s="183" t="s">
        <v>2062</v>
      </c>
      <c r="G317" s="13"/>
      <c r="H317" s="184">
        <v>57.829999999999998</v>
      </c>
      <c r="I317" s="185"/>
      <c r="J317" s="13"/>
      <c r="K317" s="13"/>
      <c r="L317" s="180"/>
      <c r="M317" s="186"/>
      <c r="N317" s="187"/>
      <c r="O317" s="187"/>
      <c r="P317" s="187"/>
      <c r="Q317" s="187"/>
      <c r="R317" s="187"/>
      <c r="S317" s="187"/>
      <c r="T317" s="18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2" t="s">
        <v>225</v>
      </c>
      <c r="AU317" s="182" t="s">
        <v>22</v>
      </c>
      <c r="AV317" s="13" t="s">
        <v>22</v>
      </c>
      <c r="AW317" s="13" t="s">
        <v>4</v>
      </c>
      <c r="AX317" s="13" t="s">
        <v>88</v>
      </c>
      <c r="AY317" s="182" t="s">
        <v>216</v>
      </c>
    </row>
    <row r="318" s="2" customFormat="1" ht="37.8" customHeight="1">
      <c r="A318" s="40"/>
      <c r="B318" s="166"/>
      <c r="C318" s="167" t="s">
        <v>2063</v>
      </c>
      <c r="D318" s="167" t="s">
        <v>218</v>
      </c>
      <c r="E318" s="168" t="s">
        <v>548</v>
      </c>
      <c r="F318" s="169" t="s">
        <v>549</v>
      </c>
      <c r="G318" s="170" t="s">
        <v>261</v>
      </c>
      <c r="H318" s="171">
        <v>1.504</v>
      </c>
      <c r="I318" s="172"/>
      <c r="J318" s="173">
        <f>ROUND(I318*H318,2)</f>
        <v>0</v>
      </c>
      <c r="K318" s="169" t="s">
        <v>222</v>
      </c>
      <c r="L318" s="41"/>
      <c r="M318" s="174" t="s">
        <v>3</v>
      </c>
      <c r="N318" s="175" t="s">
        <v>51</v>
      </c>
      <c r="O318" s="74"/>
      <c r="P318" s="176">
        <f>O318*H318</f>
        <v>0</v>
      </c>
      <c r="Q318" s="176">
        <v>0</v>
      </c>
      <c r="R318" s="176">
        <f>Q318*H318</f>
        <v>0</v>
      </c>
      <c r="S318" s="176">
        <v>0.035000000000000003</v>
      </c>
      <c r="T318" s="177">
        <f>S318*H318</f>
        <v>0.052640000000000006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78" t="s">
        <v>223</v>
      </c>
      <c r="AT318" s="178" t="s">
        <v>218</v>
      </c>
      <c r="AU318" s="178" t="s">
        <v>22</v>
      </c>
      <c r="AY318" s="20" t="s">
        <v>216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20" t="s">
        <v>88</v>
      </c>
      <c r="BK318" s="179">
        <f>ROUND(I318*H318,2)</f>
        <v>0</v>
      </c>
      <c r="BL318" s="20" t="s">
        <v>223</v>
      </c>
      <c r="BM318" s="178" t="s">
        <v>2064</v>
      </c>
    </row>
    <row r="319" s="13" customFormat="1">
      <c r="A319" s="13"/>
      <c r="B319" s="180"/>
      <c r="C319" s="13"/>
      <c r="D319" s="181" t="s">
        <v>225</v>
      </c>
      <c r="E319" s="182" t="s">
        <v>3</v>
      </c>
      <c r="F319" s="183" t="s">
        <v>2065</v>
      </c>
      <c r="G319" s="13"/>
      <c r="H319" s="184">
        <v>2.6000000000000001</v>
      </c>
      <c r="I319" s="185"/>
      <c r="J319" s="13"/>
      <c r="K319" s="13"/>
      <c r="L319" s="180"/>
      <c r="M319" s="186"/>
      <c r="N319" s="187"/>
      <c r="O319" s="187"/>
      <c r="P319" s="187"/>
      <c r="Q319" s="187"/>
      <c r="R319" s="187"/>
      <c r="S319" s="187"/>
      <c r="T319" s="18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2" t="s">
        <v>225</v>
      </c>
      <c r="AU319" s="182" t="s">
        <v>22</v>
      </c>
      <c r="AV319" s="13" t="s">
        <v>22</v>
      </c>
      <c r="AW319" s="13" t="s">
        <v>41</v>
      </c>
      <c r="AX319" s="13" t="s">
        <v>88</v>
      </c>
      <c r="AY319" s="182" t="s">
        <v>216</v>
      </c>
    </row>
    <row r="320" s="13" customFormat="1">
      <c r="A320" s="13"/>
      <c r="B320" s="180"/>
      <c r="C320" s="13"/>
      <c r="D320" s="181" t="s">
        <v>225</v>
      </c>
      <c r="E320" s="13"/>
      <c r="F320" s="183" t="s">
        <v>2066</v>
      </c>
      <c r="G320" s="13"/>
      <c r="H320" s="184">
        <v>1.504</v>
      </c>
      <c r="I320" s="185"/>
      <c r="J320" s="13"/>
      <c r="K320" s="13"/>
      <c r="L320" s="180"/>
      <c r="M320" s="186"/>
      <c r="N320" s="187"/>
      <c r="O320" s="187"/>
      <c r="P320" s="187"/>
      <c r="Q320" s="187"/>
      <c r="R320" s="187"/>
      <c r="S320" s="187"/>
      <c r="T320" s="18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2" t="s">
        <v>225</v>
      </c>
      <c r="AU320" s="182" t="s">
        <v>22</v>
      </c>
      <c r="AV320" s="13" t="s">
        <v>22</v>
      </c>
      <c r="AW320" s="13" t="s">
        <v>4</v>
      </c>
      <c r="AX320" s="13" t="s">
        <v>88</v>
      </c>
      <c r="AY320" s="182" t="s">
        <v>216</v>
      </c>
    </row>
    <row r="321" s="12" customFormat="1" ht="22.8" customHeight="1">
      <c r="A321" s="12"/>
      <c r="B321" s="153"/>
      <c r="C321" s="12"/>
      <c r="D321" s="154" t="s">
        <v>79</v>
      </c>
      <c r="E321" s="164" t="s">
        <v>556</v>
      </c>
      <c r="F321" s="164" t="s">
        <v>557</v>
      </c>
      <c r="G321" s="12"/>
      <c r="H321" s="12"/>
      <c r="I321" s="156"/>
      <c r="J321" s="165">
        <f>BK321</f>
        <v>0</v>
      </c>
      <c r="K321" s="12"/>
      <c r="L321" s="153"/>
      <c r="M321" s="158"/>
      <c r="N321" s="159"/>
      <c r="O321" s="159"/>
      <c r="P321" s="160">
        <f>SUM(P322:P335)</f>
        <v>0</v>
      </c>
      <c r="Q321" s="159"/>
      <c r="R321" s="160">
        <f>SUM(R322:R335)</f>
        <v>0</v>
      </c>
      <c r="S321" s="159"/>
      <c r="T321" s="161">
        <f>SUM(T322:T335)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54" t="s">
        <v>88</v>
      </c>
      <c r="AT321" s="162" t="s">
        <v>79</v>
      </c>
      <c r="AU321" s="162" t="s">
        <v>88</v>
      </c>
      <c r="AY321" s="154" t="s">
        <v>216</v>
      </c>
      <c r="BK321" s="163">
        <f>SUM(BK322:BK335)</f>
        <v>0</v>
      </c>
    </row>
    <row r="322" s="2" customFormat="1" ht="24.15" customHeight="1">
      <c r="A322" s="40"/>
      <c r="B322" s="166"/>
      <c r="C322" s="167" t="s">
        <v>2067</v>
      </c>
      <c r="D322" s="167" t="s">
        <v>218</v>
      </c>
      <c r="E322" s="168" t="s">
        <v>559</v>
      </c>
      <c r="F322" s="169" t="s">
        <v>560</v>
      </c>
      <c r="G322" s="170" t="s">
        <v>300</v>
      </c>
      <c r="H322" s="171">
        <v>37.082000000000001</v>
      </c>
      <c r="I322" s="172"/>
      <c r="J322" s="173">
        <f>ROUND(I322*H322,2)</f>
        <v>0</v>
      </c>
      <c r="K322" s="169" t="s">
        <v>222</v>
      </c>
      <c r="L322" s="41"/>
      <c r="M322" s="174" t="s">
        <v>3</v>
      </c>
      <c r="N322" s="175" t="s">
        <v>51</v>
      </c>
      <c r="O322" s="74"/>
      <c r="P322" s="176">
        <f>O322*H322</f>
        <v>0</v>
      </c>
      <c r="Q322" s="176">
        <v>0</v>
      </c>
      <c r="R322" s="176">
        <f>Q322*H322</f>
        <v>0</v>
      </c>
      <c r="S322" s="176">
        <v>0</v>
      </c>
      <c r="T322" s="17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178" t="s">
        <v>223</v>
      </c>
      <c r="AT322" s="178" t="s">
        <v>218</v>
      </c>
      <c r="AU322" s="178" t="s">
        <v>22</v>
      </c>
      <c r="AY322" s="20" t="s">
        <v>216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20" t="s">
        <v>88</v>
      </c>
      <c r="BK322" s="179">
        <f>ROUND(I322*H322,2)</f>
        <v>0</v>
      </c>
      <c r="BL322" s="20" t="s">
        <v>223</v>
      </c>
      <c r="BM322" s="178" t="s">
        <v>2068</v>
      </c>
    </row>
    <row r="323" s="2" customFormat="1" ht="24.15" customHeight="1">
      <c r="A323" s="40"/>
      <c r="B323" s="166"/>
      <c r="C323" s="167" t="s">
        <v>2069</v>
      </c>
      <c r="D323" s="167" t="s">
        <v>218</v>
      </c>
      <c r="E323" s="168" t="s">
        <v>563</v>
      </c>
      <c r="F323" s="169" t="s">
        <v>564</v>
      </c>
      <c r="G323" s="170" t="s">
        <v>300</v>
      </c>
      <c r="H323" s="171">
        <v>43.119999999999997</v>
      </c>
      <c r="I323" s="172"/>
      <c r="J323" s="173">
        <f>ROUND(I323*H323,2)</f>
        <v>0</v>
      </c>
      <c r="K323" s="169" t="s">
        <v>222</v>
      </c>
      <c r="L323" s="41"/>
      <c r="M323" s="174" t="s">
        <v>3</v>
      </c>
      <c r="N323" s="175" t="s">
        <v>51</v>
      </c>
      <c r="O323" s="74"/>
      <c r="P323" s="176">
        <f>O323*H323</f>
        <v>0</v>
      </c>
      <c r="Q323" s="176">
        <v>0</v>
      </c>
      <c r="R323" s="176">
        <f>Q323*H323</f>
        <v>0</v>
      </c>
      <c r="S323" s="176">
        <v>0</v>
      </c>
      <c r="T323" s="17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178" t="s">
        <v>223</v>
      </c>
      <c r="AT323" s="178" t="s">
        <v>218</v>
      </c>
      <c r="AU323" s="178" t="s">
        <v>22</v>
      </c>
      <c r="AY323" s="20" t="s">
        <v>216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20" t="s">
        <v>88</v>
      </c>
      <c r="BK323" s="179">
        <f>ROUND(I323*H323,2)</f>
        <v>0</v>
      </c>
      <c r="BL323" s="20" t="s">
        <v>223</v>
      </c>
      <c r="BM323" s="178" t="s">
        <v>2070</v>
      </c>
    </row>
    <row r="324" s="2" customFormat="1">
      <c r="A324" s="40"/>
      <c r="B324" s="41"/>
      <c r="C324" s="40"/>
      <c r="D324" s="181" t="s">
        <v>230</v>
      </c>
      <c r="E324" s="40"/>
      <c r="F324" s="189" t="s">
        <v>566</v>
      </c>
      <c r="G324" s="40"/>
      <c r="H324" s="40"/>
      <c r="I324" s="190"/>
      <c r="J324" s="40"/>
      <c r="K324" s="40"/>
      <c r="L324" s="41"/>
      <c r="M324" s="191"/>
      <c r="N324" s="192"/>
      <c r="O324" s="74"/>
      <c r="P324" s="74"/>
      <c r="Q324" s="74"/>
      <c r="R324" s="74"/>
      <c r="S324" s="74"/>
      <c r="T324" s="75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20" t="s">
        <v>230</v>
      </c>
      <c r="AU324" s="20" t="s">
        <v>22</v>
      </c>
    </row>
    <row r="325" s="13" customFormat="1">
      <c r="A325" s="13"/>
      <c r="B325" s="180"/>
      <c r="C325" s="13"/>
      <c r="D325" s="181" t="s">
        <v>225</v>
      </c>
      <c r="E325" s="182" t="s">
        <v>3</v>
      </c>
      <c r="F325" s="183" t="s">
        <v>2071</v>
      </c>
      <c r="G325" s="13"/>
      <c r="H325" s="184">
        <v>43.119999999999997</v>
      </c>
      <c r="I325" s="185"/>
      <c r="J325" s="13"/>
      <c r="K325" s="13"/>
      <c r="L325" s="180"/>
      <c r="M325" s="186"/>
      <c r="N325" s="187"/>
      <c r="O325" s="187"/>
      <c r="P325" s="187"/>
      <c r="Q325" s="187"/>
      <c r="R325" s="187"/>
      <c r="S325" s="187"/>
      <c r="T325" s="18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2" t="s">
        <v>225</v>
      </c>
      <c r="AU325" s="182" t="s">
        <v>22</v>
      </c>
      <c r="AV325" s="13" t="s">
        <v>22</v>
      </c>
      <c r="AW325" s="13" t="s">
        <v>41</v>
      </c>
      <c r="AX325" s="13" t="s">
        <v>88</v>
      </c>
      <c r="AY325" s="182" t="s">
        <v>216</v>
      </c>
    </row>
    <row r="326" s="2" customFormat="1" ht="24.15" customHeight="1">
      <c r="A326" s="40"/>
      <c r="B326" s="166"/>
      <c r="C326" s="167" t="s">
        <v>2072</v>
      </c>
      <c r="D326" s="167" t="s">
        <v>218</v>
      </c>
      <c r="E326" s="168" t="s">
        <v>563</v>
      </c>
      <c r="F326" s="169" t="s">
        <v>564</v>
      </c>
      <c r="G326" s="170" t="s">
        <v>300</v>
      </c>
      <c r="H326" s="171">
        <v>444.70800000000003</v>
      </c>
      <c r="I326" s="172"/>
      <c r="J326" s="173">
        <f>ROUND(I326*H326,2)</f>
        <v>0</v>
      </c>
      <c r="K326" s="169" t="s">
        <v>222</v>
      </c>
      <c r="L326" s="41"/>
      <c r="M326" s="174" t="s">
        <v>3</v>
      </c>
      <c r="N326" s="175" t="s">
        <v>51</v>
      </c>
      <c r="O326" s="74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8" t="s">
        <v>223</v>
      </c>
      <c r="AT326" s="178" t="s">
        <v>218</v>
      </c>
      <c r="AU326" s="178" t="s">
        <v>22</v>
      </c>
      <c r="AY326" s="20" t="s">
        <v>216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20" t="s">
        <v>88</v>
      </c>
      <c r="BK326" s="179">
        <f>ROUND(I326*H326,2)</f>
        <v>0</v>
      </c>
      <c r="BL326" s="20" t="s">
        <v>223</v>
      </c>
      <c r="BM326" s="178" t="s">
        <v>2073</v>
      </c>
    </row>
    <row r="327" s="2" customFormat="1">
      <c r="A327" s="40"/>
      <c r="B327" s="41"/>
      <c r="C327" s="40"/>
      <c r="D327" s="181" t="s">
        <v>230</v>
      </c>
      <c r="E327" s="40"/>
      <c r="F327" s="189" t="s">
        <v>571</v>
      </c>
      <c r="G327" s="40"/>
      <c r="H327" s="40"/>
      <c r="I327" s="190"/>
      <c r="J327" s="40"/>
      <c r="K327" s="40"/>
      <c r="L327" s="41"/>
      <c r="M327" s="191"/>
      <c r="N327" s="192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0" t="s">
        <v>230</v>
      </c>
      <c r="AU327" s="20" t="s">
        <v>22</v>
      </c>
    </row>
    <row r="328" s="13" customFormat="1">
      <c r="A328" s="13"/>
      <c r="B328" s="180"/>
      <c r="C328" s="13"/>
      <c r="D328" s="181" t="s">
        <v>225</v>
      </c>
      <c r="E328" s="182" t="s">
        <v>3</v>
      </c>
      <c r="F328" s="183" t="s">
        <v>2074</v>
      </c>
      <c r="G328" s="13"/>
      <c r="H328" s="184">
        <v>444.70800000000003</v>
      </c>
      <c r="I328" s="185"/>
      <c r="J328" s="13"/>
      <c r="K328" s="13"/>
      <c r="L328" s="180"/>
      <c r="M328" s="186"/>
      <c r="N328" s="187"/>
      <c r="O328" s="187"/>
      <c r="P328" s="187"/>
      <c r="Q328" s="187"/>
      <c r="R328" s="187"/>
      <c r="S328" s="187"/>
      <c r="T328" s="18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2" t="s">
        <v>225</v>
      </c>
      <c r="AU328" s="182" t="s">
        <v>22</v>
      </c>
      <c r="AV328" s="13" t="s">
        <v>22</v>
      </c>
      <c r="AW328" s="13" t="s">
        <v>41</v>
      </c>
      <c r="AX328" s="13" t="s">
        <v>88</v>
      </c>
      <c r="AY328" s="182" t="s">
        <v>216</v>
      </c>
    </row>
    <row r="329" s="2" customFormat="1" ht="24.15" customHeight="1">
      <c r="A329" s="40"/>
      <c r="B329" s="166"/>
      <c r="C329" s="167" t="s">
        <v>2075</v>
      </c>
      <c r="D329" s="167" t="s">
        <v>218</v>
      </c>
      <c r="E329" s="168" t="s">
        <v>563</v>
      </c>
      <c r="F329" s="169" t="s">
        <v>564</v>
      </c>
      <c r="G329" s="170" t="s">
        <v>300</v>
      </c>
      <c r="H329" s="171">
        <v>132.12000000000001</v>
      </c>
      <c r="I329" s="172"/>
      <c r="J329" s="173">
        <f>ROUND(I329*H329,2)</f>
        <v>0</v>
      </c>
      <c r="K329" s="169" t="s">
        <v>222</v>
      </c>
      <c r="L329" s="41"/>
      <c r="M329" s="174" t="s">
        <v>3</v>
      </c>
      <c r="N329" s="175" t="s">
        <v>51</v>
      </c>
      <c r="O329" s="74"/>
      <c r="P329" s="176">
        <f>O329*H329</f>
        <v>0</v>
      </c>
      <c r="Q329" s="176">
        <v>0</v>
      </c>
      <c r="R329" s="176">
        <f>Q329*H329</f>
        <v>0</v>
      </c>
      <c r="S329" s="176">
        <v>0</v>
      </c>
      <c r="T329" s="17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178" t="s">
        <v>223</v>
      </c>
      <c r="AT329" s="178" t="s">
        <v>218</v>
      </c>
      <c r="AU329" s="178" t="s">
        <v>22</v>
      </c>
      <c r="AY329" s="20" t="s">
        <v>216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20" t="s">
        <v>88</v>
      </c>
      <c r="BK329" s="179">
        <f>ROUND(I329*H329,2)</f>
        <v>0</v>
      </c>
      <c r="BL329" s="20" t="s">
        <v>223</v>
      </c>
      <c r="BM329" s="178" t="s">
        <v>2076</v>
      </c>
    </row>
    <row r="330" s="2" customFormat="1">
      <c r="A330" s="40"/>
      <c r="B330" s="41"/>
      <c r="C330" s="40"/>
      <c r="D330" s="181" t="s">
        <v>230</v>
      </c>
      <c r="E330" s="40"/>
      <c r="F330" s="189" t="s">
        <v>296</v>
      </c>
      <c r="G330" s="40"/>
      <c r="H330" s="40"/>
      <c r="I330" s="190"/>
      <c r="J330" s="40"/>
      <c r="K330" s="40"/>
      <c r="L330" s="41"/>
      <c r="M330" s="191"/>
      <c r="N330" s="192"/>
      <c r="O330" s="74"/>
      <c r="P330" s="74"/>
      <c r="Q330" s="74"/>
      <c r="R330" s="74"/>
      <c r="S330" s="74"/>
      <c r="T330" s="75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20" t="s">
        <v>230</v>
      </c>
      <c r="AU330" s="20" t="s">
        <v>22</v>
      </c>
    </row>
    <row r="331" s="13" customFormat="1">
      <c r="A331" s="13"/>
      <c r="B331" s="180"/>
      <c r="C331" s="13"/>
      <c r="D331" s="181" t="s">
        <v>225</v>
      </c>
      <c r="E331" s="182" t="s">
        <v>3</v>
      </c>
      <c r="F331" s="183" t="s">
        <v>2077</v>
      </c>
      <c r="G331" s="13"/>
      <c r="H331" s="184">
        <v>132.12000000000001</v>
      </c>
      <c r="I331" s="185"/>
      <c r="J331" s="13"/>
      <c r="K331" s="13"/>
      <c r="L331" s="180"/>
      <c r="M331" s="186"/>
      <c r="N331" s="187"/>
      <c r="O331" s="187"/>
      <c r="P331" s="187"/>
      <c r="Q331" s="187"/>
      <c r="R331" s="187"/>
      <c r="S331" s="187"/>
      <c r="T331" s="18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2" t="s">
        <v>225</v>
      </c>
      <c r="AU331" s="182" t="s">
        <v>22</v>
      </c>
      <c r="AV331" s="13" t="s">
        <v>22</v>
      </c>
      <c r="AW331" s="13" t="s">
        <v>41</v>
      </c>
      <c r="AX331" s="13" t="s">
        <v>88</v>
      </c>
      <c r="AY331" s="182" t="s">
        <v>216</v>
      </c>
    </row>
    <row r="332" s="2" customFormat="1" ht="24.15" customHeight="1">
      <c r="A332" s="40"/>
      <c r="B332" s="166"/>
      <c r="C332" s="167" t="s">
        <v>2078</v>
      </c>
      <c r="D332" s="167" t="s">
        <v>218</v>
      </c>
      <c r="E332" s="168" t="s">
        <v>583</v>
      </c>
      <c r="F332" s="169" t="s">
        <v>584</v>
      </c>
      <c r="G332" s="170" t="s">
        <v>300</v>
      </c>
      <c r="H332" s="171">
        <v>8.6600000000000001</v>
      </c>
      <c r="I332" s="172"/>
      <c r="J332" s="173">
        <f>ROUND(I332*H332,2)</f>
        <v>0</v>
      </c>
      <c r="K332" s="169" t="s">
        <v>222</v>
      </c>
      <c r="L332" s="41"/>
      <c r="M332" s="174" t="s">
        <v>3</v>
      </c>
      <c r="N332" s="175" t="s">
        <v>51</v>
      </c>
      <c r="O332" s="74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78" t="s">
        <v>223</v>
      </c>
      <c r="AT332" s="178" t="s">
        <v>218</v>
      </c>
      <c r="AU332" s="178" t="s">
        <v>22</v>
      </c>
      <c r="AY332" s="20" t="s">
        <v>216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20" t="s">
        <v>88</v>
      </c>
      <c r="BK332" s="179">
        <f>ROUND(I332*H332,2)</f>
        <v>0</v>
      </c>
      <c r="BL332" s="20" t="s">
        <v>223</v>
      </c>
      <c r="BM332" s="178" t="s">
        <v>2079</v>
      </c>
    </row>
    <row r="333" s="13" customFormat="1">
      <c r="A333" s="13"/>
      <c r="B333" s="180"/>
      <c r="C333" s="13"/>
      <c r="D333" s="181" t="s">
        <v>225</v>
      </c>
      <c r="E333" s="182" t="s">
        <v>3</v>
      </c>
      <c r="F333" s="183" t="s">
        <v>2080</v>
      </c>
      <c r="G333" s="13"/>
      <c r="H333" s="184">
        <v>8.6600000000000001</v>
      </c>
      <c r="I333" s="185"/>
      <c r="J333" s="13"/>
      <c r="K333" s="13"/>
      <c r="L333" s="180"/>
      <c r="M333" s="186"/>
      <c r="N333" s="187"/>
      <c r="O333" s="187"/>
      <c r="P333" s="187"/>
      <c r="Q333" s="187"/>
      <c r="R333" s="187"/>
      <c r="S333" s="187"/>
      <c r="T333" s="18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2" t="s">
        <v>225</v>
      </c>
      <c r="AU333" s="182" t="s">
        <v>22</v>
      </c>
      <c r="AV333" s="13" t="s">
        <v>22</v>
      </c>
      <c r="AW333" s="13" t="s">
        <v>41</v>
      </c>
      <c r="AX333" s="13" t="s">
        <v>88</v>
      </c>
      <c r="AY333" s="182" t="s">
        <v>216</v>
      </c>
    </row>
    <row r="334" s="2" customFormat="1" ht="24.15" customHeight="1">
      <c r="A334" s="40"/>
      <c r="B334" s="166"/>
      <c r="C334" s="167" t="s">
        <v>2081</v>
      </c>
      <c r="D334" s="167" t="s">
        <v>218</v>
      </c>
      <c r="E334" s="168" t="s">
        <v>587</v>
      </c>
      <c r="F334" s="169" t="s">
        <v>588</v>
      </c>
      <c r="G334" s="170" t="s">
        <v>300</v>
      </c>
      <c r="H334" s="171">
        <v>6.7380000000000004</v>
      </c>
      <c r="I334" s="172"/>
      <c r="J334" s="173">
        <f>ROUND(I334*H334,2)</f>
        <v>0</v>
      </c>
      <c r="K334" s="169" t="s">
        <v>3</v>
      </c>
      <c r="L334" s="41"/>
      <c r="M334" s="174" t="s">
        <v>3</v>
      </c>
      <c r="N334" s="175" t="s">
        <v>51</v>
      </c>
      <c r="O334" s="74"/>
      <c r="P334" s="176">
        <f>O334*H334</f>
        <v>0</v>
      </c>
      <c r="Q334" s="176">
        <v>0</v>
      </c>
      <c r="R334" s="176">
        <f>Q334*H334</f>
        <v>0</v>
      </c>
      <c r="S334" s="176">
        <v>0</v>
      </c>
      <c r="T334" s="17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78" t="s">
        <v>223</v>
      </c>
      <c r="AT334" s="178" t="s">
        <v>218</v>
      </c>
      <c r="AU334" s="178" t="s">
        <v>22</v>
      </c>
      <c r="AY334" s="20" t="s">
        <v>216</v>
      </c>
      <c r="BE334" s="179">
        <f>IF(N334="základní",J334,0)</f>
        <v>0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0" t="s">
        <v>88</v>
      </c>
      <c r="BK334" s="179">
        <f>ROUND(I334*H334,2)</f>
        <v>0</v>
      </c>
      <c r="BL334" s="20" t="s">
        <v>223</v>
      </c>
      <c r="BM334" s="178" t="s">
        <v>2082</v>
      </c>
    </row>
    <row r="335" s="2" customFormat="1" ht="24.15" customHeight="1">
      <c r="A335" s="40"/>
      <c r="B335" s="166"/>
      <c r="C335" s="167" t="s">
        <v>2083</v>
      </c>
      <c r="D335" s="167" t="s">
        <v>218</v>
      </c>
      <c r="E335" s="168" t="s">
        <v>591</v>
      </c>
      <c r="F335" s="169" t="s">
        <v>299</v>
      </c>
      <c r="G335" s="170" t="s">
        <v>300</v>
      </c>
      <c r="H335" s="171">
        <v>17.763999999999999</v>
      </c>
      <c r="I335" s="172"/>
      <c r="J335" s="173">
        <f>ROUND(I335*H335,2)</f>
        <v>0</v>
      </c>
      <c r="K335" s="169" t="s">
        <v>222</v>
      </c>
      <c r="L335" s="41"/>
      <c r="M335" s="174" t="s">
        <v>3</v>
      </c>
      <c r="N335" s="175" t="s">
        <v>51</v>
      </c>
      <c r="O335" s="74"/>
      <c r="P335" s="176">
        <f>O335*H335</f>
        <v>0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78" t="s">
        <v>223</v>
      </c>
      <c r="AT335" s="178" t="s">
        <v>218</v>
      </c>
      <c r="AU335" s="178" t="s">
        <v>22</v>
      </c>
      <c r="AY335" s="20" t="s">
        <v>216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20" t="s">
        <v>88</v>
      </c>
      <c r="BK335" s="179">
        <f>ROUND(I335*H335,2)</f>
        <v>0</v>
      </c>
      <c r="BL335" s="20" t="s">
        <v>223</v>
      </c>
      <c r="BM335" s="178" t="s">
        <v>2084</v>
      </c>
    </row>
    <row r="336" s="12" customFormat="1" ht="22.8" customHeight="1">
      <c r="A336" s="12"/>
      <c r="B336" s="153"/>
      <c r="C336" s="12"/>
      <c r="D336" s="154" t="s">
        <v>79</v>
      </c>
      <c r="E336" s="164" t="s">
        <v>593</v>
      </c>
      <c r="F336" s="164" t="s">
        <v>594</v>
      </c>
      <c r="G336" s="12"/>
      <c r="H336" s="12"/>
      <c r="I336" s="156"/>
      <c r="J336" s="165">
        <f>BK336</f>
        <v>0</v>
      </c>
      <c r="K336" s="12"/>
      <c r="L336" s="153"/>
      <c r="M336" s="158"/>
      <c r="N336" s="159"/>
      <c r="O336" s="159"/>
      <c r="P336" s="160">
        <f>SUM(P337:P340)</f>
        <v>0</v>
      </c>
      <c r="Q336" s="159"/>
      <c r="R336" s="160">
        <f>SUM(R337:R340)</f>
        <v>0</v>
      </c>
      <c r="S336" s="159"/>
      <c r="T336" s="161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4" t="s">
        <v>88</v>
      </c>
      <c r="AT336" s="162" t="s">
        <v>79</v>
      </c>
      <c r="AU336" s="162" t="s">
        <v>88</v>
      </c>
      <c r="AY336" s="154" t="s">
        <v>216</v>
      </c>
      <c r="BK336" s="163">
        <f>SUM(BK337:BK340)</f>
        <v>0</v>
      </c>
    </row>
    <row r="337" s="2" customFormat="1" ht="24.15" customHeight="1">
      <c r="A337" s="40"/>
      <c r="B337" s="166"/>
      <c r="C337" s="167" t="s">
        <v>2085</v>
      </c>
      <c r="D337" s="167" t="s">
        <v>218</v>
      </c>
      <c r="E337" s="168" t="s">
        <v>1453</v>
      </c>
      <c r="F337" s="169" t="s">
        <v>1454</v>
      </c>
      <c r="G337" s="170" t="s">
        <v>300</v>
      </c>
      <c r="H337" s="171">
        <v>361.976</v>
      </c>
      <c r="I337" s="172"/>
      <c r="J337" s="173">
        <f>ROUND(I337*H337,2)</f>
        <v>0</v>
      </c>
      <c r="K337" s="169" t="s">
        <v>222</v>
      </c>
      <c r="L337" s="41"/>
      <c r="M337" s="174" t="s">
        <v>3</v>
      </c>
      <c r="N337" s="175" t="s">
        <v>51</v>
      </c>
      <c r="O337" s="74"/>
      <c r="P337" s="176">
        <f>O337*H337</f>
        <v>0</v>
      </c>
      <c r="Q337" s="176">
        <v>0</v>
      </c>
      <c r="R337" s="176">
        <f>Q337*H337</f>
        <v>0</v>
      </c>
      <c r="S337" s="176">
        <v>0</v>
      </c>
      <c r="T337" s="17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178" t="s">
        <v>223</v>
      </c>
      <c r="AT337" s="178" t="s">
        <v>218</v>
      </c>
      <c r="AU337" s="178" t="s">
        <v>22</v>
      </c>
      <c r="AY337" s="20" t="s">
        <v>216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20" t="s">
        <v>88</v>
      </c>
      <c r="BK337" s="179">
        <f>ROUND(I337*H337,2)</f>
        <v>0</v>
      </c>
      <c r="BL337" s="20" t="s">
        <v>223</v>
      </c>
      <c r="BM337" s="178" t="s">
        <v>1797</v>
      </c>
    </row>
    <row r="338" s="13" customFormat="1">
      <c r="A338" s="13"/>
      <c r="B338" s="180"/>
      <c r="C338" s="13"/>
      <c r="D338" s="181" t="s">
        <v>225</v>
      </c>
      <c r="E338" s="13"/>
      <c r="F338" s="183" t="s">
        <v>2086</v>
      </c>
      <c r="G338" s="13"/>
      <c r="H338" s="184">
        <v>361.976</v>
      </c>
      <c r="I338" s="185"/>
      <c r="J338" s="13"/>
      <c r="K338" s="13"/>
      <c r="L338" s="180"/>
      <c r="M338" s="186"/>
      <c r="N338" s="187"/>
      <c r="O338" s="187"/>
      <c r="P338" s="187"/>
      <c r="Q338" s="187"/>
      <c r="R338" s="187"/>
      <c r="S338" s="187"/>
      <c r="T338" s="18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2" t="s">
        <v>225</v>
      </c>
      <c r="AU338" s="182" t="s">
        <v>22</v>
      </c>
      <c r="AV338" s="13" t="s">
        <v>22</v>
      </c>
      <c r="AW338" s="13" t="s">
        <v>4</v>
      </c>
      <c r="AX338" s="13" t="s">
        <v>88</v>
      </c>
      <c r="AY338" s="182" t="s">
        <v>216</v>
      </c>
    </row>
    <row r="339" s="2" customFormat="1" ht="24.15" customHeight="1">
      <c r="A339" s="40"/>
      <c r="B339" s="166"/>
      <c r="C339" s="167" t="s">
        <v>2087</v>
      </c>
      <c r="D339" s="167" t="s">
        <v>218</v>
      </c>
      <c r="E339" s="168" t="s">
        <v>1457</v>
      </c>
      <c r="F339" s="169" t="s">
        <v>1458</v>
      </c>
      <c r="G339" s="170" t="s">
        <v>300</v>
      </c>
      <c r="H339" s="171">
        <v>361.976</v>
      </c>
      <c r="I339" s="172"/>
      <c r="J339" s="173">
        <f>ROUND(I339*H339,2)</f>
        <v>0</v>
      </c>
      <c r="K339" s="169" t="s">
        <v>222</v>
      </c>
      <c r="L339" s="41"/>
      <c r="M339" s="174" t="s">
        <v>3</v>
      </c>
      <c r="N339" s="175" t="s">
        <v>51</v>
      </c>
      <c r="O339" s="74"/>
      <c r="P339" s="176">
        <f>O339*H339</f>
        <v>0</v>
      </c>
      <c r="Q339" s="176">
        <v>0</v>
      </c>
      <c r="R339" s="176">
        <f>Q339*H339</f>
        <v>0</v>
      </c>
      <c r="S339" s="176">
        <v>0</v>
      </c>
      <c r="T339" s="17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178" t="s">
        <v>223</v>
      </c>
      <c r="AT339" s="178" t="s">
        <v>218</v>
      </c>
      <c r="AU339" s="178" t="s">
        <v>22</v>
      </c>
      <c r="AY339" s="20" t="s">
        <v>216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20" t="s">
        <v>88</v>
      </c>
      <c r="BK339" s="179">
        <f>ROUND(I339*H339,2)</f>
        <v>0</v>
      </c>
      <c r="BL339" s="20" t="s">
        <v>223</v>
      </c>
      <c r="BM339" s="178" t="s">
        <v>1799</v>
      </c>
    </row>
    <row r="340" s="13" customFormat="1">
      <c r="A340" s="13"/>
      <c r="B340" s="180"/>
      <c r="C340" s="13"/>
      <c r="D340" s="181" t="s">
        <v>225</v>
      </c>
      <c r="E340" s="13"/>
      <c r="F340" s="183" t="s">
        <v>2086</v>
      </c>
      <c r="G340" s="13"/>
      <c r="H340" s="184">
        <v>361.976</v>
      </c>
      <c r="I340" s="185"/>
      <c r="J340" s="13"/>
      <c r="K340" s="13"/>
      <c r="L340" s="180"/>
      <c r="M340" s="186"/>
      <c r="N340" s="187"/>
      <c r="O340" s="187"/>
      <c r="P340" s="187"/>
      <c r="Q340" s="187"/>
      <c r="R340" s="187"/>
      <c r="S340" s="187"/>
      <c r="T340" s="18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2" t="s">
        <v>225</v>
      </c>
      <c r="AU340" s="182" t="s">
        <v>22</v>
      </c>
      <c r="AV340" s="13" t="s">
        <v>22</v>
      </c>
      <c r="AW340" s="13" t="s">
        <v>4</v>
      </c>
      <c r="AX340" s="13" t="s">
        <v>88</v>
      </c>
      <c r="AY340" s="182" t="s">
        <v>216</v>
      </c>
    </row>
    <row r="341" s="12" customFormat="1" ht="25.92" customHeight="1">
      <c r="A341" s="12"/>
      <c r="B341" s="153"/>
      <c r="C341" s="12"/>
      <c r="D341" s="154" t="s">
        <v>79</v>
      </c>
      <c r="E341" s="155" t="s">
        <v>1623</v>
      </c>
      <c r="F341" s="155" t="s">
        <v>1624</v>
      </c>
      <c r="G341" s="12"/>
      <c r="H341" s="12"/>
      <c r="I341" s="156"/>
      <c r="J341" s="157">
        <f>BK341</f>
        <v>0</v>
      </c>
      <c r="K341" s="12"/>
      <c r="L341" s="153"/>
      <c r="M341" s="158"/>
      <c r="N341" s="159"/>
      <c r="O341" s="159"/>
      <c r="P341" s="160">
        <f>P342</f>
        <v>0</v>
      </c>
      <c r="Q341" s="159"/>
      <c r="R341" s="160">
        <f>R342</f>
        <v>0</v>
      </c>
      <c r="S341" s="159"/>
      <c r="T341" s="161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54" t="s">
        <v>245</v>
      </c>
      <c r="AT341" s="162" t="s">
        <v>79</v>
      </c>
      <c r="AU341" s="162" t="s">
        <v>80</v>
      </c>
      <c r="AY341" s="154" t="s">
        <v>216</v>
      </c>
      <c r="BK341" s="163">
        <f>BK342</f>
        <v>0</v>
      </c>
    </row>
    <row r="342" s="12" customFormat="1" ht="22.8" customHeight="1">
      <c r="A342" s="12"/>
      <c r="B342" s="153"/>
      <c r="C342" s="12"/>
      <c r="D342" s="154" t="s">
        <v>79</v>
      </c>
      <c r="E342" s="164" t="s">
        <v>1625</v>
      </c>
      <c r="F342" s="164" t="s">
        <v>1626</v>
      </c>
      <c r="G342" s="12"/>
      <c r="H342" s="12"/>
      <c r="I342" s="156"/>
      <c r="J342" s="165">
        <f>BK342</f>
        <v>0</v>
      </c>
      <c r="K342" s="12"/>
      <c r="L342" s="153"/>
      <c r="M342" s="158"/>
      <c r="N342" s="159"/>
      <c r="O342" s="159"/>
      <c r="P342" s="160">
        <f>SUM(P343:P346)</f>
        <v>0</v>
      </c>
      <c r="Q342" s="159"/>
      <c r="R342" s="160">
        <f>SUM(R343:R346)</f>
        <v>0</v>
      </c>
      <c r="S342" s="159"/>
      <c r="T342" s="161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4" t="s">
        <v>245</v>
      </c>
      <c r="AT342" s="162" t="s">
        <v>79</v>
      </c>
      <c r="AU342" s="162" t="s">
        <v>88</v>
      </c>
      <c r="AY342" s="154" t="s">
        <v>216</v>
      </c>
      <c r="BK342" s="163">
        <f>SUM(BK343:BK346)</f>
        <v>0</v>
      </c>
    </row>
    <row r="343" s="2" customFormat="1" ht="14.4" customHeight="1">
      <c r="A343" s="40"/>
      <c r="B343" s="166"/>
      <c r="C343" s="167" t="s">
        <v>2088</v>
      </c>
      <c r="D343" s="167" t="s">
        <v>218</v>
      </c>
      <c r="E343" s="168" t="s">
        <v>1627</v>
      </c>
      <c r="F343" s="169" t="s">
        <v>1628</v>
      </c>
      <c r="G343" s="170" t="s">
        <v>1436</v>
      </c>
      <c r="H343" s="171">
        <v>0.22</v>
      </c>
      <c r="I343" s="172"/>
      <c r="J343" s="173">
        <f>ROUND(I343*H343,2)</f>
        <v>0</v>
      </c>
      <c r="K343" s="169" t="s">
        <v>222</v>
      </c>
      <c r="L343" s="41"/>
      <c r="M343" s="174" t="s">
        <v>3</v>
      </c>
      <c r="N343" s="175" t="s">
        <v>51</v>
      </c>
      <c r="O343" s="74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178" t="s">
        <v>1629</v>
      </c>
      <c r="AT343" s="178" t="s">
        <v>218</v>
      </c>
      <c r="AU343" s="178" t="s">
        <v>22</v>
      </c>
      <c r="AY343" s="20" t="s">
        <v>216</v>
      </c>
      <c r="BE343" s="179">
        <f>IF(N343="základní",J343,0)</f>
        <v>0</v>
      </c>
      <c r="BF343" s="179">
        <f>IF(N343="snížená",J343,0)</f>
        <v>0</v>
      </c>
      <c r="BG343" s="179">
        <f>IF(N343="zákl. přenesená",J343,0)</f>
        <v>0</v>
      </c>
      <c r="BH343" s="179">
        <f>IF(N343="sníž. přenesená",J343,0)</f>
        <v>0</v>
      </c>
      <c r="BI343" s="179">
        <f>IF(N343="nulová",J343,0)</f>
        <v>0</v>
      </c>
      <c r="BJ343" s="20" t="s">
        <v>88</v>
      </c>
      <c r="BK343" s="179">
        <f>ROUND(I343*H343,2)</f>
        <v>0</v>
      </c>
      <c r="BL343" s="20" t="s">
        <v>1629</v>
      </c>
      <c r="BM343" s="178" t="s">
        <v>1800</v>
      </c>
    </row>
    <row r="344" s="13" customFormat="1">
      <c r="A344" s="13"/>
      <c r="B344" s="180"/>
      <c r="C344" s="13"/>
      <c r="D344" s="181" t="s">
        <v>225</v>
      </c>
      <c r="E344" s="13"/>
      <c r="F344" s="183" t="s">
        <v>2089</v>
      </c>
      <c r="G344" s="13"/>
      <c r="H344" s="184">
        <v>0.22</v>
      </c>
      <c r="I344" s="185"/>
      <c r="J344" s="13"/>
      <c r="K344" s="13"/>
      <c r="L344" s="180"/>
      <c r="M344" s="186"/>
      <c r="N344" s="187"/>
      <c r="O344" s="187"/>
      <c r="P344" s="187"/>
      <c r="Q344" s="187"/>
      <c r="R344" s="187"/>
      <c r="S344" s="187"/>
      <c r="T344" s="18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2" t="s">
        <v>225</v>
      </c>
      <c r="AU344" s="182" t="s">
        <v>22</v>
      </c>
      <c r="AV344" s="13" t="s">
        <v>22</v>
      </c>
      <c r="AW344" s="13" t="s">
        <v>4</v>
      </c>
      <c r="AX344" s="13" t="s">
        <v>88</v>
      </c>
      <c r="AY344" s="182" t="s">
        <v>216</v>
      </c>
    </row>
    <row r="345" s="2" customFormat="1" ht="14.4" customHeight="1">
      <c r="A345" s="40"/>
      <c r="B345" s="166"/>
      <c r="C345" s="167" t="s">
        <v>2090</v>
      </c>
      <c r="D345" s="167" t="s">
        <v>218</v>
      </c>
      <c r="E345" s="168" t="s">
        <v>1632</v>
      </c>
      <c r="F345" s="169" t="s">
        <v>1633</v>
      </c>
      <c r="G345" s="170" t="s">
        <v>1436</v>
      </c>
      <c r="H345" s="171">
        <v>0.22</v>
      </c>
      <c r="I345" s="172"/>
      <c r="J345" s="173">
        <f>ROUND(I345*H345,2)</f>
        <v>0</v>
      </c>
      <c r="K345" s="169" t="s">
        <v>222</v>
      </c>
      <c r="L345" s="41"/>
      <c r="M345" s="174" t="s">
        <v>3</v>
      </c>
      <c r="N345" s="175" t="s">
        <v>51</v>
      </c>
      <c r="O345" s="74"/>
      <c r="P345" s="176">
        <f>O345*H345</f>
        <v>0</v>
      </c>
      <c r="Q345" s="176">
        <v>0</v>
      </c>
      <c r="R345" s="176">
        <f>Q345*H345</f>
        <v>0</v>
      </c>
      <c r="S345" s="176">
        <v>0</v>
      </c>
      <c r="T345" s="17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178" t="s">
        <v>1629</v>
      </c>
      <c r="AT345" s="178" t="s">
        <v>218</v>
      </c>
      <c r="AU345" s="178" t="s">
        <v>22</v>
      </c>
      <c r="AY345" s="20" t="s">
        <v>216</v>
      </c>
      <c r="BE345" s="179">
        <f>IF(N345="základní",J345,0)</f>
        <v>0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20" t="s">
        <v>88</v>
      </c>
      <c r="BK345" s="179">
        <f>ROUND(I345*H345,2)</f>
        <v>0</v>
      </c>
      <c r="BL345" s="20" t="s">
        <v>1629</v>
      </c>
      <c r="BM345" s="178" t="s">
        <v>1801</v>
      </c>
    </row>
    <row r="346" s="13" customFormat="1">
      <c r="A346" s="13"/>
      <c r="B346" s="180"/>
      <c r="C346" s="13"/>
      <c r="D346" s="181" t="s">
        <v>225</v>
      </c>
      <c r="E346" s="13"/>
      <c r="F346" s="183" t="s">
        <v>2089</v>
      </c>
      <c r="G346" s="13"/>
      <c r="H346" s="184">
        <v>0.22</v>
      </c>
      <c r="I346" s="185"/>
      <c r="J346" s="13"/>
      <c r="K346" s="13"/>
      <c r="L346" s="180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2" t="s">
        <v>225</v>
      </c>
      <c r="AU346" s="182" t="s">
        <v>22</v>
      </c>
      <c r="AV346" s="13" t="s">
        <v>22</v>
      </c>
      <c r="AW346" s="13" t="s">
        <v>4</v>
      </c>
      <c r="AX346" s="13" t="s">
        <v>88</v>
      </c>
      <c r="AY346" s="182" t="s">
        <v>216</v>
      </c>
    </row>
    <row r="347" s="2" customFormat="1" ht="6.96" customHeight="1">
      <c r="A347" s="40"/>
      <c r="B347" s="57"/>
      <c r="C347" s="58"/>
      <c r="D347" s="58"/>
      <c r="E347" s="58"/>
      <c r="F347" s="58"/>
      <c r="G347" s="58"/>
      <c r="H347" s="58"/>
      <c r="I347" s="58"/>
      <c r="J347" s="58"/>
      <c r="K347" s="58"/>
      <c r="L347" s="41"/>
      <c r="M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</sheetData>
  <autoFilter ref="C88:K34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2091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1277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ROUND((SUM(BE87:BE252)),  2)</f>
        <v>0</v>
      </c>
      <c r="G33" s="40"/>
      <c r="H33" s="40"/>
      <c r="I33" s="125">
        <v>0.20999999999999999</v>
      </c>
      <c r="J33" s="124">
        <f>ROUND(((SUM(BE87:BE252))*I33),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ROUND((SUM(BF87:BF252)),  2)</f>
        <v>0</v>
      </c>
      <c r="G34" s="40"/>
      <c r="H34" s="40"/>
      <c r="I34" s="125">
        <v>0.14999999999999999</v>
      </c>
      <c r="J34" s="124">
        <f>ROUND(((SUM(BF87:BF252))*I34),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ROUND((SUM(BG87:BG252)),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ROUND((SUM(BH87:BH252)),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ROUND((SUM(BI87:BI252)),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301.4 - Odvodnění komunikací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J144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974</v>
      </c>
      <c r="E63" s="141"/>
      <c r="F63" s="141"/>
      <c r="G63" s="141"/>
      <c r="H63" s="141"/>
      <c r="I63" s="141"/>
      <c r="J63" s="142">
        <f>J153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1278</v>
      </c>
      <c r="E64" s="141"/>
      <c r="F64" s="141"/>
      <c r="G64" s="141"/>
      <c r="H64" s="141"/>
      <c r="I64" s="141"/>
      <c r="J64" s="142">
        <f>J178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J242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1461</v>
      </c>
      <c r="E66" s="137"/>
      <c r="F66" s="137"/>
      <c r="G66" s="137"/>
      <c r="H66" s="137"/>
      <c r="I66" s="137"/>
      <c r="J66" s="138">
        <f>J247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1462</v>
      </c>
      <c r="E67" s="141"/>
      <c r="F67" s="141"/>
      <c r="G67" s="141"/>
      <c r="H67" s="141"/>
      <c r="I67" s="141"/>
      <c r="J67" s="142">
        <f>J248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301.4 - Odvodnění komunikací - IV.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P88+P247</f>
        <v>0</v>
      </c>
      <c r="Q87" s="86"/>
      <c r="R87" s="150">
        <f>R88+R247</f>
        <v>106.82123643999999</v>
      </c>
      <c r="S87" s="86"/>
      <c r="T87" s="151">
        <f>T88+T247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BK88+BK247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P89+P144+P153+P178+P242</f>
        <v>0</v>
      </c>
      <c r="Q88" s="159"/>
      <c r="R88" s="160">
        <f>R89+R144+R153+R178+R242</f>
        <v>106.82123643999999</v>
      </c>
      <c r="S88" s="159"/>
      <c r="T88" s="161">
        <f>T89+T144+T153+T178+T242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BK89+BK144+BK153+BK178+BK242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SUM(P90:P143)</f>
        <v>0</v>
      </c>
      <c r="Q89" s="159"/>
      <c r="R89" s="160">
        <f>SUM(R90:R143)</f>
        <v>47.656704149999996</v>
      </c>
      <c r="S89" s="159"/>
      <c r="T89" s="161">
        <f>SUM(T90:T143)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SUM(BK90:BK143)</f>
        <v>0</v>
      </c>
    </row>
    <row r="90" s="2" customFormat="1" ht="14.4" customHeight="1">
      <c r="A90" s="40"/>
      <c r="B90" s="166"/>
      <c r="C90" s="167" t="s">
        <v>88</v>
      </c>
      <c r="D90" s="167" t="s">
        <v>218</v>
      </c>
      <c r="E90" s="168" t="s">
        <v>1279</v>
      </c>
      <c r="F90" s="169" t="s">
        <v>1280</v>
      </c>
      <c r="G90" s="170" t="s">
        <v>1090</v>
      </c>
      <c r="H90" s="171">
        <v>1.7350000000000001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4.0000000000000003E-05</v>
      </c>
      <c r="R90" s="176">
        <f>Q90*H90</f>
        <v>6.9400000000000006E-05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1636</v>
      </c>
    </row>
    <row r="91" s="13" customFormat="1">
      <c r="A91" s="13"/>
      <c r="B91" s="180"/>
      <c r="C91" s="13"/>
      <c r="D91" s="181" t="s">
        <v>225</v>
      </c>
      <c r="E91" s="13"/>
      <c r="F91" s="183" t="s">
        <v>1400</v>
      </c>
      <c r="G91" s="13"/>
      <c r="H91" s="184">
        <v>1.7350000000000001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</v>
      </c>
      <c r="AX91" s="13" t="s">
        <v>88</v>
      </c>
      <c r="AY91" s="182" t="s">
        <v>216</v>
      </c>
    </row>
    <row r="92" s="2" customFormat="1" ht="24.15" customHeight="1">
      <c r="A92" s="40"/>
      <c r="B92" s="166"/>
      <c r="C92" s="167" t="s">
        <v>22</v>
      </c>
      <c r="D92" s="167" t="s">
        <v>218</v>
      </c>
      <c r="E92" s="168" t="s">
        <v>1283</v>
      </c>
      <c r="F92" s="169" t="s">
        <v>1284</v>
      </c>
      <c r="G92" s="170" t="s">
        <v>1285</v>
      </c>
      <c r="H92" s="171">
        <v>2.3130000000000002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1637</v>
      </c>
    </row>
    <row r="93" s="13" customFormat="1">
      <c r="A93" s="13"/>
      <c r="B93" s="180"/>
      <c r="C93" s="13"/>
      <c r="D93" s="181" t="s">
        <v>225</v>
      </c>
      <c r="E93" s="13"/>
      <c r="F93" s="183" t="s">
        <v>1426</v>
      </c>
      <c r="G93" s="13"/>
      <c r="H93" s="184">
        <v>2.3130000000000002</v>
      </c>
      <c r="I93" s="185"/>
      <c r="J93" s="13"/>
      <c r="K93" s="13"/>
      <c r="L93" s="180"/>
      <c r="M93" s="186"/>
      <c r="N93" s="187"/>
      <c r="O93" s="187"/>
      <c r="P93" s="187"/>
      <c r="Q93" s="187"/>
      <c r="R93" s="187"/>
      <c r="S93" s="187"/>
      <c r="T93" s="18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2" t="s">
        <v>225</v>
      </c>
      <c r="AU93" s="182" t="s">
        <v>22</v>
      </c>
      <c r="AV93" s="13" t="s">
        <v>22</v>
      </c>
      <c r="AW93" s="13" t="s">
        <v>4</v>
      </c>
      <c r="AX93" s="13" t="s">
        <v>88</v>
      </c>
      <c r="AY93" s="182" t="s">
        <v>216</v>
      </c>
    </row>
    <row r="94" s="2" customFormat="1" ht="24.15" customHeight="1">
      <c r="A94" s="40"/>
      <c r="B94" s="166"/>
      <c r="C94" s="167" t="s">
        <v>235</v>
      </c>
      <c r="D94" s="167" t="s">
        <v>218</v>
      </c>
      <c r="E94" s="168" t="s">
        <v>1292</v>
      </c>
      <c r="F94" s="169" t="s">
        <v>1293</v>
      </c>
      <c r="G94" s="170" t="s">
        <v>271</v>
      </c>
      <c r="H94" s="171">
        <v>1.905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1641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2092</v>
      </c>
      <c r="G95" s="13"/>
      <c r="H95" s="184">
        <v>1.034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80</v>
      </c>
      <c r="AY95" s="182" t="s">
        <v>216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2093</v>
      </c>
      <c r="G96" s="13"/>
      <c r="H96" s="184">
        <v>2.2610000000000001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80</v>
      </c>
      <c r="AY96" s="182" t="s">
        <v>216</v>
      </c>
    </row>
    <row r="97" s="14" customFormat="1">
      <c r="A97" s="14"/>
      <c r="B97" s="193"/>
      <c r="C97" s="14"/>
      <c r="D97" s="181" t="s">
        <v>225</v>
      </c>
      <c r="E97" s="194" t="s">
        <v>3</v>
      </c>
      <c r="F97" s="195" t="s">
        <v>234</v>
      </c>
      <c r="G97" s="14"/>
      <c r="H97" s="196">
        <v>3.2949999999999999</v>
      </c>
      <c r="I97" s="197"/>
      <c r="J97" s="14"/>
      <c r="K97" s="14"/>
      <c r="L97" s="193"/>
      <c r="M97" s="198"/>
      <c r="N97" s="199"/>
      <c r="O97" s="199"/>
      <c r="P97" s="199"/>
      <c r="Q97" s="199"/>
      <c r="R97" s="199"/>
      <c r="S97" s="199"/>
      <c r="T97" s="20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4" t="s">
        <v>225</v>
      </c>
      <c r="AU97" s="194" t="s">
        <v>22</v>
      </c>
      <c r="AV97" s="14" t="s">
        <v>223</v>
      </c>
      <c r="AW97" s="14" t="s">
        <v>41</v>
      </c>
      <c r="AX97" s="14" t="s">
        <v>88</v>
      </c>
      <c r="AY97" s="194" t="s">
        <v>216</v>
      </c>
    </row>
    <row r="98" s="13" customFormat="1">
      <c r="A98" s="13"/>
      <c r="B98" s="180"/>
      <c r="C98" s="13"/>
      <c r="D98" s="181" t="s">
        <v>225</v>
      </c>
      <c r="E98" s="13"/>
      <c r="F98" s="183" t="s">
        <v>2094</v>
      </c>
      <c r="G98" s="13"/>
      <c r="H98" s="184">
        <v>1.905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</v>
      </c>
      <c r="AX98" s="13" t="s">
        <v>88</v>
      </c>
      <c r="AY98" s="182" t="s">
        <v>216</v>
      </c>
    </row>
    <row r="99" s="2" customFormat="1" ht="37.8" customHeight="1">
      <c r="A99" s="40"/>
      <c r="B99" s="166"/>
      <c r="C99" s="167" t="s">
        <v>223</v>
      </c>
      <c r="D99" s="167" t="s">
        <v>218</v>
      </c>
      <c r="E99" s="168" t="s">
        <v>1297</v>
      </c>
      <c r="F99" s="169" t="s">
        <v>1298</v>
      </c>
      <c r="G99" s="170" t="s">
        <v>261</v>
      </c>
      <c r="H99" s="171">
        <v>66.475999999999999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1645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2095</v>
      </c>
      <c r="G100" s="13"/>
      <c r="H100" s="184">
        <v>114.95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88</v>
      </c>
      <c r="AY100" s="182" t="s">
        <v>216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2096</v>
      </c>
      <c r="G101" s="13"/>
      <c r="H101" s="184">
        <v>66.475999999999999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24.15" customHeight="1">
      <c r="A102" s="40"/>
      <c r="B102" s="166"/>
      <c r="C102" s="167" t="s">
        <v>245</v>
      </c>
      <c r="D102" s="167" t="s">
        <v>218</v>
      </c>
      <c r="E102" s="168" t="s">
        <v>1482</v>
      </c>
      <c r="F102" s="169" t="s">
        <v>1483</v>
      </c>
      <c r="G102" s="170" t="s">
        <v>271</v>
      </c>
      <c r="H102" s="171">
        <v>21.102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1648</v>
      </c>
    </row>
    <row r="103" s="2" customFormat="1">
      <c r="A103" s="40"/>
      <c r="B103" s="41"/>
      <c r="C103" s="40"/>
      <c r="D103" s="181" t="s">
        <v>230</v>
      </c>
      <c r="E103" s="40"/>
      <c r="F103" s="189" t="s">
        <v>1485</v>
      </c>
      <c r="G103" s="40"/>
      <c r="H103" s="40"/>
      <c r="I103" s="190"/>
      <c r="J103" s="40"/>
      <c r="K103" s="40"/>
      <c r="L103" s="41"/>
      <c r="M103" s="191"/>
      <c r="N103" s="192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230</v>
      </c>
      <c r="AU103" s="20" t="s">
        <v>22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2097</v>
      </c>
      <c r="G104" s="13"/>
      <c r="H104" s="184">
        <v>36.490000000000002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2098</v>
      </c>
      <c r="G105" s="13"/>
      <c r="H105" s="184">
        <v>21.102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24.15" customHeight="1">
      <c r="A106" s="40"/>
      <c r="B106" s="166"/>
      <c r="C106" s="167" t="s">
        <v>249</v>
      </c>
      <c r="D106" s="167" t="s">
        <v>218</v>
      </c>
      <c r="E106" s="168" t="s">
        <v>1302</v>
      </c>
      <c r="F106" s="169" t="s">
        <v>1303</v>
      </c>
      <c r="G106" s="170" t="s">
        <v>271</v>
      </c>
      <c r="H106" s="171">
        <v>2.952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1653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2099</v>
      </c>
      <c r="G107" s="13"/>
      <c r="H107" s="184">
        <v>5.1040000000000001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13" customFormat="1">
      <c r="A108" s="13"/>
      <c r="B108" s="180"/>
      <c r="C108" s="13"/>
      <c r="D108" s="181" t="s">
        <v>225</v>
      </c>
      <c r="E108" s="13"/>
      <c r="F108" s="183" t="s">
        <v>2100</v>
      </c>
      <c r="G108" s="13"/>
      <c r="H108" s="184">
        <v>2.952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</v>
      </c>
      <c r="AX108" s="13" t="s">
        <v>88</v>
      </c>
      <c r="AY108" s="182" t="s">
        <v>216</v>
      </c>
    </row>
    <row r="109" s="2" customFormat="1" ht="14.4" customHeight="1">
      <c r="A109" s="40"/>
      <c r="B109" s="166"/>
      <c r="C109" s="167" t="s">
        <v>254</v>
      </c>
      <c r="D109" s="167" t="s">
        <v>218</v>
      </c>
      <c r="E109" s="168" t="s">
        <v>1311</v>
      </c>
      <c r="F109" s="169" t="s">
        <v>1312</v>
      </c>
      <c r="G109" s="170" t="s">
        <v>221</v>
      </c>
      <c r="H109" s="171">
        <v>11.335000000000001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0.00084999999999999995</v>
      </c>
      <c r="R109" s="176">
        <f>Q109*H109</f>
        <v>0.009634750000000001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1657</v>
      </c>
    </row>
    <row r="110" s="13" customFormat="1">
      <c r="A110" s="13"/>
      <c r="B110" s="180"/>
      <c r="C110" s="13"/>
      <c r="D110" s="181" t="s">
        <v>225</v>
      </c>
      <c r="E110" s="182" t="s">
        <v>3</v>
      </c>
      <c r="F110" s="183" t="s">
        <v>2101</v>
      </c>
      <c r="G110" s="13"/>
      <c r="H110" s="184">
        <v>8.8000000000000007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41</v>
      </c>
      <c r="AX110" s="13" t="s">
        <v>80</v>
      </c>
      <c r="AY110" s="182" t="s">
        <v>216</v>
      </c>
    </row>
    <row r="111" s="13" customFormat="1">
      <c r="A111" s="13"/>
      <c r="B111" s="180"/>
      <c r="C111" s="13"/>
      <c r="D111" s="181" t="s">
        <v>225</v>
      </c>
      <c r="E111" s="182" t="s">
        <v>3</v>
      </c>
      <c r="F111" s="183" t="s">
        <v>2102</v>
      </c>
      <c r="G111" s="13"/>
      <c r="H111" s="184">
        <v>10.800000000000001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41</v>
      </c>
      <c r="AX111" s="13" t="s">
        <v>80</v>
      </c>
      <c r="AY111" s="182" t="s">
        <v>216</v>
      </c>
    </row>
    <row r="112" s="14" customFormat="1">
      <c r="A112" s="14"/>
      <c r="B112" s="193"/>
      <c r="C112" s="14"/>
      <c r="D112" s="181" t="s">
        <v>225</v>
      </c>
      <c r="E112" s="194" t="s">
        <v>3</v>
      </c>
      <c r="F112" s="195" t="s">
        <v>234</v>
      </c>
      <c r="G112" s="14"/>
      <c r="H112" s="196">
        <v>19.600000000000001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225</v>
      </c>
      <c r="AU112" s="194" t="s">
        <v>22</v>
      </c>
      <c r="AV112" s="14" t="s">
        <v>223</v>
      </c>
      <c r="AW112" s="14" t="s">
        <v>41</v>
      </c>
      <c r="AX112" s="14" t="s">
        <v>88</v>
      </c>
      <c r="AY112" s="194" t="s">
        <v>216</v>
      </c>
    </row>
    <row r="113" s="13" customFormat="1">
      <c r="A113" s="13"/>
      <c r="B113" s="180"/>
      <c r="C113" s="13"/>
      <c r="D113" s="181" t="s">
        <v>225</v>
      </c>
      <c r="E113" s="13"/>
      <c r="F113" s="183" t="s">
        <v>2103</v>
      </c>
      <c r="G113" s="13"/>
      <c r="H113" s="184">
        <v>11.335000000000001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</v>
      </c>
      <c r="AX113" s="13" t="s">
        <v>88</v>
      </c>
      <c r="AY113" s="182" t="s">
        <v>216</v>
      </c>
    </row>
    <row r="114" s="2" customFormat="1" ht="24.15" customHeight="1">
      <c r="A114" s="40"/>
      <c r="B114" s="166"/>
      <c r="C114" s="167" t="s">
        <v>258</v>
      </c>
      <c r="D114" s="167" t="s">
        <v>218</v>
      </c>
      <c r="E114" s="168" t="s">
        <v>1319</v>
      </c>
      <c r="F114" s="169" t="s">
        <v>1320</v>
      </c>
      <c r="G114" s="170" t="s">
        <v>221</v>
      </c>
      <c r="H114" s="171">
        <v>11.335000000000001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1662</v>
      </c>
    </row>
    <row r="115" s="13" customFormat="1">
      <c r="A115" s="13"/>
      <c r="B115" s="180"/>
      <c r="C115" s="13"/>
      <c r="D115" s="181" t="s">
        <v>225</v>
      </c>
      <c r="E115" s="13"/>
      <c r="F115" s="183" t="s">
        <v>2103</v>
      </c>
      <c r="G115" s="13"/>
      <c r="H115" s="184">
        <v>11.335000000000001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</v>
      </c>
      <c r="AX115" s="13" t="s">
        <v>88</v>
      </c>
      <c r="AY115" s="182" t="s">
        <v>216</v>
      </c>
    </row>
    <row r="116" s="2" customFormat="1" ht="37.8" customHeight="1">
      <c r="A116" s="40"/>
      <c r="B116" s="166"/>
      <c r="C116" s="167" t="s">
        <v>264</v>
      </c>
      <c r="D116" s="167" t="s">
        <v>218</v>
      </c>
      <c r="E116" s="168" t="s">
        <v>293</v>
      </c>
      <c r="F116" s="169" t="s">
        <v>294</v>
      </c>
      <c r="G116" s="170" t="s">
        <v>271</v>
      </c>
      <c r="H116" s="171">
        <v>7.0069999999999997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1665</v>
      </c>
    </row>
    <row r="117" s="2" customFormat="1">
      <c r="A117" s="40"/>
      <c r="B117" s="41"/>
      <c r="C117" s="40"/>
      <c r="D117" s="181" t="s">
        <v>230</v>
      </c>
      <c r="E117" s="40"/>
      <c r="F117" s="189" t="s">
        <v>296</v>
      </c>
      <c r="G117" s="40"/>
      <c r="H117" s="40"/>
      <c r="I117" s="190"/>
      <c r="J117" s="40"/>
      <c r="K117" s="40"/>
      <c r="L117" s="41"/>
      <c r="M117" s="191"/>
      <c r="N117" s="192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230</v>
      </c>
      <c r="AU117" s="20" t="s">
        <v>22</v>
      </c>
    </row>
    <row r="118" s="13" customFormat="1">
      <c r="A118" s="13"/>
      <c r="B118" s="180"/>
      <c r="C118" s="13"/>
      <c r="D118" s="181" t="s">
        <v>225</v>
      </c>
      <c r="E118" s="182" t="s">
        <v>3</v>
      </c>
      <c r="F118" s="183" t="s">
        <v>2104</v>
      </c>
      <c r="G118" s="13"/>
      <c r="H118" s="184">
        <v>12.116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41</v>
      </c>
      <c r="AX118" s="13" t="s">
        <v>88</v>
      </c>
      <c r="AY118" s="182" t="s">
        <v>216</v>
      </c>
    </row>
    <row r="119" s="13" customFormat="1">
      <c r="A119" s="13"/>
      <c r="B119" s="180"/>
      <c r="C119" s="13"/>
      <c r="D119" s="181" t="s">
        <v>225</v>
      </c>
      <c r="E119" s="13"/>
      <c r="F119" s="183" t="s">
        <v>2105</v>
      </c>
      <c r="G119" s="13"/>
      <c r="H119" s="184">
        <v>7.0069999999999997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</v>
      </c>
      <c r="AX119" s="13" t="s">
        <v>88</v>
      </c>
      <c r="AY119" s="182" t="s">
        <v>216</v>
      </c>
    </row>
    <row r="120" s="2" customFormat="1" ht="24.15" customHeight="1">
      <c r="A120" s="40"/>
      <c r="B120" s="166"/>
      <c r="C120" s="167" t="s">
        <v>268</v>
      </c>
      <c r="D120" s="167" t="s">
        <v>218</v>
      </c>
      <c r="E120" s="168" t="s">
        <v>298</v>
      </c>
      <c r="F120" s="169" t="s">
        <v>299</v>
      </c>
      <c r="G120" s="170" t="s">
        <v>300</v>
      </c>
      <c r="H120" s="171">
        <v>14.013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223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223</v>
      </c>
      <c r="BM120" s="178" t="s">
        <v>1668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2106</v>
      </c>
      <c r="G121" s="13"/>
      <c r="H121" s="184">
        <v>24.231999999999999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88</v>
      </c>
      <c r="AY121" s="182" t="s">
        <v>216</v>
      </c>
    </row>
    <row r="122" s="13" customFormat="1">
      <c r="A122" s="13"/>
      <c r="B122" s="180"/>
      <c r="C122" s="13"/>
      <c r="D122" s="181" t="s">
        <v>225</v>
      </c>
      <c r="E122" s="13"/>
      <c r="F122" s="183" t="s">
        <v>2107</v>
      </c>
      <c r="G122" s="13"/>
      <c r="H122" s="184">
        <v>14.013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</v>
      </c>
      <c r="AX122" s="13" t="s">
        <v>88</v>
      </c>
      <c r="AY122" s="182" t="s">
        <v>216</v>
      </c>
    </row>
    <row r="123" s="2" customFormat="1" ht="24.15" customHeight="1">
      <c r="A123" s="40"/>
      <c r="B123" s="166"/>
      <c r="C123" s="167" t="s">
        <v>273</v>
      </c>
      <c r="D123" s="167" t="s">
        <v>218</v>
      </c>
      <c r="E123" s="168" t="s">
        <v>1328</v>
      </c>
      <c r="F123" s="169" t="s">
        <v>1329</v>
      </c>
      <c r="G123" s="170" t="s">
        <v>271</v>
      </c>
      <c r="H123" s="171">
        <v>12.978999999999999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223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223</v>
      </c>
      <c r="BM123" s="178" t="s">
        <v>1673</v>
      </c>
    </row>
    <row r="124" s="13" customFormat="1">
      <c r="A124" s="13"/>
      <c r="B124" s="180"/>
      <c r="C124" s="13"/>
      <c r="D124" s="181" t="s">
        <v>225</v>
      </c>
      <c r="E124" s="182" t="s">
        <v>3</v>
      </c>
      <c r="F124" s="183" t="s">
        <v>2108</v>
      </c>
      <c r="G124" s="13"/>
      <c r="H124" s="184">
        <v>19.207000000000001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41</v>
      </c>
      <c r="AX124" s="13" t="s">
        <v>80</v>
      </c>
      <c r="AY124" s="182" t="s">
        <v>216</v>
      </c>
    </row>
    <row r="125" s="13" customFormat="1">
      <c r="A125" s="13"/>
      <c r="B125" s="180"/>
      <c r="C125" s="13"/>
      <c r="D125" s="181" t="s">
        <v>225</v>
      </c>
      <c r="E125" s="182" t="s">
        <v>3</v>
      </c>
      <c r="F125" s="183" t="s">
        <v>2109</v>
      </c>
      <c r="G125" s="13"/>
      <c r="H125" s="184">
        <v>1.101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41</v>
      </c>
      <c r="AX125" s="13" t="s">
        <v>80</v>
      </c>
      <c r="AY125" s="182" t="s">
        <v>216</v>
      </c>
    </row>
    <row r="126" s="13" customFormat="1">
      <c r="A126" s="13"/>
      <c r="B126" s="180"/>
      <c r="C126" s="13"/>
      <c r="D126" s="181" t="s">
        <v>225</v>
      </c>
      <c r="E126" s="182" t="s">
        <v>3</v>
      </c>
      <c r="F126" s="183" t="s">
        <v>2110</v>
      </c>
      <c r="G126" s="13"/>
      <c r="H126" s="184">
        <v>1.607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41</v>
      </c>
      <c r="AX126" s="13" t="s">
        <v>80</v>
      </c>
      <c r="AY126" s="182" t="s">
        <v>216</v>
      </c>
    </row>
    <row r="127" s="13" customFormat="1">
      <c r="A127" s="13"/>
      <c r="B127" s="180"/>
      <c r="C127" s="13"/>
      <c r="D127" s="181" t="s">
        <v>225</v>
      </c>
      <c r="E127" s="182" t="s">
        <v>3</v>
      </c>
      <c r="F127" s="183" t="s">
        <v>2111</v>
      </c>
      <c r="G127" s="13"/>
      <c r="H127" s="184">
        <v>0.52800000000000002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41</v>
      </c>
      <c r="AX127" s="13" t="s">
        <v>80</v>
      </c>
      <c r="AY127" s="182" t="s">
        <v>216</v>
      </c>
    </row>
    <row r="128" s="14" customFormat="1">
      <c r="A128" s="14"/>
      <c r="B128" s="193"/>
      <c r="C128" s="14"/>
      <c r="D128" s="181" t="s">
        <v>225</v>
      </c>
      <c r="E128" s="194" t="s">
        <v>3</v>
      </c>
      <c r="F128" s="195" t="s">
        <v>234</v>
      </c>
      <c r="G128" s="14"/>
      <c r="H128" s="196">
        <v>22.442999999999998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225</v>
      </c>
      <c r="AU128" s="194" t="s">
        <v>22</v>
      </c>
      <c r="AV128" s="14" t="s">
        <v>223</v>
      </c>
      <c r="AW128" s="14" t="s">
        <v>41</v>
      </c>
      <c r="AX128" s="14" t="s">
        <v>88</v>
      </c>
      <c r="AY128" s="194" t="s">
        <v>216</v>
      </c>
    </row>
    <row r="129" s="13" customFormat="1">
      <c r="A129" s="13"/>
      <c r="B129" s="180"/>
      <c r="C129" s="13"/>
      <c r="D129" s="181" t="s">
        <v>225</v>
      </c>
      <c r="E129" s="13"/>
      <c r="F129" s="183" t="s">
        <v>2112</v>
      </c>
      <c r="G129" s="13"/>
      <c r="H129" s="184">
        <v>12.978999999999999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</v>
      </c>
      <c r="AX129" s="13" t="s">
        <v>88</v>
      </c>
      <c r="AY129" s="182" t="s">
        <v>216</v>
      </c>
    </row>
    <row r="130" s="2" customFormat="1" ht="14.4" customHeight="1">
      <c r="A130" s="40"/>
      <c r="B130" s="166"/>
      <c r="C130" s="201" t="s">
        <v>280</v>
      </c>
      <c r="D130" s="201" t="s">
        <v>356</v>
      </c>
      <c r="E130" s="202" t="s">
        <v>1013</v>
      </c>
      <c r="F130" s="203" t="s">
        <v>1014</v>
      </c>
      <c r="G130" s="204" t="s">
        <v>300</v>
      </c>
      <c r="H130" s="205">
        <v>25.957999999999998</v>
      </c>
      <c r="I130" s="206"/>
      <c r="J130" s="207">
        <f>ROUND(I130*H130,2)</f>
        <v>0</v>
      </c>
      <c r="K130" s="203" t="s">
        <v>222</v>
      </c>
      <c r="L130" s="208"/>
      <c r="M130" s="209" t="s">
        <v>3</v>
      </c>
      <c r="N130" s="210" t="s">
        <v>51</v>
      </c>
      <c r="O130" s="74"/>
      <c r="P130" s="176">
        <f>O130*H130</f>
        <v>0</v>
      </c>
      <c r="Q130" s="176">
        <v>1</v>
      </c>
      <c r="R130" s="176">
        <f>Q130*H130</f>
        <v>25.957999999999998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258</v>
      </c>
      <c r="AT130" s="178" t="s">
        <v>356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1679</v>
      </c>
    </row>
    <row r="131" s="13" customFormat="1">
      <c r="A131" s="13"/>
      <c r="B131" s="180"/>
      <c r="C131" s="13"/>
      <c r="D131" s="181" t="s">
        <v>225</v>
      </c>
      <c r="E131" s="182" t="s">
        <v>3</v>
      </c>
      <c r="F131" s="183" t="s">
        <v>2113</v>
      </c>
      <c r="G131" s="13"/>
      <c r="H131" s="184">
        <v>44.886000000000003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41</v>
      </c>
      <c r="AX131" s="13" t="s">
        <v>88</v>
      </c>
      <c r="AY131" s="182" t="s">
        <v>216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2114</v>
      </c>
      <c r="G132" s="13"/>
      <c r="H132" s="184">
        <v>25.957999999999998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37.8" customHeight="1">
      <c r="A133" s="40"/>
      <c r="B133" s="166"/>
      <c r="C133" s="167" t="s">
        <v>287</v>
      </c>
      <c r="D133" s="167" t="s">
        <v>218</v>
      </c>
      <c r="E133" s="168" t="s">
        <v>1017</v>
      </c>
      <c r="F133" s="169" t="s">
        <v>1018</v>
      </c>
      <c r="G133" s="170" t="s">
        <v>271</v>
      </c>
      <c r="H133" s="171">
        <v>10.718999999999999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223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1682</v>
      </c>
    </row>
    <row r="134" s="13" customFormat="1">
      <c r="A134" s="13"/>
      <c r="B134" s="180"/>
      <c r="C134" s="13"/>
      <c r="D134" s="181" t="s">
        <v>225</v>
      </c>
      <c r="E134" s="182" t="s">
        <v>3</v>
      </c>
      <c r="F134" s="183" t="s">
        <v>2115</v>
      </c>
      <c r="G134" s="13"/>
      <c r="H134" s="184">
        <v>17.515000000000001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41</v>
      </c>
      <c r="AX134" s="13" t="s">
        <v>80</v>
      </c>
      <c r="AY134" s="182" t="s">
        <v>216</v>
      </c>
    </row>
    <row r="135" s="13" customFormat="1">
      <c r="A135" s="13"/>
      <c r="B135" s="180"/>
      <c r="C135" s="13"/>
      <c r="D135" s="181" t="s">
        <v>225</v>
      </c>
      <c r="E135" s="182" t="s">
        <v>3</v>
      </c>
      <c r="F135" s="183" t="s">
        <v>2116</v>
      </c>
      <c r="G135" s="13"/>
      <c r="H135" s="184">
        <v>1.0209999999999999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41</v>
      </c>
      <c r="AX135" s="13" t="s">
        <v>80</v>
      </c>
      <c r="AY135" s="182" t="s">
        <v>216</v>
      </c>
    </row>
    <row r="136" s="14" customFormat="1">
      <c r="A136" s="14"/>
      <c r="B136" s="193"/>
      <c r="C136" s="14"/>
      <c r="D136" s="181" t="s">
        <v>225</v>
      </c>
      <c r="E136" s="194" t="s">
        <v>3</v>
      </c>
      <c r="F136" s="195" t="s">
        <v>234</v>
      </c>
      <c r="G136" s="14"/>
      <c r="H136" s="196">
        <v>18.536000000000001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225</v>
      </c>
      <c r="AU136" s="194" t="s">
        <v>22</v>
      </c>
      <c r="AV136" s="14" t="s">
        <v>223</v>
      </c>
      <c r="AW136" s="14" t="s">
        <v>41</v>
      </c>
      <c r="AX136" s="14" t="s">
        <v>88</v>
      </c>
      <c r="AY136" s="194" t="s">
        <v>216</v>
      </c>
    </row>
    <row r="137" s="13" customFormat="1">
      <c r="A137" s="13"/>
      <c r="B137" s="180"/>
      <c r="C137" s="13"/>
      <c r="D137" s="181" t="s">
        <v>225</v>
      </c>
      <c r="E137" s="13"/>
      <c r="F137" s="183" t="s">
        <v>2117</v>
      </c>
      <c r="G137" s="13"/>
      <c r="H137" s="184">
        <v>10.718999999999999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</v>
      </c>
      <c r="AX137" s="13" t="s">
        <v>88</v>
      </c>
      <c r="AY137" s="182" t="s">
        <v>216</v>
      </c>
    </row>
    <row r="138" s="2" customFormat="1" ht="14.4" customHeight="1">
      <c r="A138" s="40"/>
      <c r="B138" s="166"/>
      <c r="C138" s="201" t="s">
        <v>292</v>
      </c>
      <c r="D138" s="201" t="s">
        <v>356</v>
      </c>
      <c r="E138" s="202" t="s">
        <v>1021</v>
      </c>
      <c r="F138" s="203" t="s">
        <v>1022</v>
      </c>
      <c r="G138" s="204" t="s">
        <v>300</v>
      </c>
      <c r="H138" s="205">
        <v>21.689</v>
      </c>
      <c r="I138" s="206"/>
      <c r="J138" s="207">
        <f>ROUND(I138*H138,2)</f>
        <v>0</v>
      </c>
      <c r="K138" s="203" t="s">
        <v>222</v>
      </c>
      <c r="L138" s="208"/>
      <c r="M138" s="209" t="s">
        <v>3</v>
      </c>
      <c r="N138" s="210" t="s">
        <v>51</v>
      </c>
      <c r="O138" s="74"/>
      <c r="P138" s="176">
        <f>O138*H138</f>
        <v>0</v>
      </c>
      <c r="Q138" s="176">
        <v>1</v>
      </c>
      <c r="R138" s="176">
        <f>Q138*H138</f>
        <v>21.689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258</v>
      </c>
      <c r="AT138" s="178" t="s">
        <v>356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1691</v>
      </c>
    </row>
    <row r="139" s="13" customFormat="1">
      <c r="A139" s="13"/>
      <c r="B139" s="180"/>
      <c r="C139" s="13"/>
      <c r="D139" s="181" t="s">
        <v>225</v>
      </c>
      <c r="E139" s="182" t="s">
        <v>3</v>
      </c>
      <c r="F139" s="183" t="s">
        <v>2118</v>
      </c>
      <c r="G139" s="13"/>
      <c r="H139" s="184">
        <v>17.731000000000002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225</v>
      </c>
      <c r="AU139" s="182" t="s">
        <v>22</v>
      </c>
      <c r="AV139" s="13" t="s">
        <v>22</v>
      </c>
      <c r="AW139" s="13" t="s">
        <v>41</v>
      </c>
      <c r="AX139" s="13" t="s">
        <v>80</v>
      </c>
      <c r="AY139" s="182" t="s">
        <v>216</v>
      </c>
    </row>
    <row r="140" s="13" customFormat="1">
      <c r="A140" s="13"/>
      <c r="B140" s="180"/>
      <c r="C140" s="13"/>
      <c r="D140" s="181" t="s">
        <v>225</v>
      </c>
      <c r="E140" s="182" t="s">
        <v>3</v>
      </c>
      <c r="F140" s="183" t="s">
        <v>2116</v>
      </c>
      <c r="G140" s="13"/>
      <c r="H140" s="184">
        <v>1.0209999999999999</v>
      </c>
      <c r="I140" s="185"/>
      <c r="J140" s="13"/>
      <c r="K140" s="13"/>
      <c r="L140" s="180"/>
      <c r="M140" s="186"/>
      <c r="N140" s="187"/>
      <c r="O140" s="187"/>
      <c r="P140" s="187"/>
      <c r="Q140" s="187"/>
      <c r="R140" s="187"/>
      <c r="S140" s="187"/>
      <c r="T140" s="18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2" t="s">
        <v>225</v>
      </c>
      <c r="AU140" s="182" t="s">
        <v>22</v>
      </c>
      <c r="AV140" s="13" t="s">
        <v>22</v>
      </c>
      <c r="AW140" s="13" t="s">
        <v>41</v>
      </c>
      <c r="AX140" s="13" t="s">
        <v>80</v>
      </c>
      <c r="AY140" s="182" t="s">
        <v>216</v>
      </c>
    </row>
    <row r="141" s="16" customFormat="1">
      <c r="A141" s="16"/>
      <c r="B141" s="226"/>
      <c r="C141" s="16"/>
      <c r="D141" s="181" t="s">
        <v>225</v>
      </c>
      <c r="E141" s="227" t="s">
        <v>3</v>
      </c>
      <c r="F141" s="228" t="s">
        <v>1335</v>
      </c>
      <c r="G141" s="16"/>
      <c r="H141" s="229">
        <v>18.752000000000002</v>
      </c>
      <c r="I141" s="230"/>
      <c r="J141" s="16"/>
      <c r="K141" s="16"/>
      <c r="L141" s="226"/>
      <c r="M141" s="231"/>
      <c r="N141" s="232"/>
      <c r="O141" s="232"/>
      <c r="P141" s="232"/>
      <c r="Q141" s="232"/>
      <c r="R141" s="232"/>
      <c r="S141" s="232"/>
      <c r="T141" s="23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27" t="s">
        <v>225</v>
      </c>
      <c r="AU141" s="227" t="s">
        <v>22</v>
      </c>
      <c r="AV141" s="16" t="s">
        <v>235</v>
      </c>
      <c r="AW141" s="16" t="s">
        <v>41</v>
      </c>
      <c r="AX141" s="16" t="s">
        <v>80</v>
      </c>
      <c r="AY141" s="227" t="s">
        <v>216</v>
      </c>
    </row>
    <row r="142" s="13" customFormat="1">
      <c r="A142" s="13"/>
      <c r="B142" s="180"/>
      <c r="C142" s="13"/>
      <c r="D142" s="181" t="s">
        <v>225</v>
      </c>
      <c r="E142" s="182" t="s">
        <v>3</v>
      </c>
      <c r="F142" s="183" t="s">
        <v>2119</v>
      </c>
      <c r="G142" s="13"/>
      <c r="H142" s="184">
        <v>37.503999999999998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225</v>
      </c>
      <c r="AU142" s="182" t="s">
        <v>22</v>
      </c>
      <c r="AV142" s="13" t="s">
        <v>22</v>
      </c>
      <c r="AW142" s="13" t="s">
        <v>41</v>
      </c>
      <c r="AX142" s="13" t="s">
        <v>88</v>
      </c>
      <c r="AY142" s="182" t="s">
        <v>216</v>
      </c>
    </row>
    <row r="143" s="13" customFormat="1">
      <c r="A143" s="13"/>
      <c r="B143" s="180"/>
      <c r="C143" s="13"/>
      <c r="D143" s="181" t="s">
        <v>225</v>
      </c>
      <c r="E143" s="13"/>
      <c r="F143" s="183" t="s">
        <v>2120</v>
      </c>
      <c r="G143" s="13"/>
      <c r="H143" s="184">
        <v>21.689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</v>
      </c>
      <c r="AX143" s="13" t="s">
        <v>88</v>
      </c>
      <c r="AY143" s="182" t="s">
        <v>216</v>
      </c>
    </row>
    <row r="144" s="12" customFormat="1" ht="22.8" customHeight="1">
      <c r="A144" s="12"/>
      <c r="B144" s="153"/>
      <c r="C144" s="12"/>
      <c r="D144" s="154" t="s">
        <v>79</v>
      </c>
      <c r="E144" s="164" t="s">
        <v>22</v>
      </c>
      <c r="F144" s="164" t="s">
        <v>330</v>
      </c>
      <c r="G144" s="12"/>
      <c r="H144" s="12"/>
      <c r="I144" s="156"/>
      <c r="J144" s="165">
        <f>BK144</f>
        <v>0</v>
      </c>
      <c r="K144" s="12"/>
      <c r="L144" s="153"/>
      <c r="M144" s="158"/>
      <c r="N144" s="159"/>
      <c r="O144" s="159"/>
      <c r="P144" s="160">
        <f>SUM(P145:P152)</f>
        <v>0</v>
      </c>
      <c r="Q144" s="159"/>
      <c r="R144" s="160">
        <f>SUM(R145:R152)</f>
        <v>13.695052730000001</v>
      </c>
      <c r="S144" s="159"/>
      <c r="T144" s="161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4" t="s">
        <v>88</v>
      </c>
      <c r="AT144" s="162" t="s">
        <v>79</v>
      </c>
      <c r="AU144" s="162" t="s">
        <v>88</v>
      </c>
      <c r="AY144" s="154" t="s">
        <v>216</v>
      </c>
      <c r="BK144" s="163">
        <f>SUM(BK145:BK152)</f>
        <v>0</v>
      </c>
    </row>
    <row r="145" s="2" customFormat="1" ht="24.15" customHeight="1">
      <c r="A145" s="40"/>
      <c r="B145" s="166"/>
      <c r="C145" s="167" t="s">
        <v>9</v>
      </c>
      <c r="D145" s="167" t="s">
        <v>218</v>
      </c>
      <c r="E145" s="168" t="s">
        <v>1028</v>
      </c>
      <c r="F145" s="169" t="s">
        <v>1029</v>
      </c>
      <c r="G145" s="170" t="s">
        <v>221</v>
      </c>
      <c r="H145" s="171">
        <v>99.712999999999994</v>
      </c>
      <c r="I145" s="172"/>
      <c r="J145" s="173">
        <f>ROUND(I145*H145,2)</f>
        <v>0</v>
      </c>
      <c r="K145" s="169" t="s">
        <v>222</v>
      </c>
      <c r="L145" s="41"/>
      <c r="M145" s="174" t="s">
        <v>3</v>
      </c>
      <c r="N145" s="175" t="s">
        <v>51</v>
      </c>
      <c r="O145" s="74"/>
      <c r="P145" s="176">
        <f>O145*H145</f>
        <v>0</v>
      </c>
      <c r="Q145" s="176">
        <v>0.00017000000000000001</v>
      </c>
      <c r="R145" s="176">
        <f>Q145*H145</f>
        <v>0.016951210000000001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223</v>
      </c>
      <c r="AT145" s="178" t="s">
        <v>218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223</v>
      </c>
      <c r="BM145" s="178" t="s">
        <v>1698</v>
      </c>
    </row>
    <row r="146" s="13" customFormat="1">
      <c r="A146" s="13"/>
      <c r="B146" s="180"/>
      <c r="C146" s="13"/>
      <c r="D146" s="181" t="s">
        <v>225</v>
      </c>
      <c r="E146" s="182" t="s">
        <v>3</v>
      </c>
      <c r="F146" s="183" t="s">
        <v>2121</v>
      </c>
      <c r="G146" s="13"/>
      <c r="H146" s="184">
        <v>172.42500000000001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225</v>
      </c>
      <c r="AU146" s="182" t="s">
        <v>22</v>
      </c>
      <c r="AV146" s="13" t="s">
        <v>22</v>
      </c>
      <c r="AW146" s="13" t="s">
        <v>41</v>
      </c>
      <c r="AX146" s="13" t="s">
        <v>88</v>
      </c>
      <c r="AY146" s="182" t="s">
        <v>216</v>
      </c>
    </row>
    <row r="147" s="13" customFormat="1">
      <c r="A147" s="13"/>
      <c r="B147" s="180"/>
      <c r="C147" s="13"/>
      <c r="D147" s="181" t="s">
        <v>225</v>
      </c>
      <c r="E147" s="13"/>
      <c r="F147" s="183" t="s">
        <v>2122</v>
      </c>
      <c r="G147" s="13"/>
      <c r="H147" s="184">
        <v>99.712999999999994</v>
      </c>
      <c r="I147" s="185"/>
      <c r="J147" s="13"/>
      <c r="K147" s="13"/>
      <c r="L147" s="180"/>
      <c r="M147" s="186"/>
      <c r="N147" s="187"/>
      <c r="O147" s="187"/>
      <c r="P147" s="187"/>
      <c r="Q147" s="187"/>
      <c r="R147" s="187"/>
      <c r="S147" s="187"/>
      <c r="T147" s="18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225</v>
      </c>
      <c r="AU147" s="182" t="s">
        <v>22</v>
      </c>
      <c r="AV147" s="13" t="s">
        <v>22</v>
      </c>
      <c r="AW147" s="13" t="s">
        <v>4</v>
      </c>
      <c r="AX147" s="13" t="s">
        <v>88</v>
      </c>
      <c r="AY147" s="182" t="s">
        <v>216</v>
      </c>
    </row>
    <row r="148" s="2" customFormat="1" ht="14.4" customHeight="1">
      <c r="A148" s="40"/>
      <c r="B148" s="166"/>
      <c r="C148" s="201" t="s">
        <v>303</v>
      </c>
      <c r="D148" s="201" t="s">
        <v>356</v>
      </c>
      <c r="E148" s="202" t="s">
        <v>1032</v>
      </c>
      <c r="F148" s="203" t="s">
        <v>1033</v>
      </c>
      <c r="G148" s="204" t="s">
        <v>221</v>
      </c>
      <c r="H148" s="205">
        <v>109.685</v>
      </c>
      <c r="I148" s="206"/>
      <c r="J148" s="207">
        <f>ROUND(I148*H148,2)</f>
        <v>0</v>
      </c>
      <c r="K148" s="203" t="s">
        <v>222</v>
      </c>
      <c r="L148" s="208"/>
      <c r="M148" s="209" t="s">
        <v>3</v>
      </c>
      <c r="N148" s="210" t="s">
        <v>51</v>
      </c>
      <c r="O148" s="74"/>
      <c r="P148" s="176">
        <f>O148*H148</f>
        <v>0</v>
      </c>
      <c r="Q148" s="176">
        <v>0.00059999999999999995</v>
      </c>
      <c r="R148" s="176">
        <f>Q148*H148</f>
        <v>0.065810999999999995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258</v>
      </c>
      <c r="AT148" s="178" t="s">
        <v>356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223</v>
      </c>
      <c r="BM148" s="178" t="s">
        <v>1701</v>
      </c>
    </row>
    <row r="149" s="13" customFormat="1">
      <c r="A149" s="13"/>
      <c r="B149" s="180"/>
      <c r="C149" s="13"/>
      <c r="D149" s="181" t="s">
        <v>225</v>
      </c>
      <c r="E149" s="13"/>
      <c r="F149" s="183" t="s">
        <v>2123</v>
      </c>
      <c r="G149" s="13"/>
      <c r="H149" s="184">
        <v>109.685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225</v>
      </c>
      <c r="AU149" s="182" t="s">
        <v>22</v>
      </c>
      <c r="AV149" s="13" t="s">
        <v>22</v>
      </c>
      <c r="AW149" s="13" t="s">
        <v>4</v>
      </c>
      <c r="AX149" s="13" t="s">
        <v>88</v>
      </c>
      <c r="AY149" s="182" t="s">
        <v>216</v>
      </c>
    </row>
    <row r="150" s="2" customFormat="1" ht="24.15" customHeight="1">
      <c r="A150" s="40"/>
      <c r="B150" s="166"/>
      <c r="C150" s="167" t="s">
        <v>308</v>
      </c>
      <c r="D150" s="167" t="s">
        <v>218</v>
      </c>
      <c r="E150" s="168" t="s">
        <v>1349</v>
      </c>
      <c r="F150" s="169" t="s">
        <v>1350</v>
      </c>
      <c r="G150" s="170" t="s">
        <v>261</v>
      </c>
      <c r="H150" s="171">
        <v>66.475999999999999</v>
      </c>
      <c r="I150" s="172"/>
      <c r="J150" s="173">
        <f>ROUND(I150*H150,2)</f>
        <v>0</v>
      </c>
      <c r="K150" s="169" t="s">
        <v>222</v>
      </c>
      <c r="L150" s="41"/>
      <c r="M150" s="174" t="s">
        <v>3</v>
      </c>
      <c r="N150" s="175" t="s">
        <v>51</v>
      </c>
      <c r="O150" s="74"/>
      <c r="P150" s="176">
        <f>O150*H150</f>
        <v>0</v>
      </c>
      <c r="Q150" s="176">
        <v>0.20477000000000001</v>
      </c>
      <c r="R150" s="176">
        <f>Q150*H150</f>
        <v>13.61229052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223</v>
      </c>
      <c r="AT150" s="178" t="s">
        <v>218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223</v>
      </c>
      <c r="BM150" s="178" t="s">
        <v>1703</v>
      </c>
    </row>
    <row r="151" s="13" customFormat="1">
      <c r="A151" s="13"/>
      <c r="B151" s="180"/>
      <c r="C151" s="13"/>
      <c r="D151" s="181" t="s">
        <v>225</v>
      </c>
      <c r="E151" s="182" t="s">
        <v>3</v>
      </c>
      <c r="F151" s="183" t="s">
        <v>2095</v>
      </c>
      <c r="G151" s="13"/>
      <c r="H151" s="184">
        <v>114.95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225</v>
      </c>
      <c r="AU151" s="182" t="s">
        <v>22</v>
      </c>
      <c r="AV151" s="13" t="s">
        <v>22</v>
      </c>
      <c r="AW151" s="13" t="s">
        <v>41</v>
      </c>
      <c r="AX151" s="13" t="s">
        <v>88</v>
      </c>
      <c r="AY151" s="182" t="s">
        <v>216</v>
      </c>
    </row>
    <row r="152" s="13" customFormat="1">
      <c r="A152" s="13"/>
      <c r="B152" s="180"/>
      <c r="C152" s="13"/>
      <c r="D152" s="181" t="s">
        <v>225</v>
      </c>
      <c r="E152" s="13"/>
      <c r="F152" s="183" t="s">
        <v>2096</v>
      </c>
      <c r="G152" s="13"/>
      <c r="H152" s="184">
        <v>66.475999999999999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225</v>
      </c>
      <c r="AU152" s="182" t="s">
        <v>22</v>
      </c>
      <c r="AV152" s="13" t="s">
        <v>22</v>
      </c>
      <c r="AW152" s="13" t="s">
        <v>4</v>
      </c>
      <c r="AX152" s="13" t="s">
        <v>88</v>
      </c>
      <c r="AY152" s="182" t="s">
        <v>216</v>
      </c>
    </row>
    <row r="153" s="12" customFormat="1" ht="22.8" customHeight="1">
      <c r="A153" s="12"/>
      <c r="B153" s="153"/>
      <c r="C153" s="12"/>
      <c r="D153" s="154" t="s">
        <v>79</v>
      </c>
      <c r="E153" s="164" t="s">
        <v>223</v>
      </c>
      <c r="F153" s="164" t="s">
        <v>1066</v>
      </c>
      <c r="G153" s="12"/>
      <c r="H153" s="12"/>
      <c r="I153" s="156"/>
      <c r="J153" s="165">
        <f>BK153</f>
        <v>0</v>
      </c>
      <c r="K153" s="12"/>
      <c r="L153" s="153"/>
      <c r="M153" s="158"/>
      <c r="N153" s="159"/>
      <c r="O153" s="159"/>
      <c r="P153" s="160">
        <f>SUM(P154:P177)</f>
        <v>0</v>
      </c>
      <c r="Q153" s="159"/>
      <c r="R153" s="160">
        <f>SUM(R154:R177)</f>
        <v>32.801254959999994</v>
      </c>
      <c r="S153" s="159"/>
      <c r="T153" s="161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4" t="s">
        <v>88</v>
      </c>
      <c r="AT153" s="162" t="s">
        <v>79</v>
      </c>
      <c r="AU153" s="162" t="s">
        <v>88</v>
      </c>
      <c r="AY153" s="154" t="s">
        <v>216</v>
      </c>
      <c r="BK153" s="163">
        <f>SUM(BK154:BK177)</f>
        <v>0</v>
      </c>
    </row>
    <row r="154" s="2" customFormat="1" ht="24.15" customHeight="1">
      <c r="A154" s="40"/>
      <c r="B154" s="166"/>
      <c r="C154" s="167" t="s">
        <v>314</v>
      </c>
      <c r="D154" s="167" t="s">
        <v>218</v>
      </c>
      <c r="E154" s="168" t="s">
        <v>1526</v>
      </c>
      <c r="F154" s="169" t="s">
        <v>1527</v>
      </c>
      <c r="G154" s="170" t="s">
        <v>271</v>
      </c>
      <c r="H154" s="171">
        <v>0.46500000000000002</v>
      </c>
      <c r="I154" s="172"/>
      <c r="J154" s="173">
        <f>ROUND(I154*H154,2)</f>
        <v>0</v>
      </c>
      <c r="K154" s="169" t="s">
        <v>222</v>
      </c>
      <c r="L154" s="41"/>
      <c r="M154" s="174" t="s">
        <v>3</v>
      </c>
      <c r="N154" s="175" t="s">
        <v>51</v>
      </c>
      <c r="O154" s="74"/>
      <c r="P154" s="176">
        <f>O154*H154</f>
        <v>0</v>
      </c>
      <c r="Q154" s="176">
        <v>2.4289999999999998</v>
      </c>
      <c r="R154" s="176">
        <f>Q154*H154</f>
        <v>1.1294850000000001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223</v>
      </c>
      <c r="AT154" s="178" t="s">
        <v>218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223</v>
      </c>
      <c r="BM154" s="178" t="s">
        <v>1704</v>
      </c>
    </row>
    <row r="155" s="13" customFormat="1">
      <c r="A155" s="13"/>
      <c r="B155" s="180"/>
      <c r="C155" s="13"/>
      <c r="D155" s="181" t="s">
        <v>225</v>
      </c>
      <c r="E155" s="182" t="s">
        <v>3</v>
      </c>
      <c r="F155" s="183" t="s">
        <v>2124</v>
      </c>
      <c r="G155" s="13"/>
      <c r="H155" s="184">
        <v>0.80400000000000005</v>
      </c>
      <c r="I155" s="185"/>
      <c r="J155" s="13"/>
      <c r="K155" s="13"/>
      <c r="L155" s="180"/>
      <c r="M155" s="186"/>
      <c r="N155" s="187"/>
      <c r="O155" s="187"/>
      <c r="P155" s="187"/>
      <c r="Q155" s="187"/>
      <c r="R155" s="187"/>
      <c r="S155" s="187"/>
      <c r="T155" s="18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2" t="s">
        <v>225</v>
      </c>
      <c r="AU155" s="182" t="s">
        <v>22</v>
      </c>
      <c r="AV155" s="13" t="s">
        <v>22</v>
      </c>
      <c r="AW155" s="13" t="s">
        <v>41</v>
      </c>
      <c r="AX155" s="13" t="s">
        <v>88</v>
      </c>
      <c r="AY155" s="182" t="s">
        <v>216</v>
      </c>
    </row>
    <row r="156" s="13" customFormat="1">
      <c r="A156" s="13"/>
      <c r="B156" s="180"/>
      <c r="C156" s="13"/>
      <c r="D156" s="181" t="s">
        <v>225</v>
      </c>
      <c r="E156" s="13"/>
      <c r="F156" s="183" t="s">
        <v>1706</v>
      </c>
      <c r="G156" s="13"/>
      <c r="H156" s="184">
        <v>0.46500000000000002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225</v>
      </c>
      <c r="AU156" s="182" t="s">
        <v>22</v>
      </c>
      <c r="AV156" s="13" t="s">
        <v>22</v>
      </c>
      <c r="AW156" s="13" t="s">
        <v>4</v>
      </c>
      <c r="AX156" s="13" t="s">
        <v>88</v>
      </c>
      <c r="AY156" s="182" t="s">
        <v>216</v>
      </c>
    </row>
    <row r="157" s="2" customFormat="1" ht="24.15" customHeight="1">
      <c r="A157" s="40"/>
      <c r="B157" s="166"/>
      <c r="C157" s="167" t="s">
        <v>319</v>
      </c>
      <c r="D157" s="167" t="s">
        <v>218</v>
      </c>
      <c r="E157" s="168" t="s">
        <v>1707</v>
      </c>
      <c r="F157" s="169" t="s">
        <v>1708</v>
      </c>
      <c r="G157" s="170" t="s">
        <v>271</v>
      </c>
      <c r="H157" s="171">
        <v>1.0960000000000001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2.234</v>
      </c>
      <c r="R157" s="176">
        <f>Q157*H157</f>
        <v>2.448464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223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223</v>
      </c>
      <c r="BM157" s="178" t="s">
        <v>1709</v>
      </c>
    </row>
    <row r="158" s="13" customFormat="1">
      <c r="A158" s="13"/>
      <c r="B158" s="180"/>
      <c r="C158" s="13"/>
      <c r="D158" s="181" t="s">
        <v>225</v>
      </c>
      <c r="E158" s="182" t="s">
        <v>3</v>
      </c>
      <c r="F158" s="183" t="s">
        <v>2125</v>
      </c>
      <c r="G158" s="13"/>
      <c r="H158" s="184">
        <v>1.796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225</v>
      </c>
      <c r="AU158" s="182" t="s">
        <v>22</v>
      </c>
      <c r="AV158" s="13" t="s">
        <v>22</v>
      </c>
      <c r="AW158" s="13" t="s">
        <v>41</v>
      </c>
      <c r="AX158" s="13" t="s">
        <v>80</v>
      </c>
      <c r="AY158" s="182" t="s">
        <v>216</v>
      </c>
    </row>
    <row r="159" s="13" customFormat="1">
      <c r="A159" s="13"/>
      <c r="B159" s="180"/>
      <c r="C159" s="13"/>
      <c r="D159" s="181" t="s">
        <v>225</v>
      </c>
      <c r="E159" s="182" t="s">
        <v>3</v>
      </c>
      <c r="F159" s="183" t="s">
        <v>2126</v>
      </c>
      <c r="G159" s="13"/>
      <c r="H159" s="184">
        <v>0.099000000000000005</v>
      </c>
      <c r="I159" s="185"/>
      <c r="J159" s="13"/>
      <c r="K159" s="13"/>
      <c r="L159" s="180"/>
      <c r="M159" s="186"/>
      <c r="N159" s="187"/>
      <c r="O159" s="187"/>
      <c r="P159" s="187"/>
      <c r="Q159" s="187"/>
      <c r="R159" s="187"/>
      <c r="S159" s="187"/>
      <c r="T159" s="18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2" t="s">
        <v>225</v>
      </c>
      <c r="AU159" s="182" t="s">
        <v>22</v>
      </c>
      <c r="AV159" s="13" t="s">
        <v>22</v>
      </c>
      <c r="AW159" s="13" t="s">
        <v>41</v>
      </c>
      <c r="AX159" s="13" t="s">
        <v>80</v>
      </c>
      <c r="AY159" s="182" t="s">
        <v>216</v>
      </c>
    </row>
    <row r="160" s="14" customFormat="1">
      <c r="A160" s="14"/>
      <c r="B160" s="193"/>
      <c r="C160" s="14"/>
      <c r="D160" s="181" t="s">
        <v>225</v>
      </c>
      <c r="E160" s="194" t="s">
        <v>3</v>
      </c>
      <c r="F160" s="195" t="s">
        <v>234</v>
      </c>
      <c r="G160" s="14"/>
      <c r="H160" s="196">
        <v>1.895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225</v>
      </c>
      <c r="AU160" s="194" t="s">
        <v>22</v>
      </c>
      <c r="AV160" s="14" t="s">
        <v>223</v>
      </c>
      <c r="AW160" s="14" t="s">
        <v>41</v>
      </c>
      <c r="AX160" s="14" t="s">
        <v>88</v>
      </c>
      <c r="AY160" s="194" t="s">
        <v>216</v>
      </c>
    </row>
    <row r="161" s="13" customFormat="1">
      <c r="A161" s="13"/>
      <c r="B161" s="180"/>
      <c r="C161" s="13"/>
      <c r="D161" s="181" t="s">
        <v>225</v>
      </c>
      <c r="E161" s="13"/>
      <c r="F161" s="183" t="s">
        <v>2127</v>
      </c>
      <c r="G161" s="13"/>
      <c r="H161" s="184">
        <v>1.0960000000000001</v>
      </c>
      <c r="I161" s="185"/>
      <c r="J161" s="13"/>
      <c r="K161" s="13"/>
      <c r="L161" s="180"/>
      <c r="M161" s="186"/>
      <c r="N161" s="187"/>
      <c r="O161" s="187"/>
      <c r="P161" s="187"/>
      <c r="Q161" s="187"/>
      <c r="R161" s="187"/>
      <c r="S161" s="187"/>
      <c r="T161" s="18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2" t="s">
        <v>225</v>
      </c>
      <c r="AU161" s="182" t="s">
        <v>22</v>
      </c>
      <c r="AV161" s="13" t="s">
        <v>22</v>
      </c>
      <c r="AW161" s="13" t="s">
        <v>4</v>
      </c>
      <c r="AX161" s="13" t="s">
        <v>88</v>
      </c>
      <c r="AY161" s="182" t="s">
        <v>216</v>
      </c>
    </row>
    <row r="162" s="2" customFormat="1" ht="14.4" customHeight="1">
      <c r="A162" s="40"/>
      <c r="B162" s="166"/>
      <c r="C162" s="167" t="s">
        <v>325</v>
      </c>
      <c r="D162" s="167" t="s">
        <v>218</v>
      </c>
      <c r="E162" s="168" t="s">
        <v>1713</v>
      </c>
      <c r="F162" s="169" t="s">
        <v>1714</v>
      </c>
      <c r="G162" s="170" t="s">
        <v>300</v>
      </c>
      <c r="H162" s="171">
        <v>0.033000000000000002</v>
      </c>
      <c r="I162" s="172"/>
      <c r="J162" s="173">
        <f>ROUND(I162*H162,2)</f>
        <v>0</v>
      </c>
      <c r="K162" s="169" t="s">
        <v>222</v>
      </c>
      <c r="L162" s="41"/>
      <c r="M162" s="174" t="s">
        <v>3</v>
      </c>
      <c r="N162" s="175" t="s">
        <v>51</v>
      </c>
      <c r="O162" s="74"/>
      <c r="P162" s="176">
        <f>O162*H162</f>
        <v>0</v>
      </c>
      <c r="Q162" s="176">
        <v>0.85540000000000005</v>
      </c>
      <c r="R162" s="176">
        <f>Q162*H162</f>
        <v>0.028228200000000002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223</v>
      </c>
      <c r="AT162" s="178" t="s">
        <v>218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223</v>
      </c>
      <c r="BM162" s="178" t="s">
        <v>1715</v>
      </c>
    </row>
    <row r="163" s="13" customFormat="1">
      <c r="A163" s="13"/>
      <c r="B163" s="180"/>
      <c r="C163" s="13"/>
      <c r="D163" s="181" t="s">
        <v>225</v>
      </c>
      <c r="E163" s="182" t="s">
        <v>3</v>
      </c>
      <c r="F163" s="183" t="s">
        <v>2128</v>
      </c>
      <c r="G163" s="13"/>
      <c r="H163" s="184">
        <v>17.962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225</v>
      </c>
      <c r="AU163" s="182" t="s">
        <v>22</v>
      </c>
      <c r="AV163" s="13" t="s">
        <v>22</v>
      </c>
      <c r="AW163" s="13" t="s">
        <v>41</v>
      </c>
      <c r="AX163" s="13" t="s">
        <v>80</v>
      </c>
      <c r="AY163" s="182" t="s">
        <v>216</v>
      </c>
    </row>
    <row r="164" s="13" customFormat="1">
      <c r="A164" s="13"/>
      <c r="B164" s="180"/>
      <c r="C164" s="13"/>
      <c r="D164" s="181" t="s">
        <v>225</v>
      </c>
      <c r="E164" s="182" t="s">
        <v>3</v>
      </c>
      <c r="F164" s="183" t="s">
        <v>2129</v>
      </c>
      <c r="G164" s="13"/>
      <c r="H164" s="184">
        <v>0.99199999999999999</v>
      </c>
      <c r="I164" s="185"/>
      <c r="J164" s="13"/>
      <c r="K164" s="13"/>
      <c r="L164" s="180"/>
      <c r="M164" s="186"/>
      <c r="N164" s="187"/>
      <c r="O164" s="187"/>
      <c r="P164" s="187"/>
      <c r="Q164" s="187"/>
      <c r="R164" s="187"/>
      <c r="S164" s="187"/>
      <c r="T164" s="18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225</v>
      </c>
      <c r="AU164" s="182" t="s">
        <v>22</v>
      </c>
      <c r="AV164" s="13" t="s">
        <v>22</v>
      </c>
      <c r="AW164" s="13" t="s">
        <v>41</v>
      </c>
      <c r="AX164" s="13" t="s">
        <v>80</v>
      </c>
      <c r="AY164" s="182" t="s">
        <v>216</v>
      </c>
    </row>
    <row r="165" s="16" customFormat="1">
      <c r="A165" s="16"/>
      <c r="B165" s="226"/>
      <c r="C165" s="16"/>
      <c r="D165" s="181" t="s">
        <v>225</v>
      </c>
      <c r="E165" s="227" t="s">
        <v>3</v>
      </c>
      <c r="F165" s="228" t="s">
        <v>1335</v>
      </c>
      <c r="G165" s="16"/>
      <c r="H165" s="229">
        <v>18.954000000000001</v>
      </c>
      <c r="I165" s="230"/>
      <c r="J165" s="16"/>
      <c r="K165" s="16"/>
      <c r="L165" s="226"/>
      <c r="M165" s="231"/>
      <c r="N165" s="232"/>
      <c r="O165" s="232"/>
      <c r="P165" s="232"/>
      <c r="Q165" s="232"/>
      <c r="R165" s="232"/>
      <c r="S165" s="232"/>
      <c r="T165" s="23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27" t="s">
        <v>225</v>
      </c>
      <c r="AU165" s="227" t="s">
        <v>22</v>
      </c>
      <c r="AV165" s="16" t="s">
        <v>235</v>
      </c>
      <c r="AW165" s="16" t="s">
        <v>41</v>
      </c>
      <c r="AX165" s="16" t="s">
        <v>80</v>
      </c>
      <c r="AY165" s="227" t="s">
        <v>216</v>
      </c>
    </row>
    <row r="166" s="13" customFormat="1">
      <c r="A166" s="13"/>
      <c r="B166" s="180"/>
      <c r="C166" s="13"/>
      <c r="D166" s="181" t="s">
        <v>225</v>
      </c>
      <c r="E166" s="182" t="s">
        <v>3</v>
      </c>
      <c r="F166" s="183" t="s">
        <v>2130</v>
      </c>
      <c r="G166" s="13"/>
      <c r="H166" s="184">
        <v>0.057000000000000002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225</v>
      </c>
      <c r="AU166" s="182" t="s">
        <v>22</v>
      </c>
      <c r="AV166" s="13" t="s">
        <v>22</v>
      </c>
      <c r="AW166" s="13" t="s">
        <v>41</v>
      </c>
      <c r="AX166" s="13" t="s">
        <v>88</v>
      </c>
      <c r="AY166" s="182" t="s">
        <v>216</v>
      </c>
    </row>
    <row r="167" s="13" customFormat="1">
      <c r="A167" s="13"/>
      <c r="B167" s="180"/>
      <c r="C167" s="13"/>
      <c r="D167" s="181" t="s">
        <v>225</v>
      </c>
      <c r="E167" s="13"/>
      <c r="F167" s="183" t="s">
        <v>2131</v>
      </c>
      <c r="G167" s="13"/>
      <c r="H167" s="184">
        <v>0.033000000000000002</v>
      </c>
      <c r="I167" s="185"/>
      <c r="J167" s="13"/>
      <c r="K167" s="13"/>
      <c r="L167" s="180"/>
      <c r="M167" s="186"/>
      <c r="N167" s="187"/>
      <c r="O167" s="187"/>
      <c r="P167" s="187"/>
      <c r="Q167" s="187"/>
      <c r="R167" s="187"/>
      <c r="S167" s="187"/>
      <c r="T167" s="18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225</v>
      </c>
      <c r="AU167" s="182" t="s">
        <v>22</v>
      </c>
      <c r="AV167" s="13" t="s">
        <v>22</v>
      </c>
      <c r="AW167" s="13" t="s">
        <v>4</v>
      </c>
      <c r="AX167" s="13" t="s">
        <v>88</v>
      </c>
      <c r="AY167" s="182" t="s">
        <v>216</v>
      </c>
    </row>
    <row r="168" s="2" customFormat="1" ht="24.15" customHeight="1">
      <c r="A168" s="40"/>
      <c r="B168" s="166"/>
      <c r="C168" s="167" t="s">
        <v>8</v>
      </c>
      <c r="D168" s="167" t="s">
        <v>218</v>
      </c>
      <c r="E168" s="168" t="s">
        <v>1531</v>
      </c>
      <c r="F168" s="169" t="s">
        <v>1532</v>
      </c>
      <c r="G168" s="170" t="s">
        <v>462</v>
      </c>
      <c r="H168" s="171">
        <v>0.57799999999999996</v>
      </c>
      <c r="I168" s="172"/>
      <c r="J168" s="173">
        <f>ROUND(I168*H168,2)</f>
        <v>0</v>
      </c>
      <c r="K168" s="169" t="s">
        <v>222</v>
      </c>
      <c r="L168" s="41"/>
      <c r="M168" s="174" t="s">
        <v>3</v>
      </c>
      <c r="N168" s="175" t="s">
        <v>51</v>
      </c>
      <c r="O168" s="74"/>
      <c r="P168" s="176">
        <f>O168*H168</f>
        <v>0</v>
      </c>
      <c r="Q168" s="176">
        <v>0.26495999999999997</v>
      </c>
      <c r="R168" s="176">
        <f>Q168*H168</f>
        <v>0.15314687999999999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223</v>
      </c>
      <c r="AT168" s="178" t="s">
        <v>218</v>
      </c>
      <c r="AU168" s="178" t="s">
        <v>22</v>
      </c>
      <c r="AY168" s="20" t="s">
        <v>216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88</v>
      </c>
      <c r="BK168" s="179">
        <f>ROUND(I168*H168,2)</f>
        <v>0</v>
      </c>
      <c r="BL168" s="20" t="s">
        <v>223</v>
      </c>
      <c r="BM168" s="178" t="s">
        <v>1720</v>
      </c>
    </row>
    <row r="169" s="13" customFormat="1">
      <c r="A169" s="13"/>
      <c r="B169" s="180"/>
      <c r="C169" s="13"/>
      <c r="D169" s="181" t="s">
        <v>225</v>
      </c>
      <c r="E169" s="13"/>
      <c r="F169" s="183" t="s">
        <v>1537</v>
      </c>
      <c r="G169" s="13"/>
      <c r="H169" s="184">
        <v>0.57799999999999996</v>
      </c>
      <c r="I169" s="185"/>
      <c r="J169" s="13"/>
      <c r="K169" s="13"/>
      <c r="L169" s="180"/>
      <c r="M169" s="186"/>
      <c r="N169" s="187"/>
      <c r="O169" s="187"/>
      <c r="P169" s="187"/>
      <c r="Q169" s="187"/>
      <c r="R169" s="187"/>
      <c r="S169" s="187"/>
      <c r="T169" s="18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2" t="s">
        <v>225</v>
      </c>
      <c r="AU169" s="182" t="s">
        <v>22</v>
      </c>
      <c r="AV169" s="13" t="s">
        <v>22</v>
      </c>
      <c r="AW169" s="13" t="s">
        <v>4</v>
      </c>
      <c r="AX169" s="13" t="s">
        <v>88</v>
      </c>
      <c r="AY169" s="182" t="s">
        <v>216</v>
      </c>
    </row>
    <row r="170" s="2" customFormat="1" ht="14.4" customHeight="1">
      <c r="A170" s="40"/>
      <c r="B170" s="166"/>
      <c r="C170" s="201" t="s">
        <v>336</v>
      </c>
      <c r="D170" s="201" t="s">
        <v>356</v>
      </c>
      <c r="E170" s="202" t="s">
        <v>1541</v>
      </c>
      <c r="F170" s="203" t="s">
        <v>1542</v>
      </c>
      <c r="G170" s="204" t="s">
        <v>462</v>
      </c>
      <c r="H170" s="205">
        <v>0.57799999999999996</v>
      </c>
      <c r="I170" s="206"/>
      <c r="J170" s="207">
        <f>ROUND(I170*H170,2)</f>
        <v>0</v>
      </c>
      <c r="K170" s="203" t="s">
        <v>222</v>
      </c>
      <c r="L170" s="208"/>
      <c r="M170" s="209" t="s">
        <v>3</v>
      </c>
      <c r="N170" s="210" t="s">
        <v>51</v>
      </c>
      <c r="O170" s="74"/>
      <c r="P170" s="176">
        <f>O170*H170</f>
        <v>0</v>
      </c>
      <c r="Q170" s="176">
        <v>0.040000000000000001</v>
      </c>
      <c r="R170" s="176">
        <f>Q170*H170</f>
        <v>0.023119999999999998</v>
      </c>
      <c r="S170" s="176">
        <v>0</v>
      </c>
      <c r="T170" s="17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78" t="s">
        <v>258</v>
      </c>
      <c r="AT170" s="178" t="s">
        <v>356</v>
      </c>
      <c r="AU170" s="178" t="s">
        <v>22</v>
      </c>
      <c r="AY170" s="20" t="s">
        <v>216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88</v>
      </c>
      <c r="BK170" s="179">
        <f>ROUND(I170*H170,2)</f>
        <v>0</v>
      </c>
      <c r="BL170" s="20" t="s">
        <v>223</v>
      </c>
      <c r="BM170" s="178" t="s">
        <v>1982</v>
      </c>
    </row>
    <row r="171" s="13" customFormat="1">
      <c r="A171" s="13"/>
      <c r="B171" s="180"/>
      <c r="C171" s="13"/>
      <c r="D171" s="181" t="s">
        <v>225</v>
      </c>
      <c r="E171" s="13"/>
      <c r="F171" s="183" t="s">
        <v>1537</v>
      </c>
      <c r="G171" s="13"/>
      <c r="H171" s="184">
        <v>0.57799999999999996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225</v>
      </c>
      <c r="AU171" s="182" t="s">
        <v>22</v>
      </c>
      <c r="AV171" s="13" t="s">
        <v>22</v>
      </c>
      <c r="AW171" s="13" t="s">
        <v>4</v>
      </c>
      <c r="AX171" s="13" t="s">
        <v>88</v>
      </c>
      <c r="AY171" s="182" t="s">
        <v>216</v>
      </c>
    </row>
    <row r="172" s="2" customFormat="1" ht="14.4" customHeight="1">
      <c r="A172" s="40"/>
      <c r="B172" s="166"/>
      <c r="C172" s="167" t="s">
        <v>341</v>
      </c>
      <c r="D172" s="167" t="s">
        <v>218</v>
      </c>
      <c r="E172" s="168" t="s">
        <v>2132</v>
      </c>
      <c r="F172" s="169" t="s">
        <v>2133</v>
      </c>
      <c r="G172" s="170" t="s">
        <v>271</v>
      </c>
      <c r="H172" s="171">
        <v>9.7449999999999992</v>
      </c>
      <c r="I172" s="172"/>
      <c r="J172" s="173">
        <f>ROUND(I172*H172,2)</f>
        <v>0</v>
      </c>
      <c r="K172" s="169" t="s">
        <v>222</v>
      </c>
      <c r="L172" s="41"/>
      <c r="M172" s="174" t="s">
        <v>3</v>
      </c>
      <c r="N172" s="175" t="s">
        <v>51</v>
      </c>
      <c r="O172" s="74"/>
      <c r="P172" s="176">
        <f>O172*H172</f>
        <v>0</v>
      </c>
      <c r="Q172" s="176">
        <v>2.1600000000000001</v>
      </c>
      <c r="R172" s="176">
        <f>Q172*H172</f>
        <v>21.049199999999999</v>
      </c>
      <c r="S172" s="176">
        <v>0</v>
      </c>
      <c r="T172" s="17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223</v>
      </c>
      <c r="AT172" s="178" t="s">
        <v>218</v>
      </c>
      <c r="AU172" s="178" t="s">
        <v>22</v>
      </c>
      <c r="AY172" s="20" t="s">
        <v>216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88</v>
      </c>
      <c r="BK172" s="179">
        <f>ROUND(I172*H172,2)</f>
        <v>0</v>
      </c>
      <c r="BL172" s="20" t="s">
        <v>223</v>
      </c>
      <c r="BM172" s="178" t="s">
        <v>2134</v>
      </c>
    </row>
    <row r="173" s="13" customFormat="1">
      <c r="A173" s="13"/>
      <c r="B173" s="180"/>
      <c r="C173" s="13"/>
      <c r="D173" s="181" t="s">
        <v>225</v>
      </c>
      <c r="E173" s="182" t="s">
        <v>3</v>
      </c>
      <c r="F173" s="183" t="s">
        <v>2135</v>
      </c>
      <c r="G173" s="13"/>
      <c r="H173" s="184">
        <v>16.850999999999999</v>
      </c>
      <c r="I173" s="185"/>
      <c r="J173" s="13"/>
      <c r="K173" s="13"/>
      <c r="L173" s="180"/>
      <c r="M173" s="186"/>
      <c r="N173" s="187"/>
      <c r="O173" s="187"/>
      <c r="P173" s="187"/>
      <c r="Q173" s="187"/>
      <c r="R173" s="187"/>
      <c r="S173" s="187"/>
      <c r="T173" s="18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2" t="s">
        <v>225</v>
      </c>
      <c r="AU173" s="182" t="s">
        <v>22</v>
      </c>
      <c r="AV173" s="13" t="s">
        <v>22</v>
      </c>
      <c r="AW173" s="13" t="s">
        <v>41</v>
      </c>
      <c r="AX173" s="13" t="s">
        <v>88</v>
      </c>
      <c r="AY173" s="182" t="s">
        <v>216</v>
      </c>
    </row>
    <row r="174" s="13" customFormat="1">
      <c r="A174" s="13"/>
      <c r="B174" s="180"/>
      <c r="C174" s="13"/>
      <c r="D174" s="181" t="s">
        <v>225</v>
      </c>
      <c r="E174" s="13"/>
      <c r="F174" s="183" t="s">
        <v>2136</v>
      </c>
      <c r="G174" s="13"/>
      <c r="H174" s="184">
        <v>9.7449999999999992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225</v>
      </c>
      <c r="AU174" s="182" t="s">
        <v>22</v>
      </c>
      <c r="AV174" s="13" t="s">
        <v>22</v>
      </c>
      <c r="AW174" s="13" t="s">
        <v>4</v>
      </c>
      <c r="AX174" s="13" t="s">
        <v>88</v>
      </c>
      <c r="AY174" s="182" t="s">
        <v>216</v>
      </c>
    </row>
    <row r="175" s="2" customFormat="1" ht="24.15" customHeight="1">
      <c r="A175" s="40"/>
      <c r="B175" s="166"/>
      <c r="C175" s="167" t="s">
        <v>346</v>
      </c>
      <c r="D175" s="167" t="s">
        <v>218</v>
      </c>
      <c r="E175" s="168" t="s">
        <v>1548</v>
      </c>
      <c r="F175" s="169" t="s">
        <v>1549</v>
      </c>
      <c r="G175" s="170" t="s">
        <v>221</v>
      </c>
      <c r="H175" s="171">
        <v>15.401999999999999</v>
      </c>
      <c r="I175" s="172"/>
      <c r="J175" s="173">
        <f>ROUND(I175*H175,2)</f>
        <v>0</v>
      </c>
      <c r="K175" s="169" t="s">
        <v>222</v>
      </c>
      <c r="L175" s="41"/>
      <c r="M175" s="174" t="s">
        <v>3</v>
      </c>
      <c r="N175" s="175" t="s">
        <v>51</v>
      </c>
      <c r="O175" s="74"/>
      <c r="P175" s="176">
        <f>O175*H175</f>
        <v>0</v>
      </c>
      <c r="Q175" s="176">
        <v>0.51744000000000001</v>
      </c>
      <c r="R175" s="176">
        <f>Q175*H175</f>
        <v>7.9696108799999994</v>
      </c>
      <c r="S175" s="176">
        <v>0</v>
      </c>
      <c r="T175" s="17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8" t="s">
        <v>223</v>
      </c>
      <c r="AT175" s="178" t="s">
        <v>218</v>
      </c>
      <c r="AU175" s="178" t="s">
        <v>22</v>
      </c>
      <c r="AY175" s="20" t="s">
        <v>216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88</v>
      </c>
      <c r="BK175" s="179">
        <f>ROUND(I175*H175,2)</f>
        <v>0</v>
      </c>
      <c r="BL175" s="20" t="s">
        <v>223</v>
      </c>
      <c r="BM175" s="178" t="s">
        <v>1725</v>
      </c>
    </row>
    <row r="176" s="13" customFormat="1">
      <c r="A176" s="13"/>
      <c r="B176" s="180"/>
      <c r="C176" s="13"/>
      <c r="D176" s="181" t="s">
        <v>225</v>
      </c>
      <c r="E176" s="182" t="s">
        <v>3</v>
      </c>
      <c r="F176" s="183" t="s">
        <v>1727</v>
      </c>
      <c r="G176" s="13"/>
      <c r="H176" s="184">
        <v>26.634</v>
      </c>
      <c r="I176" s="185"/>
      <c r="J176" s="13"/>
      <c r="K176" s="13"/>
      <c r="L176" s="180"/>
      <c r="M176" s="186"/>
      <c r="N176" s="187"/>
      <c r="O176" s="187"/>
      <c r="P176" s="187"/>
      <c r="Q176" s="187"/>
      <c r="R176" s="187"/>
      <c r="S176" s="187"/>
      <c r="T176" s="18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2" t="s">
        <v>225</v>
      </c>
      <c r="AU176" s="182" t="s">
        <v>22</v>
      </c>
      <c r="AV176" s="13" t="s">
        <v>22</v>
      </c>
      <c r="AW176" s="13" t="s">
        <v>41</v>
      </c>
      <c r="AX176" s="13" t="s">
        <v>88</v>
      </c>
      <c r="AY176" s="182" t="s">
        <v>216</v>
      </c>
    </row>
    <row r="177" s="13" customFormat="1">
      <c r="A177" s="13"/>
      <c r="B177" s="180"/>
      <c r="C177" s="13"/>
      <c r="D177" s="181" t="s">
        <v>225</v>
      </c>
      <c r="E177" s="13"/>
      <c r="F177" s="183" t="s">
        <v>2137</v>
      </c>
      <c r="G177" s="13"/>
      <c r="H177" s="184">
        <v>15.401999999999999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225</v>
      </c>
      <c r="AU177" s="182" t="s">
        <v>22</v>
      </c>
      <c r="AV177" s="13" t="s">
        <v>22</v>
      </c>
      <c r="AW177" s="13" t="s">
        <v>4</v>
      </c>
      <c r="AX177" s="13" t="s">
        <v>88</v>
      </c>
      <c r="AY177" s="182" t="s">
        <v>216</v>
      </c>
    </row>
    <row r="178" s="12" customFormat="1" ht="22.8" customHeight="1">
      <c r="A178" s="12"/>
      <c r="B178" s="153"/>
      <c r="C178" s="12"/>
      <c r="D178" s="154" t="s">
        <v>79</v>
      </c>
      <c r="E178" s="164" t="s">
        <v>258</v>
      </c>
      <c r="F178" s="164" t="s">
        <v>1364</v>
      </c>
      <c r="G178" s="12"/>
      <c r="H178" s="12"/>
      <c r="I178" s="156"/>
      <c r="J178" s="165">
        <f>BK178</f>
        <v>0</v>
      </c>
      <c r="K178" s="12"/>
      <c r="L178" s="153"/>
      <c r="M178" s="158"/>
      <c r="N178" s="159"/>
      <c r="O178" s="159"/>
      <c r="P178" s="160">
        <f>SUM(P179:P241)</f>
        <v>0</v>
      </c>
      <c r="Q178" s="159"/>
      <c r="R178" s="160">
        <f>SUM(R179:R241)</f>
        <v>12.6682246</v>
      </c>
      <c r="S178" s="159"/>
      <c r="T178" s="161">
        <f>SUM(T179:T241)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4" t="s">
        <v>88</v>
      </c>
      <c r="AT178" s="162" t="s">
        <v>79</v>
      </c>
      <c r="AU178" s="162" t="s">
        <v>88</v>
      </c>
      <c r="AY178" s="154" t="s">
        <v>216</v>
      </c>
      <c r="BK178" s="163">
        <f>SUM(BK179:BK241)</f>
        <v>0</v>
      </c>
    </row>
    <row r="179" s="2" customFormat="1" ht="14.4" customHeight="1">
      <c r="A179" s="40"/>
      <c r="B179" s="166"/>
      <c r="C179" s="167" t="s">
        <v>351</v>
      </c>
      <c r="D179" s="167" t="s">
        <v>218</v>
      </c>
      <c r="E179" s="168" t="s">
        <v>1365</v>
      </c>
      <c r="F179" s="169" t="s">
        <v>1366</v>
      </c>
      <c r="G179" s="170" t="s">
        <v>261</v>
      </c>
      <c r="H179" s="171">
        <v>3.6899999999999999</v>
      </c>
      <c r="I179" s="172"/>
      <c r="J179" s="173">
        <f>ROUND(I179*H179,2)</f>
        <v>0</v>
      </c>
      <c r="K179" s="169" t="s">
        <v>222</v>
      </c>
      <c r="L179" s="41"/>
      <c r="M179" s="174" t="s">
        <v>3</v>
      </c>
      <c r="N179" s="175" t="s">
        <v>51</v>
      </c>
      <c r="O179" s="74"/>
      <c r="P179" s="176">
        <f>O179*H179</f>
        <v>0</v>
      </c>
      <c r="Q179" s="176">
        <v>1.0000000000000001E-05</v>
      </c>
      <c r="R179" s="176">
        <f>Q179*H179</f>
        <v>3.6900000000000002E-05</v>
      </c>
      <c r="S179" s="176">
        <v>0</v>
      </c>
      <c r="T179" s="17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8" t="s">
        <v>223</v>
      </c>
      <c r="AT179" s="178" t="s">
        <v>218</v>
      </c>
      <c r="AU179" s="178" t="s">
        <v>22</v>
      </c>
      <c r="AY179" s="20" t="s">
        <v>216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88</v>
      </c>
      <c r="BK179" s="179">
        <f>ROUND(I179*H179,2)</f>
        <v>0</v>
      </c>
      <c r="BL179" s="20" t="s">
        <v>223</v>
      </c>
      <c r="BM179" s="178" t="s">
        <v>1729</v>
      </c>
    </row>
    <row r="180" s="13" customFormat="1">
      <c r="A180" s="13"/>
      <c r="B180" s="180"/>
      <c r="C180" s="13"/>
      <c r="D180" s="181" t="s">
        <v>225</v>
      </c>
      <c r="E180" s="182" t="s">
        <v>3</v>
      </c>
      <c r="F180" s="183" t="s">
        <v>2138</v>
      </c>
      <c r="G180" s="13"/>
      <c r="H180" s="184">
        <v>6.3799999999999999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225</v>
      </c>
      <c r="AU180" s="182" t="s">
        <v>22</v>
      </c>
      <c r="AV180" s="13" t="s">
        <v>22</v>
      </c>
      <c r="AW180" s="13" t="s">
        <v>41</v>
      </c>
      <c r="AX180" s="13" t="s">
        <v>88</v>
      </c>
      <c r="AY180" s="182" t="s">
        <v>216</v>
      </c>
    </row>
    <row r="181" s="13" customFormat="1">
      <c r="A181" s="13"/>
      <c r="B181" s="180"/>
      <c r="C181" s="13"/>
      <c r="D181" s="181" t="s">
        <v>225</v>
      </c>
      <c r="E181" s="13"/>
      <c r="F181" s="183" t="s">
        <v>2139</v>
      </c>
      <c r="G181" s="13"/>
      <c r="H181" s="184">
        <v>3.6899999999999999</v>
      </c>
      <c r="I181" s="185"/>
      <c r="J181" s="13"/>
      <c r="K181" s="13"/>
      <c r="L181" s="180"/>
      <c r="M181" s="186"/>
      <c r="N181" s="187"/>
      <c r="O181" s="187"/>
      <c r="P181" s="187"/>
      <c r="Q181" s="187"/>
      <c r="R181" s="187"/>
      <c r="S181" s="187"/>
      <c r="T181" s="18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225</v>
      </c>
      <c r="AU181" s="182" t="s">
        <v>22</v>
      </c>
      <c r="AV181" s="13" t="s">
        <v>22</v>
      </c>
      <c r="AW181" s="13" t="s">
        <v>4</v>
      </c>
      <c r="AX181" s="13" t="s">
        <v>88</v>
      </c>
      <c r="AY181" s="182" t="s">
        <v>216</v>
      </c>
    </row>
    <row r="182" s="2" customFormat="1" ht="14.4" customHeight="1">
      <c r="A182" s="40"/>
      <c r="B182" s="166"/>
      <c r="C182" s="201" t="s">
        <v>355</v>
      </c>
      <c r="D182" s="201" t="s">
        <v>356</v>
      </c>
      <c r="E182" s="202" t="s">
        <v>1374</v>
      </c>
      <c r="F182" s="203" t="s">
        <v>1375</v>
      </c>
      <c r="G182" s="204" t="s">
        <v>261</v>
      </c>
      <c r="H182" s="205">
        <v>3.7450000000000001</v>
      </c>
      <c r="I182" s="206"/>
      <c r="J182" s="207">
        <f>ROUND(I182*H182,2)</f>
        <v>0</v>
      </c>
      <c r="K182" s="203" t="s">
        <v>222</v>
      </c>
      <c r="L182" s="208"/>
      <c r="M182" s="209" t="s">
        <v>3</v>
      </c>
      <c r="N182" s="210" t="s">
        <v>51</v>
      </c>
      <c r="O182" s="74"/>
      <c r="P182" s="176">
        <f>O182*H182</f>
        <v>0</v>
      </c>
      <c r="Q182" s="176">
        <v>0.0035999999999999999</v>
      </c>
      <c r="R182" s="176">
        <f>Q182*H182</f>
        <v>0.013481999999999999</v>
      </c>
      <c r="S182" s="176">
        <v>0</v>
      </c>
      <c r="T182" s="17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8" t="s">
        <v>258</v>
      </c>
      <c r="AT182" s="178" t="s">
        <v>356</v>
      </c>
      <c r="AU182" s="178" t="s">
        <v>22</v>
      </c>
      <c r="AY182" s="20" t="s">
        <v>216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0" t="s">
        <v>88</v>
      </c>
      <c r="BK182" s="179">
        <f>ROUND(I182*H182,2)</f>
        <v>0</v>
      </c>
      <c r="BL182" s="20" t="s">
        <v>223</v>
      </c>
      <c r="BM182" s="178" t="s">
        <v>1733</v>
      </c>
    </row>
    <row r="183" s="13" customFormat="1">
      <c r="A183" s="13"/>
      <c r="B183" s="180"/>
      <c r="C183" s="13"/>
      <c r="D183" s="181" t="s">
        <v>225</v>
      </c>
      <c r="E183" s="13"/>
      <c r="F183" s="183" t="s">
        <v>2140</v>
      </c>
      <c r="G183" s="13"/>
      <c r="H183" s="184">
        <v>3.7450000000000001</v>
      </c>
      <c r="I183" s="185"/>
      <c r="J183" s="13"/>
      <c r="K183" s="13"/>
      <c r="L183" s="180"/>
      <c r="M183" s="186"/>
      <c r="N183" s="187"/>
      <c r="O183" s="187"/>
      <c r="P183" s="187"/>
      <c r="Q183" s="187"/>
      <c r="R183" s="187"/>
      <c r="S183" s="187"/>
      <c r="T183" s="18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225</v>
      </c>
      <c r="AU183" s="182" t="s">
        <v>22</v>
      </c>
      <c r="AV183" s="13" t="s">
        <v>22</v>
      </c>
      <c r="AW183" s="13" t="s">
        <v>4</v>
      </c>
      <c r="AX183" s="13" t="s">
        <v>88</v>
      </c>
      <c r="AY183" s="182" t="s">
        <v>216</v>
      </c>
    </row>
    <row r="184" s="2" customFormat="1" ht="14.4" customHeight="1">
      <c r="A184" s="40"/>
      <c r="B184" s="166"/>
      <c r="C184" s="167" t="s">
        <v>363</v>
      </c>
      <c r="D184" s="167" t="s">
        <v>218</v>
      </c>
      <c r="E184" s="168" t="s">
        <v>1559</v>
      </c>
      <c r="F184" s="169" t="s">
        <v>1560</v>
      </c>
      <c r="G184" s="170" t="s">
        <v>261</v>
      </c>
      <c r="H184" s="171">
        <v>21.102</v>
      </c>
      <c r="I184" s="172"/>
      <c r="J184" s="173">
        <f>ROUND(I184*H184,2)</f>
        <v>0</v>
      </c>
      <c r="K184" s="169" t="s">
        <v>222</v>
      </c>
      <c r="L184" s="41"/>
      <c r="M184" s="174" t="s">
        <v>3</v>
      </c>
      <c r="N184" s="175" t="s">
        <v>51</v>
      </c>
      <c r="O184" s="74"/>
      <c r="P184" s="176">
        <f>O184*H184</f>
        <v>0</v>
      </c>
      <c r="Q184" s="176">
        <v>2.0000000000000002E-05</v>
      </c>
      <c r="R184" s="176">
        <f>Q184*H184</f>
        <v>0.00042204000000000005</v>
      </c>
      <c r="S184" s="176">
        <v>0</v>
      </c>
      <c r="T184" s="17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78" t="s">
        <v>223</v>
      </c>
      <c r="AT184" s="178" t="s">
        <v>218</v>
      </c>
      <c r="AU184" s="178" t="s">
        <v>22</v>
      </c>
      <c r="AY184" s="20" t="s">
        <v>216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88</v>
      </c>
      <c r="BK184" s="179">
        <f>ROUND(I184*H184,2)</f>
        <v>0</v>
      </c>
      <c r="BL184" s="20" t="s">
        <v>223</v>
      </c>
      <c r="BM184" s="178" t="s">
        <v>1735</v>
      </c>
    </row>
    <row r="185" s="13" customFormat="1">
      <c r="A185" s="13"/>
      <c r="B185" s="180"/>
      <c r="C185" s="13"/>
      <c r="D185" s="181" t="s">
        <v>225</v>
      </c>
      <c r="E185" s="182" t="s">
        <v>3</v>
      </c>
      <c r="F185" s="183" t="s">
        <v>2141</v>
      </c>
      <c r="G185" s="13"/>
      <c r="H185" s="184">
        <v>36.490000000000002</v>
      </c>
      <c r="I185" s="185"/>
      <c r="J185" s="13"/>
      <c r="K185" s="13"/>
      <c r="L185" s="180"/>
      <c r="M185" s="186"/>
      <c r="N185" s="187"/>
      <c r="O185" s="187"/>
      <c r="P185" s="187"/>
      <c r="Q185" s="187"/>
      <c r="R185" s="187"/>
      <c r="S185" s="187"/>
      <c r="T185" s="18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2" t="s">
        <v>225</v>
      </c>
      <c r="AU185" s="182" t="s">
        <v>22</v>
      </c>
      <c r="AV185" s="13" t="s">
        <v>22</v>
      </c>
      <c r="AW185" s="13" t="s">
        <v>41</v>
      </c>
      <c r="AX185" s="13" t="s">
        <v>88</v>
      </c>
      <c r="AY185" s="182" t="s">
        <v>216</v>
      </c>
    </row>
    <row r="186" s="13" customFormat="1">
      <c r="A186" s="13"/>
      <c r="B186" s="180"/>
      <c r="C186" s="13"/>
      <c r="D186" s="181" t="s">
        <v>225</v>
      </c>
      <c r="E186" s="13"/>
      <c r="F186" s="183" t="s">
        <v>2098</v>
      </c>
      <c r="G186" s="13"/>
      <c r="H186" s="184">
        <v>21.102</v>
      </c>
      <c r="I186" s="185"/>
      <c r="J186" s="13"/>
      <c r="K186" s="13"/>
      <c r="L186" s="180"/>
      <c r="M186" s="186"/>
      <c r="N186" s="187"/>
      <c r="O186" s="187"/>
      <c r="P186" s="187"/>
      <c r="Q186" s="187"/>
      <c r="R186" s="187"/>
      <c r="S186" s="187"/>
      <c r="T186" s="18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225</v>
      </c>
      <c r="AU186" s="182" t="s">
        <v>22</v>
      </c>
      <c r="AV186" s="13" t="s">
        <v>22</v>
      </c>
      <c r="AW186" s="13" t="s">
        <v>4</v>
      </c>
      <c r="AX186" s="13" t="s">
        <v>88</v>
      </c>
      <c r="AY186" s="182" t="s">
        <v>216</v>
      </c>
    </row>
    <row r="187" s="2" customFormat="1" ht="14.4" customHeight="1">
      <c r="A187" s="40"/>
      <c r="B187" s="166"/>
      <c r="C187" s="201" t="s">
        <v>369</v>
      </c>
      <c r="D187" s="201" t="s">
        <v>356</v>
      </c>
      <c r="E187" s="202" t="s">
        <v>1563</v>
      </c>
      <c r="F187" s="203" t="s">
        <v>1564</v>
      </c>
      <c r="G187" s="204" t="s">
        <v>261</v>
      </c>
      <c r="H187" s="205">
        <v>21.419</v>
      </c>
      <c r="I187" s="206"/>
      <c r="J187" s="207">
        <f>ROUND(I187*H187,2)</f>
        <v>0</v>
      </c>
      <c r="K187" s="203" t="s">
        <v>222</v>
      </c>
      <c r="L187" s="208"/>
      <c r="M187" s="209" t="s">
        <v>3</v>
      </c>
      <c r="N187" s="210" t="s">
        <v>51</v>
      </c>
      <c r="O187" s="74"/>
      <c r="P187" s="176">
        <f>O187*H187</f>
        <v>0</v>
      </c>
      <c r="Q187" s="176">
        <v>0.0127</v>
      </c>
      <c r="R187" s="176">
        <f>Q187*H187</f>
        <v>0.27202130000000002</v>
      </c>
      <c r="S187" s="176">
        <v>0</v>
      </c>
      <c r="T187" s="17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8" t="s">
        <v>258</v>
      </c>
      <c r="AT187" s="178" t="s">
        <v>356</v>
      </c>
      <c r="AU187" s="178" t="s">
        <v>22</v>
      </c>
      <c r="AY187" s="20" t="s">
        <v>216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88</v>
      </c>
      <c r="BK187" s="179">
        <f>ROUND(I187*H187,2)</f>
        <v>0</v>
      </c>
      <c r="BL187" s="20" t="s">
        <v>223</v>
      </c>
      <c r="BM187" s="178" t="s">
        <v>1739</v>
      </c>
    </row>
    <row r="188" s="13" customFormat="1">
      <c r="A188" s="13"/>
      <c r="B188" s="180"/>
      <c r="C188" s="13"/>
      <c r="D188" s="181" t="s">
        <v>225</v>
      </c>
      <c r="E188" s="13"/>
      <c r="F188" s="183" t="s">
        <v>2142</v>
      </c>
      <c r="G188" s="13"/>
      <c r="H188" s="184">
        <v>21.419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225</v>
      </c>
      <c r="AU188" s="182" t="s">
        <v>22</v>
      </c>
      <c r="AV188" s="13" t="s">
        <v>22</v>
      </c>
      <c r="AW188" s="13" t="s">
        <v>4</v>
      </c>
      <c r="AX188" s="13" t="s">
        <v>88</v>
      </c>
      <c r="AY188" s="182" t="s">
        <v>216</v>
      </c>
    </row>
    <row r="189" s="2" customFormat="1" ht="14.4" customHeight="1">
      <c r="A189" s="40"/>
      <c r="B189" s="166"/>
      <c r="C189" s="201" t="s">
        <v>374</v>
      </c>
      <c r="D189" s="201" t="s">
        <v>356</v>
      </c>
      <c r="E189" s="202" t="s">
        <v>1741</v>
      </c>
      <c r="F189" s="203" t="s">
        <v>1742</v>
      </c>
      <c r="G189" s="204" t="s">
        <v>462</v>
      </c>
      <c r="H189" s="205">
        <v>0.57799999999999996</v>
      </c>
      <c r="I189" s="206"/>
      <c r="J189" s="207">
        <f>ROUND(I189*H189,2)</f>
        <v>0</v>
      </c>
      <c r="K189" s="203" t="s">
        <v>222</v>
      </c>
      <c r="L189" s="208"/>
      <c r="M189" s="209" t="s">
        <v>3</v>
      </c>
      <c r="N189" s="210" t="s">
        <v>51</v>
      </c>
      <c r="O189" s="74"/>
      <c r="P189" s="176">
        <f>O189*H189</f>
        <v>0</v>
      </c>
      <c r="Q189" s="176">
        <v>0.025000000000000001</v>
      </c>
      <c r="R189" s="176">
        <f>Q189*H189</f>
        <v>0.014449999999999999</v>
      </c>
      <c r="S189" s="176">
        <v>0</v>
      </c>
      <c r="T189" s="17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78" t="s">
        <v>258</v>
      </c>
      <c r="AT189" s="178" t="s">
        <v>356</v>
      </c>
      <c r="AU189" s="178" t="s">
        <v>22</v>
      </c>
      <c r="AY189" s="20" t="s">
        <v>216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88</v>
      </c>
      <c r="BK189" s="179">
        <f>ROUND(I189*H189,2)</f>
        <v>0</v>
      </c>
      <c r="BL189" s="20" t="s">
        <v>223</v>
      </c>
      <c r="BM189" s="178" t="s">
        <v>1743</v>
      </c>
    </row>
    <row r="190" s="13" customFormat="1">
      <c r="A190" s="13"/>
      <c r="B190" s="180"/>
      <c r="C190" s="13"/>
      <c r="D190" s="181" t="s">
        <v>225</v>
      </c>
      <c r="E190" s="13"/>
      <c r="F190" s="183" t="s">
        <v>1537</v>
      </c>
      <c r="G190" s="13"/>
      <c r="H190" s="184">
        <v>0.57799999999999996</v>
      </c>
      <c r="I190" s="185"/>
      <c r="J190" s="13"/>
      <c r="K190" s="13"/>
      <c r="L190" s="180"/>
      <c r="M190" s="186"/>
      <c r="N190" s="187"/>
      <c r="O190" s="187"/>
      <c r="P190" s="187"/>
      <c r="Q190" s="187"/>
      <c r="R190" s="187"/>
      <c r="S190" s="187"/>
      <c r="T190" s="18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2" t="s">
        <v>225</v>
      </c>
      <c r="AU190" s="182" t="s">
        <v>22</v>
      </c>
      <c r="AV190" s="13" t="s">
        <v>22</v>
      </c>
      <c r="AW190" s="13" t="s">
        <v>4</v>
      </c>
      <c r="AX190" s="13" t="s">
        <v>88</v>
      </c>
      <c r="AY190" s="182" t="s">
        <v>216</v>
      </c>
    </row>
    <row r="191" s="2" customFormat="1" ht="24.15" customHeight="1">
      <c r="A191" s="40"/>
      <c r="B191" s="166"/>
      <c r="C191" s="167" t="s">
        <v>379</v>
      </c>
      <c r="D191" s="167" t="s">
        <v>218</v>
      </c>
      <c r="E191" s="168" t="s">
        <v>1580</v>
      </c>
      <c r="F191" s="169" t="s">
        <v>1581</v>
      </c>
      <c r="G191" s="170" t="s">
        <v>462</v>
      </c>
      <c r="H191" s="171">
        <v>0.57799999999999996</v>
      </c>
      <c r="I191" s="172"/>
      <c r="J191" s="173">
        <f>ROUND(I191*H191,2)</f>
        <v>0</v>
      </c>
      <c r="K191" s="169" t="s">
        <v>222</v>
      </c>
      <c r="L191" s="41"/>
      <c r="M191" s="174" t="s">
        <v>3</v>
      </c>
      <c r="N191" s="175" t="s">
        <v>51</v>
      </c>
      <c r="O191" s="74"/>
      <c r="P191" s="176">
        <f>O191*H191</f>
        <v>0</v>
      </c>
      <c r="Q191" s="176">
        <v>2.2568899999999998</v>
      </c>
      <c r="R191" s="176">
        <f>Q191*H191</f>
        <v>1.3044824199999998</v>
      </c>
      <c r="S191" s="176">
        <v>0</v>
      </c>
      <c r="T191" s="17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78" t="s">
        <v>223</v>
      </c>
      <c r="AT191" s="178" t="s">
        <v>218</v>
      </c>
      <c r="AU191" s="178" t="s">
        <v>22</v>
      </c>
      <c r="AY191" s="20" t="s">
        <v>216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20" t="s">
        <v>88</v>
      </c>
      <c r="BK191" s="179">
        <f>ROUND(I191*H191,2)</f>
        <v>0</v>
      </c>
      <c r="BL191" s="20" t="s">
        <v>223</v>
      </c>
      <c r="BM191" s="178" t="s">
        <v>1756</v>
      </c>
    </row>
    <row r="192" s="13" customFormat="1">
      <c r="A192" s="13"/>
      <c r="B192" s="180"/>
      <c r="C192" s="13"/>
      <c r="D192" s="181" t="s">
        <v>225</v>
      </c>
      <c r="E192" s="13"/>
      <c r="F192" s="183" t="s">
        <v>1537</v>
      </c>
      <c r="G192" s="13"/>
      <c r="H192" s="184">
        <v>0.57799999999999996</v>
      </c>
      <c r="I192" s="185"/>
      <c r="J192" s="13"/>
      <c r="K192" s="13"/>
      <c r="L192" s="180"/>
      <c r="M192" s="186"/>
      <c r="N192" s="187"/>
      <c r="O192" s="187"/>
      <c r="P192" s="187"/>
      <c r="Q192" s="187"/>
      <c r="R192" s="187"/>
      <c r="S192" s="187"/>
      <c r="T192" s="18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225</v>
      </c>
      <c r="AU192" s="182" t="s">
        <v>22</v>
      </c>
      <c r="AV192" s="13" t="s">
        <v>22</v>
      </c>
      <c r="AW192" s="13" t="s">
        <v>4</v>
      </c>
      <c r="AX192" s="13" t="s">
        <v>88</v>
      </c>
      <c r="AY192" s="182" t="s">
        <v>216</v>
      </c>
    </row>
    <row r="193" s="2" customFormat="1" ht="14.4" customHeight="1">
      <c r="A193" s="40"/>
      <c r="B193" s="166"/>
      <c r="C193" s="201" t="s">
        <v>388</v>
      </c>
      <c r="D193" s="201" t="s">
        <v>356</v>
      </c>
      <c r="E193" s="202" t="s">
        <v>1583</v>
      </c>
      <c r="F193" s="203" t="s">
        <v>1584</v>
      </c>
      <c r="G193" s="204" t="s">
        <v>462</v>
      </c>
      <c r="H193" s="205">
        <v>0.57799999999999996</v>
      </c>
      <c r="I193" s="206"/>
      <c r="J193" s="207">
        <f>ROUND(I193*H193,2)</f>
        <v>0</v>
      </c>
      <c r="K193" s="203" t="s">
        <v>3</v>
      </c>
      <c r="L193" s="208"/>
      <c r="M193" s="209" t="s">
        <v>3</v>
      </c>
      <c r="N193" s="210" t="s">
        <v>51</v>
      </c>
      <c r="O193" s="74"/>
      <c r="P193" s="176">
        <f>O193*H193</f>
        <v>0</v>
      </c>
      <c r="Q193" s="176">
        <v>1.2290000000000001</v>
      </c>
      <c r="R193" s="176">
        <f>Q193*H193</f>
        <v>0.71036200000000005</v>
      </c>
      <c r="S193" s="176">
        <v>0</v>
      </c>
      <c r="T193" s="17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78" t="s">
        <v>258</v>
      </c>
      <c r="AT193" s="178" t="s">
        <v>356</v>
      </c>
      <c r="AU193" s="178" t="s">
        <v>22</v>
      </c>
      <c r="AY193" s="20" t="s">
        <v>216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88</v>
      </c>
      <c r="BK193" s="179">
        <f>ROUND(I193*H193,2)</f>
        <v>0</v>
      </c>
      <c r="BL193" s="20" t="s">
        <v>223</v>
      </c>
      <c r="BM193" s="178" t="s">
        <v>1757</v>
      </c>
    </row>
    <row r="194" s="13" customFormat="1">
      <c r="A194" s="13"/>
      <c r="B194" s="180"/>
      <c r="C194" s="13"/>
      <c r="D194" s="181" t="s">
        <v>225</v>
      </c>
      <c r="E194" s="13"/>
      <c r="F194" s="183" t="s">
        <v>1537</v>
      </c>
      <c r="G194" s="13"/>
      <c r="H194" s="184">
        <v>0.57799999999999996</v>
      </c>
      <c r="I194" s="185"/>
      <c r="J194" s="13"/>
      <c r="K194" s="13"/>
      <c r="L194" s="180"/>
      <c r="M194" s="186"/>
      <c r="N194" s="187"/>
      <c r="O194" s="187"/>
      <c r="P194" s="187"/>
      <c r="Q194" s="187"/>
      <c r="R194" s="187"/>
      <c r="S194" s="187"/>
      <c r="T194" s="18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2" t="s">
        <v>225</v>
      </c>
      <c r="AU194" s="182" t="s">
        <v>22</v>
      </c>
      <c r="AV194" s="13" t="s">
        <v>22</v>
      </c>
      <c r="AW194" s="13" t="s">
        <v>4</v>
      </c>
      <c r="AX194" s="13" t="s">
        <v>88</v>
      </c>
      <c r="AY194" s="182" t="s">
        <v>216</v>
      </c>
    </row>
    <row r="195" s="2" customFormat="1" ht="14.4" customHeight="1">
      <c r="A195" s="40"/>
      <c r="B195" s="166"/>
      <c r="C195" s="201" t="s">
        <v>397</v>
      </c>
      <c r="D195" s="201" t="s">
        <v>356</v>
      </c>
      <c r="E195" s="202" t="s">
        <v>1589</v>
      </c>
      <c r="F195" s="203" t="s">
        <v>1758</v>
      </c>
      <c r="G195" s="204" t="s">
        <v>462</v>
      </c>
      <c r="H195" s="205">
        <v>0.57799999999999996</v>
      </c>
      <c r="I195" s="206"/>
      <c r="J195" s="207">
        <f>ROUND(I195*H195,2)</f>
        <v>0</v>
      </c>
      <c r="K195" s="203" t="s">
        <v>3</v>
      </c>
      <c r="L195" s="208"/>
      <c r="M195" s="209" t="s">
        <v>3</v>
      </c>
      <c r="N195" s="210" t="s">
        <v>51</v>
      </c>
      <c r="O195" s="74"/>
      <c r="P195" s="176">
        <f>O195*H195</f>
        <v>0</v>
      </c>
      <c r="Q195" s="176">
        <v>0.254</v>
      </c>
      <c r="R195" s="176">
        <f>Q195*H195</f>
        <v>0.146812</v>
      </c>
      <c r="S195" s="176">
        <v>0</v>
      </c>
      <c r="T195" s="17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78" t="s">
        <v>258</v>
      </c>
      <c r="AT195" s="178" t="s">
        <v>356</v>
      </c>
      <c r="AU195" s="178" t="s">
        <v>22</v>
      </c>
      <c r="AY195" s="20" t="s">
        <v>216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88</v>
      </c>
      <c r="BK195" s="179">
        <f>ROUND(I195*H195,2)</f>
        <v>0</v>
      </c>
      <c r="BL195" s="20" t="s">
        <v>223</v>
      </c>
      <c r="BM195" s="178" t="s">
        <v>1759</v>
      </c>
    </row>
    <row r="196" s="13" customFormat="1">
      <c r="A196" s="13"/>
      <c r="B196" s="180"/>
      <c r="C196" s="13"/>
      <c r="D196" s="181" t="s">
        <v>225</v>
      </c>
      <c r="E196" s="13"/>
      <c r="F196" s="183" t="s">
        <v>1537</v>
      </c>
      <c r="G196" s="13"/>
      <c r="H196" s="184">
        <v>0.57799999999999996</v>
      </c>
      <c r="I196" s="185"/>
      <c r="J196" s="13"/>
      <c r="K196" s="13"/>
      <c r="L196" s="180"/>
      <c r="M196" s="186"/>
      <c r="N196" s="187"/>
      <c r="O196" s="187"/>
      <c r="P196" s="187"/>
      <c r="Q196" s="187"/>
      <c r="R196" s="187"/>
      <c r="S196" s="187"/>
      <c r="T196" s="18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2" t="s">
        <v>225</v>
      </c>
      <c r="AU196" s="182" t="s">
        <v>22</v>
      </c>
      <c r="AV196" s="13" t="s">
        <v>22</v>
      </c>
      <c r="AW196" s="13" t="s">
        <v>4</v>
      </c>
      <c r="AX196" s="13" t="s">
        <v>88</v>
      </c>
      <c r="AY196" s="182" t="s">
        <v>216</v>
      </c>
    </row>
    <row r="197" s="2" customFormat="1" ht="14.4" customHeight="1">
      <c r="A197" s="40"/>
      <c r="B197" s="166"/>
      <c r="C197" s="201" t="s">
        <v>403</v>
      </c>
      <c r="D197" s="201" t="s">
        <v>356</v>
      </c>
      <c r="E197" s="202" t="s">
        <v>1596</v>
      </c>
      <c r="F197" s="203" t="s">
        <v>1597</v>
      </c>
      <c r="G197" s="204" t="s">
        <v>462</v>
      </c>
      <c r="H197" s="205">
        <v>0.57799999999999996</v>
      </c>
      <c r="I197" s="206"/>
      <c r="J197" s="207">
        <f>ROUND(I197*H197,2)</f>
        <v>0</v>
      </c>
      <c r="K197" s="203" t="s">
        <v>222</v>
      </c>
      <c r="L197" s="208"/>
      <c r="M197" s="209" t="s">
        <v>3</v>
      </c>
      <c r="N197" s="210" t="s">
        <v>51</v>
      </c>
      <c r="O197" s="74"/>
      <c r="P197" s="176">
        <f>O197*H197</f>
        <v>0</v>
      </c>
      <c r="Q197" s="176">
        <v>0.39300000000000002</v>
      </c>
      <c r="R197" s="176">
        <f>Q197*H197</f>
        <v>0.227154</v>
      </c>
      <c r="S197" s="176">
        <v>0</v>
      </c>
      <c r="T197" s="17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78" t="s">
        <v>258</v>
      </c>
      <c r="AT197" s="178" t="s">
        <v>356</v>
      </c>
      <c r="AU197" s="178" t="s">
        <v>22</v>
      </c>
      <c r="AY197" s="20" t="s">
        <v>216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88</v>
      </c>
      <c r="BK197" s="179">
        <f>ROUND(I197*H197,2)</f>
        <v>0</v>
      </c>
      <c r="BL197" s="20" t="s">
        <v>223</v>
      </c>
      <c r="BM197" s="178" t="s">
        <v>1760</v>
      </c>
    </row>
    <row r="198" s="13" customFormat="1">
      <c r="A198" s="13"/>
      <c r="B198" s="180"/>
      <c r="C198" s="13"/>
      <c r="D198" s="181" t="s">
        <v>225</v>
      </c>
      <c r="E198" s="13"/>
      <c r="F198" s="183" t="s">
        <v>1537</v>
      </c>
      <c r="G198" s="13"/>
      <c r="H198" s="184">
        <v>0.57799999999999996</v>
      </c>
      <c r="I198" s="185"/>
      <c r="J198" s="13"/>
      <c r="K198" s="13"/>
      <c r="L198" s="180"/>
      <c r="M198" s="186"/>
      <c r="N198" s="187"/>
      <c r="O198" s="187"/>
      <c r="P198" s="187"/>
      <c r="Q198" s="187"/>
      <c r="R198" s="187"/>
      <c r="S198" s="187"/>
      <c r="T198" s="18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2" t="s">
        <v>225</v>
      </c>
      <c r="AU198" s="182" t="s">
        <v>22</v>
      </c>
      <c r="AV198" s="13" t="s">
        <v>22</v>
      </c>
      <c r="AW198" s="13" t="s">
        <v>4</v>
      </c>
      <c r="AX198" s="13" t="s">
        <v>88</v>
      </c>
      <c r="AY198" s="182" t="s">
        <v>216</v>
      </c>
    </row>
    <row r="199" s="2" customFormat="1" ht="14.4" customHeight="1">
      <c r="A199" s="40"/>
      <c r="B199" s="166"/>
      <c r="C199" s="201" t="s">
        <v>412</v>
      </c>
      <c r="D199" s="201" t="s">
        <v>356</v>
      </c>
      <c r="E199" s="202" t="s">
        <v>1600</v>
      </c>
      <c r="F199" s="203" t="s">
        <v>1601</v>
      </c>
      <c r="G199" s="204" t="s">
        <v>462</v>
      </c>
      <c r="H199" s="205">
        <v>0.57799999999999996</v>
      </c>
      <c r="I199" s="206"/>
      <c r="J199" s="207">
        <f>ROUND(I199*H199,2)</f>
        <v>0</v>
      </c>
      <c r="K199" s="203" t="s">
        <v>222</v>
      </c>
      <c r="L199" s="208"/>
      <c r="M199" s="209" t="s">
        <v>3</v>
      </c>
      <c r="N199" s="210" t="s">
        <v>51</v>
      </c>
      <c r="O199" s="74"/>
      <c r="P199" s="176">
        <f>O199*H199</f>
        <v>0</v>
      </c>
      <c r="Q199" s="176">
        <v>0.56999999999999995</v>
      </c>
      <c r="R199" s="176">
        <f>Q199*H199</f>
        <v>0.32945999999999998</v>
      </c>
      <c r="S199" s="176">
        <v>0</v>
      </c>
      <c r="T199" s="17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78" t="s">
        <v>258</v>
      </c>
      <c r="AT199" s="178" t="s">
        <v>356</v>
      </c>
      <c r="AU199" s="178" t="s">
        <v>22</v>
      </c>
      <c r="AY199" s="20" t="s">
        <v>216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88</v>
      </c>
      <c r="BK199" s="179">
        <f>ROUND(I199*H199,2)</f>
        <v>0</v>
      </c>
      <c r="BL199" s="20" t="s">
        <v>223</v>
      </c>
      <c r="BM199" s="178" t="s">
        <v>1761</v>
      </c>
    </row>
    <row r="200" s="13" customFormat="1">
      <c r="A200" s="13"/>
      <c r="B200" s="180"/>
      <c r="C200" s="13"/>
      <c r="D200" s="181" t="s">
        <v>225</v>
      </c>
      <c r="E200" s="13"/>
      <c r="F200" s="183" t="s">
        <v>1537</v>
      </c>
      <c r="G200" s="13"/>
      <c r="H200" s="184">
        <v>0.57799999999999996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225</v>
      </c>
      <c r="AU200" s="182" t="s">
        <v>22</v>
      </c>
      <c r="AV200" s="13" t="s">
        <v>22</v>
      </c>
      <c r="AW200" s="13" t="s">
        <v>4</v>
      </c>
      <c r="AX200" s="13" t="s">
        <v>88</v>
      </c>
      <c r="AY200" s="182" t="s">
        <v>216</v>
      </c>
    </row>
    <row r="201" s="2" customFormat="1" ht="14.4" customHeight="1">
      <c r="A201" s="40"/>
      <c r="B201" s="166"/>
      <c r="C201" s="167" t="s">
        <v>419</v>
      </c>
      <c r="D201" s="167" t="s">
        <v>218</v>
      </c>
      <c r="E201" s="168" t="s">
        <v>1378</v>
      </c>
      <c r="F201" s="169" t="s">
        <v>1379</v>
      </c>
      <c r="G201" s="170" t="s">
        <v>462</v>
      </c>
      <c r="H201" s="171">
        <v>1.157</v>
      </c>
      <c r="I201" s="172"/>
      <c r="J201" s="173">
        <f>ROUND(I201*H201,2)</f>
        <v>0</v>
      </c>
      <c r="K201" s="169" t="s">
        <v>222</v>
      </c>
      <c r="L201" s="41"/>
      <c r="M201" s="174" t="s">
        <v>3</v>
      </c>
      <c r="N201" s="175" t="s">
        <v>51</v>
      </c>
      <c r="O201" s="74"/>
      <c r="P201" s="176">
        <f>O201*H201</f>
        <v>0</v>
      </c>
      <c r="Q201" s="176">
        <v>0.34089999999999998</v>
      </c>
      <c r="R201" s="176">
        <f>Q201*H201</f>
        <v>0.39442129999999997</v>
      </c>
      <c r="S201" s="176">
        <v>0</v>
      </c>
      <c r="T201" s="17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78" t="s">
        <v>223</v>
      </c>
      <c r="AT201" s="178" t="s">
        <v>218</v>
      </c>
      <c r="AU201" s="178" t="s">
        <v>22</v>
      </c>
      <c r="AY201" s="20" t="s">
        <v>216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88</v>
      </c>
      <c r="BK201" s="179">
        <f>ROUND(I201*H201,2)</f>
        <v>0</v>
      </c>
      <c r="BL201" s="20" t="s">
        <v>223</v>
      </c>
      <c r="BM201" s="178" t="s">
        <v>1770</v>
      </c>
    </row>
    <row r="202" s="2" customFormat="1">
      <c r="A202" s="40"/>
      <c r="B202" s="41"/>
      <c r="C202" s="40"/>
      <c r="D202" s="181" t="s">
        <v>230</v>
      </c>
      <c r="E202" s="40"/>
      <c r="F202" s="189" t="s">
        <v>1771</v>
      </c>
      <c r="G202" s="40"/>
      <c r="H202" s="40"/>
      <c r="I202" s="190"/>
      <c r="J202" s="40"/>
      <c r="K202" s="40"/>
      <c r="L202" s="41"/>
      <c r="M202" s="191"/>
      <c r="N202" s="192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0" t="s">
        <v>230</v>
      </c>
      <c r="AU202" s="20" t="s">
        <v>22</v>
      </c>
    </row>
    <row r="203" s="13" customFormat="1">
      <c r="A203" s="13"/>
      <c r="B203" s="180"/>
      <c r="C203" s="13"/>
      <c r="D203" s="181" t="s">
        <v>225</v>
      </c>
      <c r="E203" s="182" t="s">
        <v>3</v>
      </c>
      <c r="F203" s="183" t="s">
        <v>2143</v>
      </c>
      <c r="G203" s="13"/>
      <c r="H203" s="184">
        <v>1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225</v>
      </c>
      <c r="AU203" s="182" t="s">
        <v>22</v>
      </c>
      <c r="AV203" s="13" t="s">
        <v>22</v>
      </c>
      <c r="AW203" s="13" t="s">
        <v>41</v>
      </c>
      <c r="AX203" s="13" t="s">
        <v>80</v>
      </c>
      <c r="AY203" s="182" t="s">
        <v>216</v>
      </c>
    </row>
    <row r="204" s="13" customFormat="1">
      <c r="A204" s="13"/>
      <c r="B204" s="180"/>
      <c r="C204" s="13"/>
      <c r="D204" s="181" t="s">
        <v>225</v>
      </c>
      <c r="E204" s="182" t="s">
        <v>3</v>
      </c>
      <c r="F204" s="183" t="s">
        <v>2144</v>
      </c>
      <c r="G204" s="13"/>
      <c r="H204" s="184">
        <v>1</v>
      </c>
      <c r="I204" s="185"/>
      <c r="J204" s="13"/>
      <c r="K204" s="13"/>
      <c r="L204" s="180"/>
      <c r="M204" s="186"/>
      <c r="N204" s="187"/>
      <c r="O204" s="187"/>
      <c r="P204" s="187"/>
      <c r="Q204" s="187"/>
      <c r="R204" s="187"/>
      <c r="S204" s="187"/>
      <c r="T204" s="18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2" t="s">
        <v>225</v>
      </c>
      <c r="AU204" s="182" t="s">
        <v>22</v>
      </c>
      <c r="AV204" s="13" t="s">
        <v>22</v>
      </c>
      <c r="AW204" s="13" t="s">
        <v>41</v>
      </c>
      <c r="AX204" s="13" t="s">
        <v>80</v>
      </c>
      <c r="AY204" s="182" t="s">
        <v>216</v>
      </c>
    </row>
    <row r="205" s="14" customFormat="1">
      <c r="A205" s="14"/>
      <c r="B205" s="193"/>
      <c r="C205" s="14"/>
      <c r="D205" s="181" t="s">
        <v>225</v>
      </c>
      <c r="E205" s="194" t="s">
        <v>3</v>
      </c>
      <c r="F205" s="195" t="s">
        <v>234</v>
      </c>
      <c r="G205" s="14"/>
      <c r="H205" s="196">
        <v>2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225</v>
      </c>
      <c r="AU205" s="194" t="s">
        <v>22</v>
      </c>
      <c r="AV205" s="14" t="s">
        <v>223</v>
      </c>
      <c r="AW205" s="14" t="s">
        <v>41</v>
      </c>
      <c r="AX205" s="14" t="s">
        <v>88</v>
      </c>
      <c r="AY205" s="194" t="s">
        <v>216</v>
      </c>
    </row>
    <row r="206" s="13" customFormat="1">
      <c r="A206" s="13"/>
      <c r="B206" s="180"/>
      <c r="C206" s="13"/>
      <c r="D206" s="181" t="s">
        <v>225</v>
      </c>
      <c r="E206" s="13"/>
      <c r="F206" s="183" t="s">
        <v>1547</v>
      </c>
      <c r="G206" s="13"/>
      <c r="H206" s="184">
        <v>1.157</v>
      </c>
      <c r="I206" s="185"/>
      <c r="J206" s="13"/>
      <c r="K206" s="13"/>
      <c r="L206" s="180"/>
      <c r="M206" s="186"/>
      <c r="N206" s="187"/>
      <c r="O206" s="187"/>
      <c r="P206" s="187"/>
      <c r="Q206" s="187"/>
      <c r="R206" s="187"/>
      <c r="S206" s="187"/>
      <c r="T206" s="18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2" t="s">
        <v>225</v>
      </c>
      <c r="AU206" s="182" t="s">
        <v>22</v>
      </c>
      <c r="AV206" s="13" t="s">
        <v>22</v>
      </c>
      <c r="AW206" s="13" t="s">
        <v>4</v>
      </c>
      <c r="AX206" s="13" t="s">
        <v>88</v>
      </c>
      <c r="AY206" s="182" t="s">
        <v>216</v>
      </c>
    </row>
    <row r="207" s="2" customFormat="1" ht="14.4" customHeight="1">
      <c r="A207" s="40"/>
      <c r="B207" s="166"/>
      <c r="C207" s="201" t="s">
        <v>427</v>
      </c>
      <c r="D207" s="201" t="s">
        <v>356</v>
      </c>
      <c r="E207" s="202" t="s">
        <v>1388</v>
      </c>
      <c r="F207" s="203" t="s">
        <v>1389</v>
      </c>
      <c r="G207" s="204" t="s">
        <v>462</v>
      </c>
      <c r="H207" s="205">
        <v>1.157</v>
      </c>
      <c r="I207" s="206"/>
      <c r="J207" s="207">
        <f>ROUND(I207*H207,2)</f>
        <v>0</v>
      </c>
      <c r="K207" s="203" t="s">
        <v>222</v>
      </c>
      <c r="L207" s="208"/>
      <c r="M207" s="209" t="s">
        <v>3</v>
      </c>
      <c r="N207" s="210" t="s">
        <v>51</v>
      </c>
      <c r="O207" s="74"/>
      <c r="P207" s="176">
        <f>O207*H207</f>
        <v>0</v>
      </c>
      <c r="Q207" s="176">
        <v>0.071999999999999995</v>
      </c>
      <c r="R207" s="176">
        <f>Q207*H207</f>
        <v>0.083303999999999989</v>
      </c>
      <c r="S207" s="176">
        <v>0</v>
      </c>
      <c r="T207" s="17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78" t="s">
        <v>258</v>
      </c>
      <c r="AT207" s="178" t="s">
        <v>356</v>
      </c>
      <c r="AU207" s="178" t="s">
        <v>22</v>
      </c>
      <c r="AY207" s="20" t="s">
        <v>216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0" t="s">
        <v>88</v>
      </c>
      <c r="BK207" s="179">
        <f>ROUND(I207*H207,2)</f>
        <v>0</v>
      </c>
      <c r="BL207" s="20" t="s">
        <v>223</v>
      </c>
      <c r="BM207" s="178" t="s">
        <v>1772</v>
      </c>
    </row>
    <row r="208" s="13" customFormat="1">
      <c r="A208" s="13"/>
      <c r="B208" s="180"/>
      <c r="C208" s="13"/>
      <c r="D208" s="181" t="s">
        <v>225</v>
      </c>
      <c r="E208" s="13"/>
      <c r="F208" s="183" t="s">
        <v>1547</v>
      </c>
      <c r="G208" s="13"/>
      <c r="H208" s="184">
        <v>1.157</v>
      </c>
      <c r="I208" s="185"/>
      <c r="J208" s="13"/>
      <c r="K208" s="13"/>
      <c r="L208" s="180"/>
      <c r="M208" s="186"/>
      <c r="N208" s="187"/>
      <c r="O208" s="187"/>
      <c r="P208" s="187"/>
      <c r="Q208" s="187"/>
      <c r="R208" s="187"/>
      <c r="S208" s="187"/>
      <c r="T208" s="18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225</v>
      </c>
      <c r="AU208" s="182" t="s">
        <v>22</v>
      </c>
      <c r="AV208" s="13" t="s">
        <v>22</v>
      </c>
      <c r="AW208" s="13" t="s">
        <v>4</v>
      </c>
      <c r="AX208" s="13" t="s">
        <v>88</v>
      </c>
      <c r="AY208" s="182" t="s">
        <v>216</v>
      </c>
    </row>
    <row r="209" s="2" customFormat="1" ht="14.4" customHeight="1">
      <c r="A209" s="40"/>
      <c r="B209" s="166"/>
      <c r="C209" s="201" t="s">
        <v>434</v>
      </c>
      <c r="D209" s="201" t="s">
        <v>356</v>
      </c>
      <c r="E209" s="202" t="s">
        <v>1391</v>
      </c>
      <c r="F209" s="203" t="s">
        <v>1392</v>
      </c>
      <c r="G209" s="204" t="s">
        <v>462</v>
      </c>
      <c r="H209" s="205">
        <v>1.157</v>
      </c>
      <c r="I209" s="206"/>
      <c r="J209" s="207">
        <f>ROUND(I209*H209,2)</f>
        <v>0</v>
      </c>
      <c r="K209" s="203" t="s">
        <v>222</v>
      </c>
      <c r="L209" s="208"/>
      <c r="M209" s="209" t="s">
        <v>3</v>
      </c>
      <c r="N209" s="210" t="s">
        <v>51</v>
      </c>
      <c r="O209" s="74"/>
      <c r="P209" s="176">
        <f>O209*H209</f>
        <v>0</v>
      </c>
      <c r="Q209" s="176">
        <v>0.080000000000000002</v>
      </c>
      <c r="R209" s="176">
        <f>Q209*H209</f>
        <v>0.092560000000000003</v>
      </c>
      <c r="S209" s="176">
        <v>0</v>
      </c>
      <c r="T209" s="17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8" t="s">
        <v>258</v>
      </c>
      <c r="AT209" s="178" t="s">
        <v>356</v>
      </c>
      <c r="AU209" s="178" t="s">
        <v>22</v>
      </c>
      <c r="AY209" s="20" t="s">
        <v>216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0" t="s">
        <v>88</v>
      </c>
      <c r="BK209" s="179">
        <f>ROUND(I209*H209,2)</f>
        <v>0</v>
      </c>
      <c r="BL209" s="20" t="s">
        <v>223</v>
      </c>
      <c r="BM209" s="178" t="s">
        <v>1773</v>
      </c>
    </row>
    <row r="210" s="13" customFormat="1">
      <c r="A210" s="13"/>
      <c r="B210" s="180"/>
      <c r="C210" s="13"/>
      <c r="D210" s="181" t="s">
        <v>225</v>
      </c>
      <c r="E210" s="13"/>
      <c r="F210" s="183" t="s">
        <v>1547</v>
      </c>
      <c r="G210" s="13"/>
      <c r="H210" s="184">
        <v>1.157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225</v>
      </c>
      <c r="AU210" s="182" t="s">
        <v>22</v>
      </c>
      <c r="AV210" s="13" t="s">
        <v>22</v>
      </c>
      <c r="AW210" s="13" t="s">
        <v>4</v>
      </c>
      <c r="AX210" s="13" t="s">
        <v>88</v>
      </c>
      <c r="AY210" s="182" t="s">
        <v>216</v>
      </c>
    </row>
    <row r="211" s="2" customFormat="1" ht="14.4" customHeight="1">
      <c r="A211" s="40"/>
      <c r="B211" s="166"/>
      <c r="C211" s="201" t="s">
        <v>440</v>
      </c>
      <c r="D211" s="201" t="s">
        <v>356</v>
      </c>
      <c r="E211" s="202" t="s">
        <v>1394</v>
      </c>
      <c r="F211" s="203" t="s">
        <v>1395</v>
      </c>
      <c r="G211" s="204" t="s">
        <v>462</v>
      </c>
      <c r="H211" s="205">
        <v>1.157</v>
      </c>
      <c r="I211" s="206"/>
      <c r="J211" s="207">
        <f>ROUND(I211*H211,2)</f>
        <v>0</v>
      </c>
      <c r="K211" s="203" t="s">
        <v>222</v>
      </c>
      <c r="L211" s="208"/>
      <c r="M211" s="209" t="s">
        <v>3</v>
      </c>
      <c r="N211" s="210" t="s">
        <v>51</v>
      </c>
      <c r="O211" s="74"/>
      <c r="P211" s="176">
        <f>O211*H211</f>
        <v>0</v>
      </c>
      <c r="Q211" s="176">
        <v>0.111</v>
      </c>
      <c r="R211" s="176">
        <f>Q211*H211</f>
        <v>0.12842700000000001</v>
      </c>
      <c r="S211" s="176">
        <v>0</v>
      </c>
      <c r="T211" s="17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78" t="s">
        <v>258</v>
      </c>
      <c r="AT211" s="178" t="s">
        <v>356</v>
      </c>
      <c r="AU211" s="178" t="s">
        <v>22</v>
      </c>
      <c r="AY211" s="20" t="s">
        <v>216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88</v>
      </c>
      <c r="BK211" s="179">
        <f>ROUND(I211*H211,2)</f>
        <v>0</v>
      </c>
      <c r="BL211" s="20" t="s">
        <v>223</v>
      </c>
      <c r="BM211" s="178" t="s">
        <v>1774</v>
      </c>
    </row>
    <row r="212" s="13" customFormat="1">
      <c r="A212" s="13"/>
      <c r="B212" s="180"/>
      <c r="C212" s="13"/>
      <c r="D212" s="181" t="s">
        <v>225</v>
      </c>
      <c r="E212" s="13"/>
      <c r="F212" s="183" t="s">
        <v>1547</v>
      </c>
      <c r="G212" s="13"/>
      <c r="H212" s="184">
        <v>1.157</v>
      </c>
      <c r="I212" s="185"/>
      <c r="J212" s="13"/>
      <c r="K212" s="13"/>
      <c r="L212" s="180"/>
      <c r="M212" s="186"/>
      <c r="N212" s="187"/>
      <c r="O212" s="187"/>
      <c r="P212" s="187"/>
      <c r="Q212" s="187"/>
      <c r="R212" s="187"/>
      <c r="S212" s="187"/>
      <c r="T212" s="18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2" t="s">
        <v>225</v>
      </c>
      <c r="AU212" s="182" t="s">
        <v>22</v>
      </c>
      <c r="AV212" s="13" t="s">
        <v>22</v>
      </c>
      <c r="AW212" s="13" t="s">
        <v>4</v>
      </c>
      <c r="AX212" s="13" t="s">
        <v>88</v>
      </c>
      <c r="AY212" s="182" t="s">
        <v>216</v>
      </c>
    </row>
    <row r="213" s="2" customFormat="1" ht="14.4" customHeight="1">
      <c r="A213" s="40"/>
      <c r="B213" s="166"/>
      <c r="C213" s="201" t="s">
        <v>445</v>
      </c>
      <c r="D213" s="201" t="s">
        <v>356</v>
      </c>
      <c r="E213" s="202" t="s">
        <v>1401</v>
      </c>
      <c r="F213" s="203" t="s">
        <v>1402</v>
      </c>
      <c r="G213" s="204" t="s">
        <v>462</v>
      </c>
      <c r="H213" s="205">
        <v>1.157</v>
      </c>
      <c r="I213" s="206"/>
      <c r="J213" s="207">
        <f>ROUND(I213*H213,2)</f>
        <v>0</v>
      </c>
      <c r="K213" s="203" t="s">
        <v>222</v>
      </c>
      <c r="L213" s="208"/>
      <c r="M213" s="209" t="s">
        <v>3</v>
      </c>
      <c r="N213" s="210" t="s">
        <v>51</v>
      </c>
      <c r="O213" s="74"/>
      <c r="P213" s="176">
        <f>O213*H213</f>
        <v>0</v>
      </c>
      <c r="Q213" s="176">
        <v>0.00044000000000000002</v>
      </c>
      <c r="R213" s="176">
        <f>Q213*H213</f>
        <v>0.00050908000000000008</v>
      </c>
      <c r="S213" s="176">
        <v>0</v>
      </c>
      <c r="T213" s="17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8" t="s">
        <v>258</v>
      </c>
      <c r="AT213" s="178" t="s">
        <v>356</v>
      </c>
      <c r="AU213" s="178" t="s">
        <v>22</v>
      </c>
      <c r="AY213" s="20" t="s">
        <v>216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0" t="s">
        <v>88</v>
      </c>
      <c r="BK213" s="179">
        <f>ROUND(I213*H213,2)</f>
        <v>0</v>
      </c>
      <c r="BL213" s="20" t="s">
        <v>223</v>
      </c>
      <c r="BM213" s="178" t="s">
        <v>1777</v>
      </c>
    </row>
    <row r="214" s="13" customFormat="1">
      <c r="A214" s="13"/>
      <c r="B214" s="180"/>
      <c r="C214" s="13"/>
      <c r="D214" s="181" t="s">
        <v>225</v>
      </c>
      <c r="E214" s="13"/>
      <c r="F214" s="183" t="s">
        <v>1547</v>
      </c>
      <c r="G214" s="13"/>
      <c r="H214" s="184">
        <v>1.157</v>
      </c>
      <c r="I214" s="185"/>
      <c r="J214" s="13"/>
      <c r="K214" s="13"/>
      <c r="L214" s="180"/>
      <c r="M214" s="186"/>
      <c r="N214" s="187"/>
      <c r="O214" s="187"/>
      <c r="P214" s="187"/>
      <c r="Q214" s="187"/>
      <c r="R214" s="187"/>
      <c r="S214" s="187"/>
      <c r="T214" s="18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2" t="s">
        <v>225</v>
      </c>
      <c r="AU214" s="182" t="s">
        <v>22</v>
      </c>
      <c r="AV214" s="13" t="s">
        <v>22</v>
      </c>
      <c r="AW214" s="13" t="s">
        <v>4</v>
      </c>
      <c r="AX214" s="13" t="s">
        <v>88</v>
      </c>
      <c r="AY214" s="182" t="s">
        <v>216</v>
      </c>
    </row>
    <row r="215" s="2" customFormat="1" ht="14.4" customHeight="1">
      <c r="A215" s="40"/>
      <c r="B215" s="166"/>
      <c r="C215" s="201" t="s">
        <v>450</v>
      </c>
      <c r="D215" s="201" t="s">
        <v>356</v>
      </c>
      <c r="E215" s="202" t="s">
        <v>1404</v>
      </c>
      <c r="F215" s="203" t="s">
        <v>1405</v>
      </c>
      <c r="G215" s="204" t="s">
        <v>462</v>
      </c>
      <c r="H215" s="205">
        <v>1.157</v>
      </c>
      <c r="I215" s="206"/>
      <c r="J215" s="207">
        <f>ROUND(I215*H215,2)</f>
        <v>0</v>
      </c>
      <c r="K215" s="203" t="s">
        <v>3</v>
      </c>
      <c r="L215" s="208"/>
      <c r="M215" s="209" t="s">
        <v>3</v>
      </c>
      <c r="N215" s="210" t="s">
        <v>51</v>
      </c>
      <c r="O215" s="74"/>
      <c r="P215" s="176">
        <f>O215*H215</f>
        <v>0</v>
      </c>
      <c r="Q215" s="176">
        <v>0.027</v>
      </c>
      <c r="R215" s="176">
        <f>Q215*H215</f>
        <v>0.031238999999999999</v>
      </c>
      <c r="S215" s="176">
        <v>0</v>
      </c>
      <c r="T215" s="17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78" t="s">
        <v>258</v>
      </c>
      <c r="AT215" s="178" t="s">
        <v>356</v>
      </c>
      <c r="AU215" s="178" t="s">
        <v>22</v>
      </c>
      <c r="AY215" s="20" t="s">
        <v>216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0" t="s">
        <v>88</v>
      </c>
      <c r="BK215" s="179">
        <f>ROUND(I215*H215,2)</f>
        <v>0</v>
      </c>
      <c r="BL215" s="20" t="s">
        <v>223</v>
      </c>
      <c r="BM215" s="178" t="s">
        <v>1778</v>
      </c>
    </row>
    <row r="216" s="13" customFormat="1">
      <c r="A216" s="13"/>
      <c r="B216" s="180"/>
      <c r="C216" s="13"/>
      <c r="D216" s="181" t="s">
        <v>225</v>
      </c>
      <c r="E216" s="13"/>
      <c r="F216" s="183" t="s">
        <v>1547</v>
      </c>
      <c r="G216" s="13"/>
      <c r="H216" s="184">
        <v>1.157</v>
      </c>
      <c r="I216" s="185"/>
      <c r="J216" s="13"/>
      <c r="K216" s="13"/>
      <c r="L216" s="180"/>
      <c r="M216" s="186"/>
      <c r="N216" s="187"/>
      <c r="O216" s="187"/>
      <c r="P216" s="187"/>
      <c r="Q216" s="187"/>
      <c r="R216" s="187"/>
      <c r="S216" s="187"/>
      <c r="T216" s="1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225</v>
      </c>
      <c r="AU216" s="182" t="s">
        <v>22</v>
      </c>
      <c r="AV216" s="13" t="s">
        <v>22</v>
      </c>
      <c r="AW216" s="13" t="s">
        <v>4</v>
      </c>
      <c r="AX216" s="13" t="s">
        <v>88</v>
      </c>
      <c r="AY216" s="182" t="s">
        <v>216</v>
      </c>
    </row>
    <row r="217" s="2" customFormat="1" ht="14.4" customHeight="1">
      <c r="A217" s="40"/>
      <c r="B217" s="166"/>
      <c r="C217" s="167" t="s">
        <v>455</v>
      </c>
      <c r="D217" s="167" t="s">
        <v>218</v>
      </c>
      <c r="E217" s="168" t="s">
        <v>1407</v>
      </c>
      <c r="F217" s="169" t="s">
        <v>1408</v>
      </c>
      <c r="G217" s="170" t="s">
        <v>462</v>
      </c>
      <c r="H217" s="171">
        <v>0.57799999999999996</v>
      </c>
      <c r="I217" s="172"/>
      <c r="J217" s="173">
        <f>ROUND(I217*H217,2)</f>
        <v>0</v>
      </c>
      <c r="K217" s="169" t="s">
        <v>222</v>
      </c>
      <c r="L217" s="41"/>
      <c r="M217" s="174" t="s">
        <v>3</v>
      </c>
      <c r="N217" s="175" t="s">
        <v>51</v>
      </c>
      <c r="O217" s="74"/>
      <c r="P217" s="176">
        <f>O217*H217</f>
        <v>0</v>
      </c>
      <c r="Q217" s="176">
        <v>0.21734000000000001</v>
      </c>
      <c r="R217" s="176">
        <f>Q217*H217</f>
        <v>0.12562251999999999</v>
      </c>
      <c r="S217" s="176">
        <v>0</v>
      </c>
      <c r="T217" s="17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8" t="s">
        <v>223</v>
      </c>
      <c r="AT217" s="178" t="s">
        <v>218</v>
      </c>
      <c r="AU217" s="178" t="s">
        <v>22</v>
      </c>
      <c r="AY217" s="20" t="s">
        <v>216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88</v>
      </c>
      <c r="BK217" s="179">
        <f>ROUND(I217*H217,2)</f>
        <v>0</v>
      </c>
      <c r="BL217" s="20" t="s">
        <v>223</v>
      </c>
      <c r="BM217" s="178" t="s">
        <v>1779</v>
      </c>
    </row>
    <row r="218" s="13" customFormat="1">
      <c r="A218" s="13"/>
      <c r="B218" s="180"/>
      <c r="C218" s="13"/>
      <c r="D218" s="181" t="s">
        <v>225</v>
      </c>
      <c r="E218" s="13"/>
      <c r="F218" s="183" t="s">
        <v>1537</v>
      </c>
      <c r="G218" s="13"/>
      <c r="H218" s="184">
        <v>0.57799999999999996</v>
      </c>
      <c r="I218" s="185"/>
      <c r="J218" s="13"/>
      <c r="K218" s="13"/>
      <c r="L218" s="180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225</v>
      </c>
      <c r="AU218" s="182" t="s">
        <v>22</v>
      </c>
      <c r="AV218" s="13" t="s">
        <v>22</v>
      </c>
      <c r="AW218" s="13" t="s">
        <v>4</v>
      </c>
      <c r="AX218" s="13" t="s">
        <v>88</v>
      </c>
      <c r="AY218" s="182" t="s">
        <v>216</v>
      </c>
    </row>
    <row r="219" s="2" customFormat="1" ht="14.4" customHeight="1">
      <c r="A219" s="40"/>
      <c r="B219" s="166"/>
      <c r="C219" s="201" t="s">
        <v>30</v>
      </c>
      <c r="D219" s="201" t="s">
        <v>356</v>
      </c>
      <c r="E219" s="202" t="s">
        <v>1411</v>
      </c>
      <c r="F219" s="203" t="s">
        <v>1412</v>
      </c>
      <c r="G219" s="204" t="s">
        <v>462</v>
      </c>
      <c r="H219" s="205">
        <v>0.57799999999999996</v>
      </c>
      <c r="I219" s="206"/>
      <c r="J219" s="207">
        <f>ROUND(I219*H219,2)</f>
        <v>0</v>
      </c>
      <c r="K219" s="203" t="s">
        <v>3</v>
      </c>
      <c r="L219" s="208"/>
      <c r="M219" s="209" t="s">
        <v>3</v>
      </c>
      <c r="N219" s="210" t="s">
        <v>51</v>
      </c>
      <c r="O219" s="74"/>
      <c r="P219" s="176">
        <f>O219*H219</f>
        <v>0</v>
      </c>
      <c r="Q219" s="176">
        <v>0.112</v>
      </c>
      <c r="R219" s="176">
        <f>Q219*H219</f>
        <v>0.064736000000000002</v>
      </c>
      <c r="S219" s="176">
        <v>0</v>
      </c>
      <c r="T219" s="17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78" t="s">
        <v>258</v>
      </c>
      <c r="AT219" s="178" t="s">
        <v>356</v>
      </c>
      <c r="AU219" s="178" t="s">
        <v>22</v>
      </c>
      <c r="AY219" s="20" t="s">
        <v>216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0" t="s">
        <v>88</v>
      </c>
      <c r="BK219" s="179">
        <f>ROUND(I219*H219,2)</f>
        <v>0</v>
      </c>
      <c r="BL219" s="20" t="s">
        <v>223</v>
      </c>
      <c r="BM219" s="178" t="s">
        <v>1780</v>
      </c>
    </row>
    <row r="220" s="13" customFormat="1">
      <c r="A220" s="13"/>
      <c r="B220" s="180"/>
      <c r="C220" s="13"/>
      <c r="D220" s="181" t="s">
        <v>225</v>
      </c>
      <c r="E220" s="13"/>
      <c r="F220" s="183" t="s">
        <v>1537</v>
      </c>
      <c r="G220" s="13"/>
      <c r="H220" s="184">
        <v>0.57799999999999996</v>
      </c>
      <c r="I220" s="185"/>
      <c r="J220" s="13"/>
      <c r="K220" s="13"/>
      <c r="L220" s="180"/>
      <c r="M220" s="186"/>
      <c r="N220" s="187"/>
      <c r="O220" s="187"/>
      <c r="P220" s="187"/>
      <c r="Q220" s="187"/>
      <c r="R220" s="187"/>
      <c r="S220" s="187"/>
      <c r="T220" s="18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2" t="s">
        <v>225</v>
      </c>
      <c r="AU220" s="182" t="s">
        <v>22</v>
      </c>
      <c r="AV220" s="13" t="s">
        <v>22</v>
      </c>
      <c r="AW220" s="13" t="s">
        <v>4</v>
      </c>
      <c r="AX220" s="13" t="s">
        <v>88</v>
      </c>
      <c r="AY220" s="182" t="s">
        <v>216</v>
      </c>
    </row>
    <row r="221" s="2" customFormat="1" ht="14.4" customHeight="1">
      <c r="A221" s="40"/>
      <c r="B221" s="166"/>
      <c r="C221" s="167" t="s">
        <v>464</v>
      </c>
      <c r="D221" s="167" t="s">
        <v>218</v>
      </c>
      <c r="E221" s="168" t="s">
        <v>1414</v>
      </c>
      <c r="F221" s="169" t="s">
        <v>1415</v>
      </c>
      <c r="G221" s="170" t="s">
        <v>462</v>
      </c>
      <c r="H221" s="171">
        <v>0.57799999999999996</v>
      </c>
      <c r="I221" s="172"/>
      <c r="J221" s="173">
        <f>ROUND(I221*H221,2)</f>
        <v>0</v>
      </c>
      <c r="K221" s="169" t="s">
        <v>222</v>
      </c>
      <c r="L221" s="41"/>
      <c r="M221" s="174" t="s">
        <v>3</v>
      </c>
      <c r="N221" s="175" t="s">
        <v>51</v>
      </c>
      <c r="O221" s="74"/>
      <c r="P221" s="176">
        <f>O221*H221</f>
        <v>0</v>
      </c>
      <c r="Q221" s="176">
        <v>0.21734000000000001</v>
      </c>
      <c r="R221" s="176">
        <f>Q221*H221</f>
        <v>0.12562251999999999</v>
      </c>
      <c r="S221" s="176">
        <v>0</v>
      </c>
      <c r="T221" s="17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78" t="s">
        <v>223</v>
      </c>
      <c r="AT221" s="178" t="s">
        <v>218</v>
      </c>
      <c r="AU221" s="178" t="s">
        <v>22</v>
      </c>
      <c r="AY221" s="20" t="s">
        <v>216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0" t="s">
        <v>88</v>
      </c>
      <c r="BK221" s="179">
        <f>ROUND(I221*H221,2)</f>
        <v>0</v>
      </c>
      <c r="BL221" s="20" t="s">
        <v>223</v>
      </c>
      <c r="BM221" s="178" t="s">
        <v>1781</v>
      </c>
    </row>
    <row r="222" s="13" customFormat="1">
      <c r="A222" s="13"/>
      <c r="B222" s="180"/>
      <c r="C222" s="13"/>
      <c r="D222" s="181" t="s">
        <v>225</v>
      </c>
      <c r="E222" s="13"/>
      <c r="F222" s="183" t="s">
        <v>1537</v>
      </c>
      <c r="G222" s="13"/>
      <c r="H222" s="184">
        <v>0.57799999999999996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225</v>
      </c>
      <c r="AU222" s="182" t="s">
        <v>22</v>
      </c>
      <c r="AV222" s="13" t="s">
        <v>22</v>
      </c>
      <c r="AW222" s="13" t="s">
        <v>4</v>
      </c>
      <c r="AX222" s="13" t="s">
        <v>88</v>
      </c>
      <c r="AY222" s="182" t="s">
        <v>216</v>
      </c>
    </row>
    <row r="223" s="2" customFormat="1" ht="14.4" customHeight="1">
      <c r="A223" s="40"/>
      <c r="B223" s="166"/>
      <c r="C223" s="201" t="s">
        <v>468</v>
      </c>
      <c r="D223" s="201" t="s">
        <v>356</v>
      </c>
      <c r="E223" s="202" t="s">
        <v>1420</v>
      </c>
      <c r="F223" s="203" t="s">
        <v>1421</v>
      </c>
      <c r="G223" s="204" t="s">
        <v>462</v>
      </c>
      <c r="H223" s="205">
        <v>0.57799999999999996</v>
      </c>
      <c r="I223" s="206"/>
      <c r="J223" s="207">
        <f>ROUND(I223*H223,2)</f>
        <v>0</v>
      </c>
      <c r="K223" s="203" t="s">
        <v>222</v>
      </c>
      <c r="L223" s="208"/>
      <c r="M223" s="209" t="s">
        <v>3</v>
      </c>
      <c r="N223" s="210" t="s">
        <v>51</v>
      </c>
      <c r="O223" s="74"/>
      <c r="P223" s="176">
        <f>O223*H223</f>
        <v>0</v>
      </c>
      <c r="Q223" s="176">
        <v>0.050599999999999999</v>
      </c>
      <c r="R223" s="176">
        <f>Q223*H223</f>
        <v>0.029246799999999996</v>
      </c>
      <c r="S223" s="176">
        <v>0</v>
      </c>
      <c r="T223" s="17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78" t="s">
        <v>258</v>
      </c>
      <c r="AT223" s="178" t="s">
        <v>356</v>
      </c>
      <c r="AU223" s="178" t="s">
        <v>22</v>
      </c>
      <c r="AY223" s="20" t="s">
        <v>216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0" t="s">
        <v>88</v>
      </c>
      <c r="BK223" s="179">
        <f>ROUND(I223*H223,2)</f>
        <v>0</v>
      </c>
      <c r="BL223" s="20" t="s">
        <v>223</v>
      </c>
      <c r="BM223" s="178" t="s">
        <v>1782</v>
      </c>
    </row>
    <row r="224" s="13" customFormat="1">
      <c r="A224" s="13"/>
      <c r="B224" s="180"/>
      <c r="C224" s="13"/>
      <c r="D224" s="181" t="s">
        <v>225</v>
      </c>
      <c r="E224" s="13"/>
      <c r="F224" s="183" t="s">
        <v>1537</v>
      </c>
      <c r="G224" s="13"/>
      <c r="H224" s="184">
        <v>0.57799999999999996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225</v>
      </c>
      <c r="AU224" s="182" t="s">
        <v>22</v>
      </c>
      <c r="AV224" s="13" t="s">
        <v>22</v>
      </c>
      <c r="AW224" s="13" t="s">
        <v>4</v>
      </c>
      <c r="AX224" s="13" t="s">
        <v>88</v>
      </c>
      <c r="AY224" s="182" t="s">
        <v>216</v>
      </c>
    </row>
    <row r="225" s="2" customFormat="1" ht="14.4" customHeight="1">
      <c r="A225" s="40"/>
      <c r="B225" s="166"/>
      <c r="C225" s="201" t="s">
        <v>472</v>
      </c>
      <c r="D225" s="201" t="s">
        <v>356</v>
      </c>
      <c r="E225" s="202" t="s">
        <v>1423</v>
      </c>
      <c r="F225" s="203" t="s">
        <v>1424</v>
      </c>
      <c r="G225" s="204" t="s">
        <v>462</v>
      </c>
      <c r="H225" s="205">
        <v>0.57799999999999996</v>
      </c>
      <c r="I225" s="206"/>
      <c r="J225" s="207">
        <f>ROUND(I225*H225,2)</f>
        <v>0</v>
      </c>
      <c r="K225" s="203" t="s">
        <v>222</v>
      </c>
      <c r="L225" s="208"/>
      <c r="M225" s="209" t="s">
        <v>3</v>
      </c>
      <c r="N225" s="210" t="s">
        <v>51</v>
      </c>
      <c r="O225" s="74"/>
      <c r="P225" s="176">
        <f>O225*H225</f>
        <v>0</v>
      </c>
      <c r="Q225" s="176">
        <v>0.010999999999999999</v>
      </c>
      <c r="R225" s="176">
        <f>Q225*H225</f>
        <v>0.0063579999999999991</v>
      </c>
      <c r="S225" s="176">
        <v>0</v>
      </c>
      <c r="T225" s="17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78" t="s">
        <v>258</v>
      </c>
      <c r="AT225" s="178" t="s">
        <v>356</v>
      </c>
      <c r="AU225" s="178" t="s">
        <v>22</v>
      </c>
      <c r="AY225" s="20" t="s">
        <v>216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20" t="s">
        <v>88</v>
      </c>
      <c r="BK225" s="179">
        <f>ROUND(I225*H225,2)</f>
        <v>0</v>
      </c>
      <c r="BL225" s="20" t="s">
        <v>223</v>
      </c>
      <c r="BM225" s="178" t="s">
        <v>1783</v>
      </c>
    </row>
    <row r="226" s="2" customFormat="1">
      <c r="A226" s="40"/>
      <c r="B226" s="41"/>
      <c r="C226" s="40"/>
      <c r="D226" s="181" t="s">
        <v>230</v>
      </c>
      <c r="E226" s="40"/>
      <c r="F226" s="189" t="s">
        <v>1339</v>
      </c>
      <c r="G226" s="40"/>
      <c r="H226" s="40"/>
      <c r="I226" s="190"/>
      <c r="J226" s="40"/>
      <c r="K226" s="40"/>
      <c r="L226" s="41"/>
      <c r="M226" s="191"/>
      <c r="N226" s="192"/>
      <c r="O226" s="74"/>
      <c r="P226" s="74"/>
      <c r="Q226" s="74"/>
      <c r="R226" s="74"/>
      <c r="S226" s="74"/>
      <c r="T226" s="75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20" t="s">
        <v>230</v>
      </c>
      <c r="AU226" s="20" t="s">
        <v>22</v>
      </c>
    </row>
    <row r="227" s="13" customFormat="1">
      <c r="A227" s="13"/>
      <c r="B227" s="180"/>
      <c r="C227" s="13"/>
      <c r="D227" s="181" t="s">
        <v>225</v>
      </c>
      <c r="E227" s="13"/>
      <c r="F227" s="183" t="s">
        <v>1537</v>
      </c>
      <c r="G227" s="13"/>
      <c r="H227" s="184">
        <v>0.57799999999999996</v>
      </c>
      <c r="I227" s="185"/>
      <c r="J227" s="13"/>
      <c r="K227" s="13"/>
      <c r="L227" s="180"/>
      <c r="M227" s="186"/>
      <c r="N227" s="187"/>
      <c r="O227" s="187"/>
      <c r="P227" s="187"/>
      <c r="Q227" s="187"/>
      <c r="R227" s="187"/>
      <c r="S227" s="187"/>
      <c r="T227" s="18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225</v>
      </c>
      <c r="AU227" s="182" t="s">
        <v>22</v>
      </c>
      <c r="AV227" s="13" t="s">
        <v>22</v>
      </c>
      <c r="AW227" s="13" t="s">
        <v>4</v>
      </c>
      <c r="AX227" s="13" t="s">
        <v>88</v>
      </c>
      <c r="AY227" s="182" t="s">
        <v>216</v>
      </c>
    </row>
    <row r="228" s="2" customFormat="1" ht="14.4" customHeight="1">
      <c r="A228" s="40"/>
      <c r="B228" s="166"/>
      <c r="C228" s="167" t="s">
        <v>476</v>
      </c>
      <c r="D228" s="167" t="s">
        <v>218</v>
      </c>
      <c r="E228" s="168" t="s">
        <v>1784</v>
      </c>
      <c r="F228" s="169" t="s">
        <v>1785</v>
      </c>
      <c r="G228" s="170" t="s">
        <v>271</v>
      </c>
      <c r="H228" s="171">
        <v>3.794</v>
      </c>
      <c r="I228" s="172"/>
      <c r="J228" s="173">
        <f>ROUND(I228*H228,2)</f>
        <v>0</v>
      </c>
      <c r="K228" s="169" t="s">
        <v>222</v>
      </c>
      <c r="L228" s="41"/>
      <c r="M228" s="174" t="s">
        <v>3</v>
      </c>
      <c r="N228" s="175" t="s">
        <v>51</v>
      </c>
      <c r="O228" s="74"/>
      <c r="P228" s="176">
        <f>O228*H228</f>
        <v>0</v>
      </c>
      <c r="Q228" s="176">
        <v>2.2563399999999998</v>
      </c>
      <c r="R228" s="176">
        <f>Q228*H228</f>
        <v>8.56055396</v>
      </c>
      <c r="S228" s="176">
        <v>0</v>
      </c>
      <c r="T228" s="17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8" t="s">
        <v>223</v>
      </c>
      <c r="AT228" s="178" t="s">
        <v>218</v>
      </c>
      <c r="AU228" s="178" t="s">
        <v>22</v>
      </c>
      <c r="AY228" s="20" t="s">
        <v>216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0" t="s">
        <v>88</v>
      </c>
      <c r="BK228" s="179">
        <f>ROUND(I228*H228,2)</f>
        <v>0</v>
      </c>
      <c r="BL228" s="20" t="s">
        <v>223</v>
      </c>
      <c r="BM228" s="178" t="s">
        <v>1786</v>
      </c>
    </row>
    <row r="229" s="13" customFormat="1">
      <c r="A229" s="13"/>
      <c r="B229" s="180"/>
      <c r="C229" s="13"/>
      <c r="D229" s="181" t="s">
        <v>225</v>
      </c>
      <c r="E229" s="182" t="s">
        <v>3</v>
      </c>
      <c r="F229" s="183" t="s">
        <v>2145</v>
      </c>
      <c r="G229" s="13"/>
      <c r="H229" s="184">
        <v>6.3620000000000001</v>
      </c>
      <c r="I229" s="185"/>
      <c r="J229" s="13"/>
      <c r="K229" s="13"/>
      <c r="L229" s="180"/>
      <c r="M229" s="186"/>
      <c r="N229" s="187"/>
      <c r="O229" s="187"/>
      <c r="P229" s="187"/>
      <c r="Q229" s="187"/>
      <c r="R229" s="187"/>
      <c r="S229" s="187"/>
      <c r="T229" s="18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2" t="s">
        <v>225</v>
      </c>
      <c r="AU229" s="182" t="s">
        <v>22</v>
      </c>
      <c r="AV229" s="13" t="s">
        <v>22</v>
      </c>
      <c r="AW229" s="13" t="s">
        <v>41</v>
      </c>
      <c r="AX229" s="13" t="s">
        <v>80</v>
      </c>
      <c r="AY229" s="182" t="s">
        <v>216</v>
      </c>
    </row>
    <row r="230" s="13" customFormat="1">
      <c r="A230" s="13"/>
      <c r="B230" s="180"/>
      <c r="C230" s="13"/>
      <c r="D230" s="181" t="s">
        <v>225</v>
      </c>
      <c r="E230" s="182" t="s">
        <v>3</v>
      </c>
      <c r="F230" s="183" t="s">
        <v>2146</v>
      </c>
      <c r="G230" s="13"/>
      <c r="H230" s="184">
        <v>0.19800000000000001</v>
      </c>
      <c r="I230" s="185"/>
      <c r="J230" s="13"/>
      <c r="K230" s="13"/>
      <c r="L230" s="180"/>
      <c r="M230" s="186"/>
      <c r="N230" s="187"/>
      <c r="O230" s="187"/>
      <c r="P230" s="187"/>
      <c r="Q230" s="187"/>
      <c r="R230" s="187"/>
      <c r="S230" s="187"/>
      <c r="T230" s="18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2" t="s">
        <v>225</v>
      </c>
      <c r="AU230" s="182" t="s">
        <v>22</v>
      </c>
      <c r="AV230" s="13" t="s">
        <v>22</v>
      </c>
      <c r="AW230" s="13" t="s">
        <v>41</v>
      </c>
      <c r="AX230" s="13" t="s">
        <v>80</v>
      </c>
      <c r="AY230" s="182" t="s">
        <v>216</v>
      </c>
    </row>
    <row r="231" s="14" customFormat="1">
      <c r="A231" s="14"/>
      <c r="B231" s="193"/>
      <c r="C231" s="14"/>
      <c r="D231" s="181" t="s">
        <v>225</v>
      </c>
      <c r="E231" s="194" t="s">
        <v>3</v>
      </c>
      <c r="F231" s="195" t="s">
        <v>234</v>
      </c>
      <c r="G231" s="14"/>
      <c r="H231" s="196">
        <v>6.5600000000000005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225</v>
      </c>
      <c r="AU231" s="194" t="s">
        <v>22</v>
      </c>
      <c r="AV231" s="14" t="s">
        <v>223</v>
      </c>
      <c r="AW231" s="14" t="s">
        <v>41</v>
      </c>
      <c r="AX231" s="14" t="s">
        <v>88</v>
      </c>
      <c r="AY231" s="194" t="s">
        <v>216</v>
      </c>
    </row>
    <row r="232" s="13" customFormat="1">
      <c r="A232" s="13"/>
      <c r="B232" s="180"/>
      <c r="C232" s="13"/>
      <c r="D232" s="181" t="s">
        <v>225</v>
      </c>
      <c r="E232" s="13"/>
      <c r="F232" s="183" t="s">
        <v>2147</v>
      </c>
      <c r="G232" s="13"/>
      <c r="H232" s="184">
        <v>3.794</v>
      </c>
      <c r="I232" s="185"/>
      <c r="J232" s="13"/>
      <c r="K232" s="13"/>
      <c r="L232" s="180"/>
      <c r="M232" s="186"/>
      <c r="N232" s="187"/>
      <c r="O232" s="187"/>
      <c r="P232" s="187"/>
      <c r="Q232" s="187"/>
      <c r="R232" s="187"/>
      <c r="S232" s="187"/>
      <c r="T232" s="18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2" t="s">
        <v>225</v>
      </c>
      <c r="AU232" s="182" t="s">
        <v>22</v>
      </c>
      <c r="AV232" s="13" t="s">
        <v>22</v>
      </c>
      <c r="AW232" s="13" t="s">
        <v>4</v>
      </c>
      <c r="AX232" s="13" t="s">
        <v>88</v>
      </c>
      <c r="AY232" s="182" t="s">
        <v>216</v>
      </c>
    </row>
    <row r="233" s="2" customFormat="1" ht="14.4" customHeight="1">
      <c r="A233" s="40"/>
      <c r="B233" s="166"/>
      <c r="C233" s="167" t="s">
        <v>483</v>
      </c>
      <c r="D233" s="167" t="s">
        <v>218</v>
      </c>
      <c r="E233" s="168" t="s">
        <v>1427</v>
      </c>
      <c r="F233" s="169" t="s">
        <v>1428</v>
      </c>
      <c r="G233" s="170" t="s">
        <v>261</v>
      </c>
      <c r="H233" s="171">
        <v>24.792000000000002</v>
      </c>
      <c r="I233" s="172"/>
      <c r="J233" s="173">
        <f>ROUND(I233*H233,2)</f>
        <v>0</v>
      </c>
      <c r="K233" s="169" t="s">
        <v>222</v>
      </c>
      <c r="L233" s="41"/>
      <c r="M233" s="174" t="s">
        <v>3</v>
      </c>
      <c r="N233" s="175" t="s">
        <v>51</v>
      </c>
      <c r="O233" s="74"/>
      <c r="P233" s="176">
        <f>O233*H233</f>
        <v>0</v>
      </c>
      <c r="Q233" s="176">
        <v>0.00019000000000000001</v>
      </c>
      <c r="R233" s="176">
        <f>Q233*H233</f>
        <v>0.0047104800000000004</v>
      </c>
      <c r="S233" s="176">
        <v>0</v>
      </c>
      <c r="T233" s="17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78" t="s">
        <v>223</v>
      </c>
      <c r="AT233" s="178" t="s">
        <v>218</v>
      </c>
      <c r="AU233" s="178" t="s">
        <v>22</v>
      </c>
      <c r="AY233" s="20" t="s">
        <v>216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0" t="s">
        <v>88</v>
      </c>
      <c r="BK233" s="179">
        <f>ROUND(I233*H233,2)</f>
        <v>0</v>
      </c>
      <c r="BL233" s="20" t="s">
        <v>223</v>
      </c>
      <c r="BM233" s="178" t="s">
        <v>1790</v>
      </c>
    </row>
    <row r="234" s="13" customFormat="1">
      <c r="A234" s="13"/>
      <c r="B234" s="180"/>
      <c r="C234" s="13"/>
      <c r="D234" s="181" t="s">
        <v>225</v>
      </c>
      <c r="E234" s="182" t="s">
        <v>3</v>
      </c>
      <c r="F234" s="183" t="s">
        <v>2148</v>
      </c>
      <c r="G234" s="13"/>
      <c r="H234" s="184">
        <v>36.490000000000002</v>
      </c>
      <c r="I234" s="185"/>
      <c r="J234" s="13"/>
      <c r="K234" s="13"/>
      <c r="L234" s="180"/>
      <c r="M234" s="186"/>
      <c r="N234" s="187"/>
      <c r="O234" s="187"/>
      <c r="P234" s="187"/>
      <c r="Q234" s="187"/>
      <c r="R234" s="187"/>
      <c r="S234" s="187"/>
      <c r="T234" s="18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2" t="s">
        <v>225</v>
      </c>
      <c r="AU234" s="182" t="s">
        <v>22</v>
      </c>
      <c r="AV234" s="13" t="s">
        <v>22</v>
      </c>
      <c r="AW234" s="13" t="s">
        <v>41</v>
      </c>
      <c r="AX234" s="13" t="s">
        <v>80</v>
      </c>
      <c r="AY234" s="182" t="s">
        <v>216</v>
      </c>
    </row>
    <row r="235" s="13" customFormat="1">
      <c r="A235" s="13"/>
      <c r="B235" s="180"/>
      <c r="C235" s="13"/>
      <c r="D235" s="181" t="s">
        <v>225</v>
      </c>
      <c r="E235" s="182" t="s">
        <v>3</v>
      </c>
      <c r="F235" s="183" t="s">
        <v>1792</v>
      </c>
      <c r="G235" s="13"/>
      <c r="H235" s="184">
        <v>6.3799999999999999</v>
      </c>
      <c r="I235" s="185"/>
      <c r="J235" s="13"/>
      <c r="K235" s="13"/>
      <c r="L235" s="180"/>
      <c r="M235" s="186"/>
      <c r="N235" s="187"/>
      <c r="O235" s="187"/>
      <c r="P235" s="187"/>
      <c r="Q235" s="187"/>
      <c r="R235" s="187"/>
      <c r="S235" s="187"/>
      <c r="T235" s="18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225</v>
      </c>
      <c r="AU235" s="182" t="s">
        <v>22</v>
      </c>
      <c r="AV235" s="13" t="s">
        <v>22</v>
      </c>
      <c r="AW235" s="13" t="s">
        <v>41</v>
      </c>
      <c r="AX235" s="13" t="s">
        <v>80</v>
      </c>
      <c r="AY235" s="182" t="s">
        <v>216</v>
      </c>
    </row>
    <row r="236" s="14" customFormat="1">
      <c r="A236" s="14"/>
      <c r="B236" s="193"/>
      <c r="C236" s="14"/>
      <c r="D236" s="181" t="s">
        <v>225</v>
      </c>
      <c r="E236" s="194" t="s">
        <v>3</v>
      </c>
      <c r="F236" s="195" t="s">
        <v>234</v>
      </c>
      <c r="G236" s="14"/>
      <c r="H236" s="196">
        <v>42.870000000000005</v>
      </c>
      <c r="I236" s="197"/>
      <c r="J236" s="14"/>
      <c r="K236" s="14"/>
      <c r="L236" s="193"/>
      <c r="M236" s="198"/>
      <c r="N236" s="199"/>
      <c r="O236" s="199"/>
      <c r="P236" s="199"/>
      <c r="Q236" s="199"/>
      <c r="R236" s="199"/>
      <c r="S236" s="199"/>
      <c r="T236" s="20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4" t="s">
        <v>225</v>
      </c>
      <c r="AU236" s="194" t="s">
        <v>22</v>
      </c>
      <c r="AV236" s="14" t="s">
        <v>223</v>
      </c>
      <c r="AW236" s="14" t="s">
        <v>41</v>
      </c>
      <c r="AX236" s="14" t="s">
        <v>88</v>
      </c>
      <c r="AY236" s="194" t="s">
        <v>216</v>
      </c>
    </row>
    <row r="237" s="13" customFormat="1">
      <c r="A237" s="13"/>
      <c r="B237" s="180"/>
      <c r="C237" s="13"/>
      <c r="D237" s="181" t="s">
        <v>225</v>
      </c>
      <c r="E237" s="13"/>
      <c r="F237" s="183" t="s">
        <v>2149</v>
      </c>
      <c r="G237" s="13"/>
      <c r="H237" s="184">
        <v>24.792000000000002</v>
      </c>
      <c r="I237" s="185"/>
      <c r="J237" s="13"/>
      <c r="K237" s="13"/>
      <c r="L237" s="180"/>
      <c r="M237" s="186"/>
      <c r="N237" s="187"/>
      <c r="O237" s="187"/>
      <c r="P237" s="187"/>
      <c r="Q237" s="187"/>
      <c r="R237" s="187"/>
      <c r="S237" s="187"/>
      <c r="T237" s="18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2" t="s">
        <v>225</v>
      </c>
      <c r="AU237" s="182" t="s">
        <v>22</v>
      </c>
      <c r="AV237" s="13" t="s">
        <v>22</v>
      </c>
      <c r="AW237" s="13" t="s">
        <v>4</v>
      </c>
      <c r="AX237" s="13" t="s">
        <v>88</v>
      </c>
      <c r="AY237" s="182" t="s">
        <v>216</v>
      </c>
    </row>
    <row r="238" s="2" customFormat="1" ht="14.4" customHeight="1">
      <c r="A238" s="40"/>
      <c r="B238" s="166"/>
      <c r="C238" s="167" t="s">
        <v>491</v>
      </c>
      <c r="D238" s="167" t="s">
        <v>218</v>
      </c>
      <c r="E238" s="168" t="s">
        <v>1431</v>
      </c>
      <c r="F238" s="169" t="s">
        <v>1432</v>
      </c>
      <c r="G238" s="170" t="s">
        <v>261</v>
      </c>
      <c r="H238" s="171">
        <v>24.792000000000002</v>
      </c>
      <c r="I238" s="172"/>
      <c r="J238" s="173">
        <f>ROUND(I238*H238,2)</f>
        <v>0</v>
      </c>
      <c r="K238" s="169" t="s">
        <v>222</v>
      </c>
      <c r="L238" s="41"/>
      <c r="M238" s="174" t="s">
        <v>3</v>
      </c>
      <c r="N238" s="175" t="s">
        <v>51</v>
      </c>
      <c r="O238" s="74"/>
      <c r="P238" s="176">
        <f>O238*H238</f>
        <v>0</v>
      </c>
      <c r="Q238" s="176">
        <v>9.0000000000000006E-05</v>
      </c>
      <c r="R238" s="176">
        <f>Q238*H238</f>
        <v>0.0022312800000000004</v>
      </c>
      <c r="S238" s="176">
        <v>0</v>
      </c>
      <c r="T238" s="17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8" t="s">
        <v>223</v>
      </c>
      <c r="AT238" s="178" t="s">
        <v>218</v>
      </c>
      <c r="AU238" s="178" t="s">
        <v>22</v>
      </c>
      <c r="AY238" s="20" t="s">
        <v>216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0" t="s">
        <v>88</v>
      </c>
      <c r="BK238" s="179">
        <f>ROUND(I238*H238,2)</f>
        <v>0</v>
      </c>
      <c r="BL238" s="20" t="s">
        <v>223</v>
      </c>
      <c r="BM238" s="178" t="s">
        <v>1794</v>
      </c>
    </row>
    <row r="239" s="13" customFormat="1">
      <c r="A239" s="13"/>
      <c r="B239" s="180"/>
      <c r="C239" s="13"/>
      <c r="D239" s="181" t="s">
        <v>225</v>
      </c>
      <c r="E239" s="13"/>
      <c r="F239" s="183" t="s">
        <v>2149</v>
      </c>
      <c r="G239" s="13"/>
      <c r="H239" s="184">
        <v>24.792000000000002</v>
      </c>
      <c r="I239" s="185"/>
      <c r="J239" s="13"/>
      <c r="K239" s="13"/>
      <c r="L239" s="180"/>
      <c r="M239" s="186"/>
      <c r="N239" s="187"/>
      <c r="O239" s="187"/>
      <c r="P239" s="187"/>
      <c r="Q239" s="187"/>
      <c r="R239" s="187"/>
      <c r="S239" s="187"/>
      <c r="T239" s="18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225</v>
      </c>
      <c r="AU239" s="182" t="s">
        <v>22</v>
      </c>
      <c r="AV239" s="13" t="s">
        <v>22</v>
      </c>
      <c r="AW239" s="13" t="s">
        <v>4</v>
      </c>
      <c r="AX239" s="13" t="s">
        <v>88</v>
      </c>
      <c r="AY239" s="182" t="s">
        <v>216</v>
      </c>
    </row>
    <row r="240" s="2" customFormat="1" ht="14.4" customHeight="1">
      <c r="A240" s="40"/>
      <c r="B240" s="166"/>
      <c r="C240" s="167" t="s">
        <v>496</v>
      </c>
      <c r="D240" s="167" t="s">
        <v>218</v>
      </c>
      <c r="E240" s="168" t="s">
        <v>1434</v>
      </c>
      <c r="F240" s="169" t="s">
        <v>1435</v>
      </c>
      <c r="G240" s="170" t="s">
        <v>1436</v>
      </c>
      <c r="H240" s="171">
        <v>0.11</v>
      </c>
      <c r="I240" s="172"/>
      <c r="J240" s="173">
        <f>ROUND(I240*H240,2)</f>
        <v>0</v>
      </c>
      <c r="K240" s="169" t="s">
        <v>3</v>
      </c>
      <c r="L240" s="41"/>
      <c r="M240" s="174" t="s">
        <v>3</v>
      </c>
      <c r="N240" s="175" t="s">
        <v>51</v>
      </c>
      <c r="O240" s="74"/>
      <c r="P240" s="176">
        <f>O240*H240</f>
        <v>0</v>
      </c>
      <c r="Q240" s="176">
        <v>0</v>
      </c>
      <c r="R240" s="176">
        <f>Q240*H240</f>
        <v>0</v>
      </c>
      <c r="S240" s="176">
        <v>0</v>
      </c>
      <c r="T240" s="17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8" t="s">
        <v>223</v>
      </c>
      <c r="AT240" s="178" t="s">
        <v>218</v>
      </c>
      <c r="AU240" s="178" t="s">
        <v>22</v>
      </c>
      <c r="AY240" s="20" t="s">
        <v>216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88</v>
      </c>
      <c r="BK240" s="179">
        <f>ROUND(I240*H240,2)</f>
        <v>0</v>
      </c>
      <c r="BL240" s="20" t="s">
        <v>223</v>
      </c>
      <c r="BM240" s="178" t="s">
        <v>1795</v>
      </c>
    </row>
    <row r="241" s="13" customFormat="1">
      <c r="A241" s="13"/>
      <c r="B241" s="180"/>
      <c r="C241" s="13"/>
      <c r="D241" s="181" t="s">
        <v>225</v>
      </c>
      <c r="E241" s="13"/>
      <c r="F241" s="183" t="s">
        <v>1796</v>
      </c>
      <c r="G241" s="13"/>
      <c r="H241" s="184">
        <v>0.11</v>
      </c>
      <c r="I241" s="185"/>
      <c r="J241" s="13"/>
      <c r="K241" s="13"/>
      <c r="L241" s="180"/>
      <c r="M241" s="186"/>
      <c r="N241" s="187"/>
      <c r="O241" s="187"/>
      <c r="P241" s="187"/>
      <c r="Q241" s="187"/>
      <c r="R241" s="187"/>
      <c r="S241" s="187"/>
      <c r="T241" s="18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2" t="s">
        <v>225</v>
      </c>
      <c r="AU241" s="182" t="s">
        <v>22</v>
      </c>
      <c r="AV241" s="13" t="s">
        <v>22</v>
      </c>
      <c r="AW241" s="13" t="s">
        <v>4</v>
      </c>
      <c r="AX241" s="13" t="s">
        <v>88</v>
      </c>
      <c r="AY241" s="182" t="s">
        <v>216</v>
      </c>
    </row>
    <row r="242" s="12" customFormat="1" ht="22.8" customHeight="1">
      <c r="A242" s="12"/>
      <c r="B242" s="153"/>
      <c r="C242" s="12"/>
      <c r="D242" s="154" t="s">
        <v>79</v>
      </c>
      <c r="E242" s="164" t="s">
        <v>593</v>
      </c>
      <c r="F242" s="164" t="s">
        <v>594</v>
      </c>
      <c r="G242" s="12"/>
      <c r="H242" s="12"/>
      <c r="I242" s="156"/>
      <c r="J242" s="165">
        <f>BK242</f>
        <v>0</v>
      </c>
      <c r="K242" s="12"/>
      <c r="L242" s="153"/>
      <c r="M242" s="158"/>
      <c r="N242" s="159"/>
      <c r="O242" s="159"/>
      <c r="P242" s="160">
        <f>SUM(P243:P246)</f>
        <v>0</v>
      </c>
      <c r="Q242" s="159"/>
      <c r="R242" s="160">
        <f>SUM(R243:R246)</f>
        <v>0</v>
      </c>
      <c r="S242" s="159"/>
      <c r="T242" s="16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4" t="s">
        <v>88</v>
      </c>
      <c r="AT242" s="162" t="s">
        <v>79</v>
      </c>
      <c r="AU242" s="162" t="s">
        <v>88</v>
      </c>
      <c r="AY242" s="154" t="s">
        <v>216</v>
      </c>
      <c r="BK242" s="163">
        <f>SUM(BK243:BK246)</f>
        <v>0</v>
      </c>
    </row>
    <row r="243" s="2" customFormat="1" ht="24.15" customHeight="1">
      <c r="A243" s="40"/>
      <c r="B243" s="166"/>
      <c r="C243" s="167" t="s">
        <v>504</v>
      </c>
      <c r="D243" s="167" t="s">
        <v>218</v>
      </c>
      <c r="E243" s="168" t="s">
        <v>1453</v>
      </c>
      <c r="F243" s="169" t="s">
        <v>1454</v>
      </c>
      <c r="G243" s="170" t="s">
        <v>300</v>
      </c>
      <c r="H243" s="171">
        <v>61.774999999999999</v>
      </c>
      <c r="I243" s="172"/>
      <c r="J243" s="173">
        <f>ROUND(I243*H243,2)</f>
        <v>0</v>
      </c>
      <c r="K243" s="169" t="s">
        <v>222</v>
      </c>
      <c r="L243" s="41"/>
      <c r="M243" s="174" t="s">
        <v>3</v>
      </c>
      <c r="N243" s="175" t="s">
        <v>51</v>
      </c>
      <c r="O243" s="74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78" t="s">
        <v>223</v>
      </c>
      <c r="AT243" s="178" t="s">
        <v>218</v>
      </c>
      <c r="AU243" s="178" t="s">
        <v>22</v>
      </c>
      <c r="AY243" s="20" t="s">
        <v>216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0" t="s">
        <v>88</v>
      </c>
      <c r="BK243" s="179">
        <f>ROUND(I243*H243,2)</f>
        <v>0</v>
      </c>
      <c r="BL243" s="20" t="s">
        <v>223</v>
      </c>
      <c r="BM243" s="178" t="s">
        <v>1797</v>
      </c>
    </row>
    <row r="244" s="13" customFormat="1">
      <c r="A244" s="13"/>
      <c r="B244" s="180"/>
      <c r="C244" s="13"/>
      <c r="D244" s="181" t="s">
        <v>225</v>
      </c>
      <c r="E244" s="13"/>
      <c r="F244" s="183" t="s">
        <v>2150</v>
      </c>
      <c r="G244" s="13"/>
      <c r="H244" s="184">
        <v>61.774999999999999</v>
      </c>
      <c r="I244" s="185"/>
      <c r="J244" s="13"/>
      <c r="K244" s="13"/>
      <c r="L244" s="180"/>
      <c r="M244" s="186"/>
      <c r="N244" s="187"/>
      <c r="O244" s="187"/>
      <c r="P244" s="187"/>
      <c r="Q244" s="187"/>
      <c r="R244" s="187"/>
      <c r="S244" s="187"/>
      <c r="T244" s="18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225</v>
      </c>
      <c r="AU244" s="182" t="s">
        <v>22</v>
      </c>
      <c r="AV244" s="13" t="s">
        <v>22</v>
      </c>
      <c r="AW244" s="13" t="s">
        <v>4</v>
      </c>
      <c r="AX244" s="13" t="s">
        <v>88</v>
      </c>
      <c r="AY244" s="182" t="s">
        <v>216</v>
      </c>
    </row>
    <row r="245" s="2" customFormat="1" ht="24.15" customHeight="1">
      <c r="A245" s="40"/>
      <c r="B245" s="166"/>
      <c r="C245" s="167" t="s">
        <v>515</v>
      </c>
      <c r="D245" s="167" t="s">
        <v>218</v>
      </c>
      <c r="E245" s="168" t="s">
        <v>1457</v>
      </c>
      <c r="F245" s="169" t="s">
        <v>1458</v>
      </c>
      <c r="G245" s="170" t="s">
        <v>300</v>
      </c>
      <c r="H245" s="171">
        <v>61.774999999999999</v>
      </c>
      <c r="I245" s="172"/>
      <c r="J245" s="173">
        <f>ROUND(I245*H245,2)</f>
        <v>0</v>
      </c>
      <c r="K245" s="169" t="s">
        <v>222</v>
      </c>
      <c r="L245" s="41"/>
      <c r="M245" s="174" t="s">
        <v>3</v>
      </c>
      <c r="N245" s="175" t="s">
        <v>51</v>
      </c>
      <c r="O245" s="74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8" t="s">
        <v>223</v>
      </c>
      <c r="AT245" s="178" t="s">
        <v>218</v>
      </c>
      <c r="AU245" s="178" t="s">
        <v>22</v>
      </c>
      <c r="AY245" s="20" t="s">
        <v>216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0" t="s">
        <v>88</v>
      </c>
      <c r="BK245" s="179">
        <f>ROUND(I245*H245,2)</f>
        <v>0</v>
      </c>
      <c r="BL245" s="20" t="s">
        <v>223</v>
      </c>
      <c r="BM245" s="178" t="s">
        <v>1799</v>
      </c>
    </row>
    <row r="246" s="13" customFormat="1">
      <c r="A246" s="13"/>
      <c r="B246" s="180"/>
      <c r="C246" s="13"/>
      <c r="D246" s="181" t="s">
        <v>225</v>
      </c>
      <c r="E246" s="13"/>
      <c r="F246" s="183" t="s">
        <v>2150</v>
      </c>
      <c r="G246" s="13"/>
      <c r="H246" s="184">
        <v>61.774999999999999</v>
      </c>
      <c r="I246" s="185"/>
      <c r="J246" s="13"/>
      <c r="K246" s="13"/>
      <c r="L246" s="180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225</v>
      </c>
      <c r="AU246" s="182" t="s">
        <v>22</v>
      </c>
      <c r="AV246" s="13" t="s">
        <v>22</v>
      </c>
      <c r="AW246" s="13" t="s">
        <v>4</v>
      </c>
      <c r="AX246" s="13" t="s">
        <v>88</v>
      </c>
      <c r="AY246" s="182" t="s">
        <v>216</v>
      </c>
    </row>
    <row r="247" s="12" customFormat="1" ht="25.92" customHeight="1">
      <c r="A247" s="12"/>
      <c r="B247" s="153"/>
      <c r="C247" s="12"/>
      <c r="D247" s="154" t="s">
        <v>79</v>
      </c>
      <c r="E247" s="155" t="s">
        <v>1623</v>
      </c>
      <c r="F247" s="155" t="s">
        <v>1624</v>
      </c>
      <c r="G247" s="12"/>
      <c r="H247" s="12"/>
      <c r="I247" s="156"/>
      <c r="J247" s="157">
        <f>BK247</f>
        <v>0</v>
      </c>
      <c r="K247" s="12"/>
      <c r="L247" s="153"/>
      <c r="M247" s="158"/>
      <c r="N247" s="159"/>
      <c r="O247" s="159"/>
      <c r="P247" s="160">
        <f>P248</f>
        <v>0</v>
      </c>
      <c r="Q247" s="159"/>
      <c r="R247" s="160">
        <f>R248</f>
        <v>0</v>
      </c>
      <c r="S247" s="159"/>
      <c r="T247" s="161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4" t="s">
        <v>245</v>
      </c>
      <c r="AT247" s="162" t="s">
        <v>79</v>
      </c>
      <c r="AU247" s="162" t="s">
        <v>80</v>
      </c>
      <c r="AY247" s="154" t="s">
        <v>216</v>
      </c>
      <c r="BK247" s="163">
        <f>BK248</f>
        <v>0</v>
      </c>
    </row>
    <row r="248" s="12" customFormat="1" ht="22.8" customHeight="1">
      <c r="A248" s="12"/>
      <c r="B248" s="153"/>
      <c r="C248" s="12"/>
      <c r="D248" s="154" t="s">
        <v>79</v>
      </c>
      <c r="E248" s="164" t="s">
        <v>1625</v>
      </c>
      <c r="F248" s="164" t="s">
        <v>1626</v>
      </c>
      <c r="G248" s="12"/>
      <c r="H248" s="12"/>
      <c r="I248" s="156"/>
      <c r="J248" s="165">
        <f>BK248</f>
        <v>0</v>
      </c>
      <c r="K248" s="12"/>
      <c r="L248" s="153"/>
      <c r="M248" s="158"/>
      <c r="N248" s="159"/>
      <c r="O248" s="159"/>
      <c r="P248" s="160">
        <f>SUM(P249:P252)</f>
        <v>0</v>
      </c>
      <c r="Q248" s="159"/>
      <c r="R248" s="160">
        <f>SUM(R249:R252)</f>
        <v>0</v>
      </c>
      <c r="S248" s="159"/>
      <c r="T248" s="161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4" t="s">
        <v>245</v>
      </c>
      <c r="AT248" s="162" t="s">
        <v>79</v>
      </c>
      <c r="AU248" s="162" t="s">
        <v>88</v>
      </c>
      <c r="AY248" s="154" t="s">
        <v>216</v>
      </c>
      <c r="BK248" s="163">
        <f>SUM(BK249:BK252)</f>
        <v>0</v>
      </c>
    </row>
    <row r="249" s="2" customFormat="1" ht="14.4" customHeight="1">
      <c r="A249" s="40"/>
      <c r="B249" s="166"/>
      <c r="C249" s="167" t="s">
        <v>522</v>
      </c>
      <c r="D249" s="167" t="s">
        <v>218</v>
      </c>
      <c r="E249" s="168" t="s">
        <v>1627</v>
      </c>
      <c r="F249" s="169" t="s">
        <v>1628</v>
      </c>
      <c r="G249" s="170" t="s">
        <v>1436</v>
      </c>
      <c r="H249" s="171">
        <v>0.11</v>
      </c>
      <c r="I249" s="172"/>
      <c r="J249" s="173">
        <f>ROUND(I249*H249,2)</f>
        <v>0</v>
      </c>
      <c r="K249" s="169" t="s">
        <v>222</v>
      </c>
      <c r="L249" s="41"/>
      <c r="M249" s="174" t="s">
        <v>3</v>
      </c>
      <c r="N249" s="175" t="s">
        <v>51</v>
      </c>
      <c r="O249" s="74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78" t="s">
        <v>1629</v>
      </c>
      <c r="AT249" s="178" t="s">
        <v>218</v>
      </c>
      <c r="AU249" s="178" t="s">
        <v>22</v>
      </c>
      <c r="AY249" s="20" t="s">
        <v>216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88</v>
      </c>
      <c r="BK249" s="179">
        <f>ROUND(I249*H249,2)</f>
        <v>0</v>
      </c>
      <c r="BL249" s="20" t="s">
        <v>1629</v>
      </c>
      <c r="BM249" s="178" t="s">
        <v>1800</v>
      </c>
    </row>
    <row r="250" s="13" customFormat="1">
      <c r="A250" s="13"/>
      <c r="B250" s="180"/>
      <c r="C250" s="13"/>
      <c r="D250" s="181" t="s">
        <v>225</v>
      </c>
      <c r="E250" s="13"/>
      <c r="F250" s="183" t="s">
        <v>1796</v>
      </c>
      <c r="G250" s="13"/>
      <c r="H250" s="184">
        <v>0.11</v>
      </c>
      <c r="I250" s="185"/>
      <c r="J250" s="13"/>
      <c r="K250" s="13"/>
      <c r="L250" s="180"/>
      <c r="M250" s="186"/>
      <c r="N250" s="187"/>
      <c r="O250" s="187"/>
      <c r="P250" s="187"/>
      <c r="Q250" s="187"/>
      <c r="R250" s="187"/>
      <c r="S250" s="187"/>
      <c r="T250" s="18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2" t="s">
        <v>225</v>
      </c>
      <c r="AU250" s="182" t="s">
        <v>22</v>
      </c>
      <c r="AV250" s="13" t="s">
        <v>22</v>
      </c>
      <c r="AW250" s="13" t="s">
        <v>4</v>
      </c>
      <c r="AX250" s="13" t="s">
        <v>88</v>
      </c>
      <c r="AY250" s="182" t="s">
        <v>216</v>
      </c>
    </row>
    <row r="251" s="2" customFormat="1" ht="14.4" customHeight="1">
      <c r="A251" s="40"/>
      <c r="B251" s="166"/>
      <c r="C251" s="167" t="s">
        <v>530</v>
      </c>
      <c r="D251" s="167" t="s">
        <v>218</v>
      </c>
      <c r="E251" s="168" t="s">
        <v>1632</v>
      </c>
      <c r="F251" s="169" t="s">
        <v>1633</v>
      </c>
      <c r="G251" s="170" t="s">
        <v>1436</v>
      </c>
      <c r="H251" s="171">
        <v>0.11</v>
      </c>
      <c r="I251" s="172"/>
      <c r="J251" s="173">
        <f>ROUND(I251*H251,2)</f>
        <v>0</v>
      </c>
      <c r="K251" s="169" t="s">
        <v>222</v>
      </c>
      <c r="L251" s="41"/>
      <c r="M251" s="174" t="s">
        <v>3</v>
      </c>
      <c r="N251" s="175" t="s">
        <v>51</v>
      </c>
      <c r="O251" s="74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78" t="s">
        <v>1629</v>
      </c>
      <c r="AT251" s="178" t="s">
        <v>218</v>
      </c>
      <c r="AU251" s="178" t="s">
        <v>22</v>
      </c>
      <c r="AY251" s="20" t="s">
        <v>216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20" t="s">
        <v>88</v>
      </c>
      <c r="BK251" s="179">
        <f>ROUND(I251*H251,2)</f>
        <v>0</v>
      </c>
      <c r="BL251" s="20" t="s">
        <v>1629</v>
      </c>
      <c r="BM251" s="178" t="s">
        <v>1801</v>
      </c>
    </row>
    <row r="252" s="13" customFormat="1">
      <c r="A252" s="13"/>
      <c r="B252" s="180"/>
      <c r="C252" s="13"/>
      <c r="D252" s="181" t="s">
        <v>225</v>
      </c>
      <c r="E252" s="13"/>
      <c r="F252" s="183" t="s">
        <v>1796</v>
      </c>
      <c r="G252" s="13"/>
      <c r="H252" s="184">
        <v>0.11</v>
      </c>
      <c r="I252" s="185"/>
      <c r="J252" s="13"/>
      <c r="K252" s="13"/>
      <c r="L252" s="180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225</v>
      </c>
      <c r="AU252" s="182" t="s">
        <v>22</v>
      </c>
      <c r="AV252" s="13" t="s">
        <v>22</v>
      </c>
      <c r="AW252" s="13" t="s">
        <v>4</v>
      </c>
      <c r="AX252" s="13" t="s">
        <v>88</v>
      </c>
      <c r="AY252" s="182" t="s">
        <v>216</v>
      </c>
    </row>
    <row r="253" s="2" customFormat="1" ht="6.96" customHeight="1">
      <c r="A253" s="40"/>
      <c r="B253" s="57"/>
      <c r="C253" s="58"/>
      <c r="D253" s="58"/>
      <c r="E253" s="58"/>
      <c r="F253" s="58"/>
      <c r="G253" s="58"/>
      <c r="H253" s="58"/>
      <c r="I253" s="58"/>
      <c r="J253" s="58"/>
      <c r="K253" s="58"/>
      <c r="L253" s="41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autoFilter ref="C86:K25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2151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ROUND(J84,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ROUND((SUM(BE84:BE122)),  2)</f>
        <v>0</v>
      </c>
      <c r="G33" s="40"/>
      <c r="H33" s="40"/>
      <c r="I33" s="125">
        <v>0.20999999999999999</v>
      </c>
      <c r="J33" s="124">
        <f>ROUND(((SUM(BE84:BE122))*I33),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ROUND((SUM(BF84:BF122)),  2)</f>
        <v>0</v>
      </c>
      <c r="G34" s="40"/>
      <c r="H34" s="40"/>
      <c r="I34" s="125">
        <v>0.14999999999999999</v>
      </c>
      <c r="J34" s="124">
        <f>ROUND(((SUM(BF84:BF122))*I34),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ROUND((SUM(BG84:BG122)),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ROUND((SUM(BH84:BH122)),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ROUND((SUM(BI84:BI122)),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303.1 - Přípojky žlabů a domovní dešťové přípojky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J84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J85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J86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974</v>
      </c>
      <c r="E62" s="141"/>
      <c r="F62" s="141"/>
      <c r="G62" s="141"/>
      <c r="H62" s="141"/>
      <c r="I62" s="141"/>
      <c r="J62" s="142">
        <f>J108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J111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J120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201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117" t="str">
        <f>E7</f>
        <v>II/187 Kolínec průtah</v>
      </c>
      <c r="F74" s="33"/>
      <c r="G74" s="33"/>
      <c r="H74" s="33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187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64" t="str">
        <f>E9</f>
        <v>SO 303.1 - Přípojky žlabů a domovní dešťové přípojky - I. úsek - uznatelné náklady</v>
      </c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23</v>
      </c>
      <c r="D78" s="40"/>
      <c r="E78" s="40"/>
      <c r="F78" s="28" t="str">
        <f>F12</f>
        <v>Kolínec</v>
      </c>
      <c r="G78" s="40"/>
      <c r="H78" s="40"/>
      <c r="I78" s="33" t="s">
        <v>25</v>
      </c>
      <c r="J78" s="66" t="str">
        <f>IF(J12="","",J12)</f>
        <v>21. 1. 2021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31</v>
      </c>
      <c r="D80" s="40"/>
      <c r="E80" s="40"/>
      <c r="F80" s="28" t="str">
        <f>E15</f>
        <v>Městys Kolínec, Kolínec 28, 341 12 Kolínec</v>
      </c>
      <c r="G80" s="40"/>
      <c r="H80" s="40"/>
      <c r="I80" s="33" t="s">
        <v>38</v>
      </c>
      <c r="J80" s="38" t="str">
        <f>E21</f>
        <v>Ing. arch. Martin Jirovský Ph.D., MBA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36</v>
      </c>
      <c r="D81" s="40"/>
      <c r="E81" s="40"/>
      <c r="F81" s="28" t="str">
        <f>IF(E18="","",E18)</f>
        <v>Vyplň údaj</v>
      </c>
      <c r="G81" s="40"/>
      <c r="H81" s="40"/>
      <c r="I81" s="33" t="s">
        <v>42</v>
      </c>
      <c r="J81" s="38" t="str">
        <f>E24</f>
        <v>Centrum služen Staré město; Petra Stejskalová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43"/>
      <c r="B83" s="144"/>
      <c r="C83" s="145" t="s">
        <v>202</v>
      </c>
      <c r="D83" s="146" t="s">
        <v>65</v>
      </c>
      <c r="E83" s="146" t="s">
        <v>61</v>
      </c>
      <c r="F83" s="146" t="s">
        <v>62</v>
      </c>
      <c r="G83" s="146" t="s">
        <v>203</v>
      </c>
      <c r="H83" s="146" t="s">
        <v>204</v>
      </c>
      <c r="I83" s="146" t="s">
        <v>205</v>
      </c>
      <c r="J83" s="146" t="s">
        <v>191</v>
      </c>
      <c r="K83" s="147" t="s">
        <v>206</v>
      </c>
      <c r="L83" s="148"/>
      <c r="M83" s="82" t="s">
        <v>3</v>
      </c>
      <c r="N83" s="83" t="s">
        <v>50</v>
      </c>
      <c r="O83" s="83" t="s">
        <v>207</v>
      </c>
      <c r="P83" s="83" t="s">
        <v>208</v>
      </c>
      <c r="Q83" s="83" t="s">
        <v>209</v>
      </c>
      <c r="R83" s="83" t="s">
        <v>210</v>
      </c>
      <c r="S83" s="83" t="s">
        <v>211</v>
      </c>
      <c r="T83" s="84" t="s">
        <v>212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="2" customFormat="1" ht="22.8" customHeight="1">
      <c r="A84" s="40"/>
      <c r="B84" s="41"/>
      <c r="C84" s="89" t="s">
        <v>213</v>
      </c>
      <c r="D84" s="40"/>
      <c r="E84" s="40"/>
      <c r="F84" s="40"/>
      <c r="G84" s="40"/>
      <c r="H84" s="40"/>
      <c r="I84" s="40"/>
      <c r="J84" s="149">
        <f>BK84</f>
        <v>0</v>
      </c>
      <c r="K84" s="40"/>
      <c r="L84" s="41"/>
      <c r="M84" s="85"/>
      <c r="N84" s="70"/>
      <c r="O84" s="86"/>
      <c r="P84" s="150">
        <f>P85</f>
        <v>0</v>
      </c>
      <c r="Q84" s="86"/>
      <c r="R84" s="150">
        <f>R85</f>
        <v>116.14856469000002</v>
      </c>
      <c r="S84" s="86"/>
      <c r="T84" s="151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20" t="s">
        <v>79</v>
      </c>
      <c r="AU84" s="20" t="s">
        <v>192</v>
      </c>
      <c r="BK84" s="152">
        <f>BK85</f>
        <v>0</v>
      </c>
    </row>
    <row r="85" s="12" customFormat="1" ht="25.92" customHeight="1">
      <c r="A85" s="12"/>
      <c r="B85" s="153"/>
      <c r="C85" s="12"/>
      <c r="D85" s="154" t="s">
        <v>79</v>
      </c>
      <c r="E85" s="155" t="s">
        <v>214</v>
      </c>
      <c r="F85" s="155" t="s">
        <v>215</v>
      </c>
      <c r="G85" s="12"/>
      <c r="H85" s="12"/>
      <c r="I85" s="156"/>
      <c r="J85" s="157">
        <f>BK85</f>
        <v>0</v>
      </c>
      <c r="K85" s="12"/>
      <c r="L85" s="153"/>
      <c r="M85" s="158"/>
      <c r="N85" s="159"/>
      <c r="O85" s="159"/>
      <c r="P85" s="160">
        <f>P86+P108+P111+P120</f>
        <v>0</v>
      </c>
      <c r="Q85" s="159"/>
      <c r="R85" s="160">
        <f>R86+R108+R111+R120</f>
        <v>116.14856469000002</v>
      </c>
      <c r="S85" s="159"/>
      <c r="T85" s="161">
        <f>T86+T108+T111+T120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88</v>
      </c>
      <c r="AT85" s="162" t="s">
        <v>79</v>
      </c>
      <c r="AU85" s="162" t="s">
        <v>80</v>
      </c>
      <c r="AY85" s="154" t="s">
        <v>216</v>
      </c>
      <c r="BK85" s="163">
        <f>BK86+BK108+BK111+BK120</f>
        <v>0</v>
      </c>
    </row>
    <row r="86" s="12" customFormat="1" ht="22.8" customHeight="1">
      <c r="A86" s="12"/>
      <c r="B86" s="153"/>
      <c r="C86" s="12"/>
      <c r="D86" s="154" t="s">
        <v>79</v>
      </c>
      <c r="E86" s="164" t="s">
        <v>88</v>
      </c>
      <c r="F86" s="164" t="s">
        <v>217</v>
      </c>
      <c r="G86" s="12"/>
      <c r="H86" s="12"/>
      <c r="I86" s="156"/>
      <c r="J86" s="165">
        <f>BK86</f>
        <v>0</v>
      </c>
      <c r="K86" s="12"/>
      <c r="L86" s="153"/>
      <c r="M86" s="158"/>
      <c r="N86" s="159"/>
      <c r="O86" s="159"/>
      <c r="P86" s="160">
        <f>SUM(P87:P107)</f>
        <v>0</v>
      </c>
      <c r="Q86" s="159"/>
      <c r="R86" s="160">
        <f>SUM(R87:R107)</f>
        <v>79.180800000000005</v>
      </c>
      <c r="S86" s="159"/>
      <c r="T86" s="161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4" t="s">
        <v>88</v>
      </c>
      <c r="AT86" s="162" t="s">
        <v>79</v>
      </c>
      <c r="AU86" s="162" t="s">
        <v>88</v>
      </c>
      <c r="AY86" s="154" t="s">
        <v>216</v>
      </c>
      <c r="BK86" s="163">
        <f>SUM(BK87:BK107)</f>
        <v>0</v>
      </c>
    </row>
    <row r="87" s="2" customFormat="1" ht="14.4" customHeight="1">
      <c r="A87" s="40"/>
      <c r="B87" s="166"/>
      <c r="C87" s="167" t="s">
        <v>88</v>
      </c>
      <c r="D87" s="167" t="s">
        <v>218</v>
      </c>
      <c r="E87" s="168" t="s">
        <v>1279</v>
      </c>
      <c r="F87" s="169" t="s">
        <v>1280</v>
      </c>
      <c r="G87" s="170" t="s">
        <v>1090</v>
      </c>
      <c r="H87" s="171">
        <v>20</v>
      </c>
      <c r="I87" s="172"/>
      <c r="J87" s="173">
        <f>ROUND(I87*H87,2)</f>
        <v>0</v>
      </c>
      <c r="K87" s="169" t="s">
        <v>222</v>
      </c>
      <c r="L87" s="41"/>
      <c r="M87" s="174" t="s">
        <v>3</v>
      </c>
      <c r="N87" s="175" t="s">
        <v>51</v>
      </c>
      <c r="O87" s="74"/>
      <c r="P87" s="176">
        <f>O87*H87</f>
        <v>0</v>
      </c>
      <c r="Q87" s="176">
        <v>4.0000000000000003E-05</v>
      </c>
      <c r="R87" s="176">
        <f>Q87*H87</f>
        <v>0.00080000000000000004</v>
      </c>
      <c r="S87" s="176">
        <v>0</v>
      </c>
      <c r="T87" s="17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8" t="s">
        <v>223</v>
      </c>
      <c r="AT87" s="178" t="s">
        <v>218</v>
      </c>
      <c r="AU87" s="178" t="s">
        <v>22</v>
      </c>
      <c r="AY87" s="20" t="s">
        <v>216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0" t="s">
        <v>88</v>
      </c>
      <c r="BK87" s="179">
        <f>ROUND(I87*H87,2)</f>
        <v>0</v>
      </c>
      <c r="BL87" s="20" t="s">
        <v>223</v>
      </c>
      <c r="BM87" s="178" t="s">
        <v>2152</v>
      </c>
    </row>
    <row r="88" s="2" customFormat="1" ht="24.15" customHeight="1">
      <c r="A88" s="40"/>
      <c r="B88" s="166"/>
      <c r="C88" s="167" t="s">
        <v>22</v>
      </c>
      <c r="D88" s="167" t="s">
        <v>218</v>
      </c>
      <c r="E88" s="168" t="s">
        <v>1283</v>
      </c>
      <c r="F88" s="169" t="s">
        <v>1284</v>
      </c>
      <c r="G88" s="170" t="s">
        <v>1285</v>
      </c>
      <c r="H88" s="171">
        <v>15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223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223</v>
      </c>
      <c r="BM88" s="178" t="s">
        <v>2153</v>
      </c>
    </row>
    <row r="89" s="2" customFormat="1" ht="24.15" customHeight="1">
      <c r="A89" s="40"/>
      <c r="B89" s="166"/>
      <c r="C89" s="167" t="s">
        <v>235</v>
      </c>
      <c r="D89" s="167" t="s">
        <v>218</v>
      </c>
      <c r="E89" s="168" t="s">
        <v>274</v>
      </c>
      <c r="F89" s="169" t="s">
        <v>275</v>
      </c>
      <c r="G89" s="170" t="s">
        <v>271</v>
      </c>
      <c r="H89" s="171">
        <v>7.5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2154</v>
      </c>
    </row>
    <row r="90" s="13" customFormat="1">
      <c r="A90" s="13"/>
      <c r="B90" s="180"/>
      <c r="C90" s="13"/>
      <c r="D90" s="181" t="s">
        <v>225</v>
      </c>
      <c r="E90" s="182" t="s">
        <v>3</v>
      </c>
      <c r="F90" s="183" t="s">
        <v>2155</v>
      </c>
      <c r="G90" s="13"/>
      <c r="H90" s="184">
        <v>5.5</v>
      </c>
      <c r="I90" s="185"/>
      <c r="J90" s="13"/>
      <c r="K90" s="13"/>
      <c r="L90" s="180"/>
      <c r="M90" s="186"/>
      <c r="N90" s="187"/>
      <c r="O90" s="187"/>
      <c r="P90" s="187"/>
      <c r="Q90" s="187"/>
      <c r="R90" s="187"/>
      <c r="S90" s="187"/>
      <c r="T90" s="18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2" t="s">
        <v>225</v>
      </c>
      <c r="AU90" s="182" t="s">
        <v>22</v>
      </c>
      <c r="AV90" s="13" t="s">
        <v>22</v>
      </c>
      <c r="AW90" s="13" t="s">
        <v>41</v>
      </c>
      <c r="AX90" s="13" t="s">
        <v>80</v>
      </c>
      <c r="AY90" s="182" t="s">
        <v>216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2156</v>
      </c>
      <c r="G91" s="13"/>
      <c r="H91" s="184">
        <v>1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80</v>
      </c>
      <c r="AY91" s="182" t="s">
        <v>216</v>
      </c>
    </row>
    <row r="92" s="13" customFormat="1">
      <c r="A92" s="13"/>
      <c r="B92" s="180"/>
      <c r="C92" s="13"/>
      <c r="D92" s="181" t="s">
        <v>225</v>
      </c>
      <c r="E92" s="182" t="s">
        <v>3</v>
      </c>
      <c r="F92" s="183" t="s">
        <v>1290</v>
      </c>
      <c r="G92" s="13"/>
      <c r="H92" s="184">
        <v>1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41</v>
      </c>
      <c r="AX92" s="13" t="s">
        <v>80</v>
      </c>
      <c r="AY92" s="182" t="s">
        <v>216</v>
      </c>
    </row>
    <row r="93" s="14" customFormat="1">
      <c r="A93" s="14"/>
      <c r="B93" s="193"/>
      <c r="C93" s="14"/>
      <c r="D93" s="181" t="s">
        <v>225</v>
      </c>
      <c r="E93" s="194" t="s">
        <v>3</v>
      </c>
      <c r="F93" s="195" t="s">
        <v>234</v>
      </c>
      <c r="G93" s="14"/>
      <c r="H93" s="196">
        <v>7.5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225</v>
      </c>
      <c r="AU93" s="194" t="s">
        <v>22</v>
      </c>
      <c r="AV93" s="14" t="s">
        <v>223</v>
      </c>
      <c r="AW93" s="14" t="s">
        <v>41</v>
      </c>
      <c r="AX93" s="14" t="s">
        <v>88</v>
      </c>
      <c r="AY93" s="194" t="s">
        <v>216</v>
      </c>
    </row>
    <row r="94" s="2" customFormat="1" ht="24.15" customHeight="1">
      <c r="A94" s="40"/>
      <c r="B94" s="166"/>
      <c r="C94" s="167" t="s">
        <v>223</v>
      </c>
      <c r="D94" s="167" t="s">
        <v>218</v>
      </c>
      <c r="E94" s="168" t="s">
        <v>1302</v>
      </c>
      <c r="F94" s="169" t="s">
        <v>1303</v>
      </c>
      <c r="G94" s="170" t="s">
        <v>271</v>
      </c>
      <c r="H94" s="171">
        <v>86.284999999999997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2157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2158</v>
      </c>
      <c r="G95" s="13"/>
      <c r="H95" s="184">
        <v>86.284999999999997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37.8" customHeight="1">
      <c r="A96" s="40"/>
      <c r="B96" s="166"/>
      <c r="C96" s="167" t="s">
        <v>245</v>
      </c>
      <c r="D96" s="167" t="s">
        <v>218</v>
      </c>
      <c r="E96" s="168" t="s">
        <v>293</v>
      </c>
      <c r="F96" s="169" t="s">
        <v>294</v>
      </c>
      <c r="G96" s="170" t="s">
        <v>271</v>
      </c>
      <c r="H96" s="171">
        <v>58.877000000000002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2159</v>
      </c>
    </row>
    <row r="97" s="2" customFormat="1">
      <c r="A97" s="40"/>
      <c r="B97" s="41"/>
      <c r="C97" s="40"/>
      <c r="D97" s="181" t="s">
        <v>230</v>
      </c>
      <c r="E97" s="40"/>
      <c r="F97" s="189" t="s">
        <v>296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2160</v>
      </c>
      <c r="G98" s="13"/>
      <c r="H98" s="184">
        <v>58.877000000000002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88</v>
      </c>
      <c r="AY98" s="182" t="s">
        <v>216</v>
      </c>
    </row>
    <row r="99" s="2" customFormat="1" ht="24.15" customHeight="1">
      <c r="A99" s="40"/>
      <c r="B99" s="166"/>
      <c r="C99" s="167" t="s">
        <v>249</v>
      </c>
      <c r="D99" s="167" t="s">
        <v>218</v>
      </c>
      <c r="E99" s="168" t="s">
        <v>298</v>
      </c>
      <c r="F99" s="169" t="s">
        <v>299</v>
      </c>
      <c r="G99" s="170" t="s">
        <v>300</v>
      </c>
      <c r="H99" s="171">
        <v>117.75400000000001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2161</v>
      </c>
    </row>
    <row r="100" s="13" customFormat="1">
      <c r="A100" s="13"/>
      <c r="B100" s="180"/>
      <c r="C100" s="13"/>
      <c r="D100" s="181" t="s">
        <v>225</v>
      </c>
      <c r="E100" s="13"/>
      <c r="F100" s="183" t="s">
        <v>2162</v>
      </c>
      <c r="G100" s="13"/>
      <c r="H100" s="184">
        <v>117.75400000000001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</v>
      </c>
      <c r="AX100" s="13" t="s">
        <v>88</v>
      </c>
      <c r="AY100" s="182" t="s">
        <v>216</v>
      </c>
    </row>
    <row r="101" s="2" customFormat="1" ht="24.15" customHeight="1">
      <c r="A101" s="40"/>
      <c r="B101" s="166"/>
      <c r="C101" s="167" t="s">
        <v>254</v>
      </c>
      <c r="D101" s="167" t="s">
        <v>218</v>
      </c>
      <c r="E101" s="168" t="s">
        <v>1328</v>
      </c>
      <c r="F101" s="169" t="s">
        <v>1329</v>
      </c>
      <c r="G101" s="170" t="s">
        <v>271</v>
      </c>
      <c r="H101" s="171">
        <v>27.408000000000001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223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223</v>
      </c>
      <c r="BM101" s="178" t="s">
        <v>2163</v>
      </c>
    </row>
    <row r="102" s="13" customFormat="1">
      <c r="A102" s="13"/>
      <c r="B102" s="180"/>
      <c r="C102" s="13"/>
      <c r="D102" s="181" t="s">
        <v>225</v>
      </c>
      <c r="E102" s="182" t="s">
        <v>3</v>
      </c>
      <c r="F102" s="183" t="s">
        <v>2164</v>
      </c>
      <c r="G102" s="13"/>
      <c r="H102" s="184">
        <v>27.408000000000001</v>
      </c>
      <c r="I102" s="185"/>
      <c r="J102" s="13"/>
      <c r="K102" s="13"/>
      <c r="L102" s="180"/>
      <c r="M102" s="186"/>
      <c r="N102" s="187"/>
      <c r="O102" s="187"/>
      <c r="P102" s="187"/>
      <c r="Q102" s="187"/>
      <c r="R102" s="187"/>
      <c r="S102" s="187"/>
      <c r="T102" s="18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2" t="s">
        <v>225</v>
      </c>
      <c r="AU102" s="182" t="s">
        <v>22</v>
      </c>
      <c r="AV102" s="13" t="s">
        <v>22</v>
      </c>
      <c r="AW102" s="13" t="s">
        <v>41</v>
      </c>
      <c r="AX102" s="13" t="s">
        <v>88</v>
      </c>
      <c r="AY102" s="182" t="s">
        <v>216</v>
      </c>
    </row>
    <row r="103" s="2" customFormat="1" ht="37.8" customHeight="1">
      <c r="A103" s="40"/>
      <c r="B103" s="166"/>
      <c r="C103" s="167" t="s">
        <v>258</v>
      </c>
      <c r="D103" s="167" t="s">
        <v>218</v>
      </c>
      <c r="E103" s="168" t="s">
        <v>1017</v>
      </c>
      <c r="F103" s="169" t="s">
        <v>1018</v>
      </c>
      <c r="G103" s="170" t="s">
        <v>271</v>
      </c>
      <c r="H103" s="171">
        <v>39.590000000000003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223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223</v>
      </c>
      <c r="BM103" s="178" t="s">
        <v>2165</v>
      </c>
    </row>
    <row r="104" s="13" customFormat="1">
      <c r="A104" s="13"/>
      <c r="B104" s="180"/>
      <c r="C104" s="13"/>
      <c r="D104" s="181" t="s">
        <v>225</v>
      </c>
      <c r="E104" s="182" t="s">
        <v>3</v>
      </c>
      <c r="F104" s="183" t="s">
        <v>2166</v>
      </c>
      <c r="G104" s="13"/>
      <c r="H104" s="184">
        <v>39.590000000000003</v>
      </c>
      <c r="I104" s="185"/>
      <c r="J104" s="13"/>
      <c r="K104" s="13"/>
      <c r="L104" s="180"/>
      <c r="M104" s="186"/>
      <c r="N104" s="187"/>
      <c r="O104" s="187"/>
      <c r="P104" s="187"/>
      <c r="Q104" s="187"/>
      <c r="R104" s="187"/>
      <c r="S104" s="187"/>
      <c r="T104" s="18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2" t="s">
        <v>225</v>
      </c>
      <c r="AU104" s="182" t="s">
        <v>22</v>
      </c>
      <c r="AV104" s="13" t="s">
        <v>22</v>
      </c>
      <c r="AW104" s="13" t="s">
        <v>41</v>
      </c>
      <c r="AX104" s="13" t="s">
        <v>88</v>
      </c>
      <c r="AY104" s="182" t="s">
        <v>216</v>
      </c>
    </row>
    <row r="105" s="2" customFormat="1" ht="14.4" customHeight="1">
      <c r="A105" s="40"/>
      <c r="B105" s="166"/>
      <c r="C105" s="201" t="s">
        <v>264</v>
      </c>
      <c r="D105" s="201" t="s">
        <v>356</v>
      </c>
      <c r="E105" s="202" t="s">
        <v>1021</v>
      </c>
      <c r="F105" s="203" t="s">
        <v>1022</v>
      </c>
      <c r="G105" s="204" t="s">
        <v>300</v>
      </c>
      <c r="H105" s="205">
        <v>79.180000000000007</v>
      </c>
      <c r="I105" s="206"/>
      <c r="J105" s="207">
        <f>ROUND(I105*H105,2)</f>
        <v>0</v>
      </c>
      <c r="K105" s="203" t="s">
        <v>222</v>
      </c>
      <c r="L105" s="208"/>
      <c r="M105" s="209" t="s">
        <v>3</v>
      </c>
      <c r="N105" s="210" t="s">
        <v>51</v>
      </c>
      <c r="O105" s="74"/>
      <c r="P105" s="176">
        <f>O105*H105</f>
        <v>0</v>
      </c>
      <c r="Q105" s="176">
        <v>1</v>
      </c>
      <c r="R105" s="176">
        <f>Q105*H105</f>
        <v>79.180000000000007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258</v>
      </c>
      <c r="AT105" s="178" t="s">
        <v>356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223</v>
      </c>
      <c r="BM105" s="178" t="s">
        <v>2167</v>
      </c>
    </row>
    <row r="106" s="13" customFormat="1">
      <c r="A106" s="13"/>
      <c r="B106" s="180"/>
      <c r="C106" s="13"/>
      <c r="D106" s="181" t="s">
        <v>225</v>
      </c>
      <c r="E106" s="182" t="s">
        <v>3</v>
      </c>
      <c r="F106" s="183" t="s">
        <v>2166</v>
      </c>
      <c r="G106" s="13"/>
      <c r="H106" s="184">
        <v>39.590000000000003</v>
      </c>
      <c r="I106" s="185"/>
      <c r="J106" s="13"/>
      <c r="K106" s="13"/>
      <c r="L106" s="180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2" t="s">
        <v>225</v>
      </c>
      <c r="AU106" s="182" t="s">
        <v>22</v>
      </c>
      <c r="AV106" s="13" t="s">
        <v>22</v>
      </c>
      <c r="AW106" s="13" t="s">
        <v>41</v>
      </c>
      <c r="AX106" s="13" t="s">
        <v>88</v>
      </c>
      <c r="AY106" s="182" t="s">
        <v>216</v>
      </c>
    </row>
    <row r="107" s="13" customFormat="1">
      <c r="A107" s="13"/>
      <c r="B107" s="180"/>
      <c r="C107" s="13"/>
      <c r="D107" s="181" t="s">
        <v>225</v>
      </c>
      <c r="E107" s="13"/>
      <c r="F107" s="183" t="s">
        <v>2168</v>
      </c>
      <c r="G107" s="13"/>
      <c r="H107" s="184">
        <v>79.180000000000007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</v>
      </c>
      <c r="AX107" s="13" t="s">
        <v>88</v>
      </c>
      <c r="AY107" s="182" t="s">
        <v>216</v>
      </c>
    </row>
    <row r="108" s="12" customFormat="1" ht="22.8" customHeight="1">
      <c r="A108" s="12"/>
      <c r="B108" s="153"/>
      <c r="C108" s="12"/>
      <c r="D108" s="154" t="s">
        <v>79</v>
      </c>
      <c r="E108" s="164" t="s">
        <v>223</v>
      </c>
      <c r="F108" s="164" t="s">
        <v>1066</v>
      </c>
      <c r="G108" s="12"/>
      <c r="H108" s="12"/>
      <c r="I108" s="156"/>
      <c r="J108" s="165">
        <f>BK108</f>
        <v>0</v>
      </c>
      <c r="K108" s="12"/>
      <c r="L108" s="153"/>
      <c r="M108" s="158"/>
      <c r="N108" s="159"/>
      <c r="O108" s="159"/>
      <c r="P108" s="160">
        <f>SUM(P109:P110)</f>
        <v>0</v>
      </c>
      <c r="Q108" s="159"/>
      <c r="R108" s="160">
        <f>SUM(R109:R110)</f>
        <v>36.467280989999999</v>
      </c>
      <c r="S108" s="159"/>
      <c r="T108" s="161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88</v>
      </c>
      <c r="AT108" s="162" t="s">
        <v>79</v>
      </c>
      <c r="AU108" s="162" t="s">
        <v>88</v>
      </c>
      <c r="AY108" s="154" t="s">
        <v>216</v>
      </c>
      <c r="BK108" s="163">
        <f>SUM(BK109:BK110)</f>
        <v>0</v>
      </c>
    </row>
    <row r="109" s="2" customFormat="1" ht="14.4" customHeight="1">
      <c r="A109" s="40"/>
      <c r="B109" s="166"/>
      <c r="C109" s="167" t="s">
        <v>268</v>
      </c>
      <c r="D109" s="167" t="s">
        <v>218</v>
      </c>
      <c r="E109" s="168" t="s">
        <v>1844</v>
      </c>
      <c r="F109" s="169" t="s">
        <v>1845</v>
      </c>
      <c r="G109" s="170" t="s">
        <v>271</v>
      </c>
      <c r="H109" s="171">
        <v>19.286999999999999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1.8907700000000001</v>
      </c>
      <c r="R109" s="176">
        <f>Q109*H109</f>
        <v>36.467280989999999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223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223</v>
      </c>
      <c r="BM109" s="178" t="s">
        <v>2169</v>
      </c>
    </row>
    <row r="110" s="13" customFormat="1">
      <c r="A110" s="13"/>
      <c r="B110" s="180"/>
      <c r="C110" s="13"/>
      <c r="D110" s="181" t="s">
        <v>225</v>
      </c>
      <c r="E110" s="182" t="s">
        <v>3</v>
      </c>
      <c r="F110" s="183" t="s">
        <v>2170</v>
      </c>
      <c r="G110" s="13"/>
      <c r="H110" s="184">
        <v>19.286999999999999</v>
      </c>
      <c r="I110" s="185"/>
      <c r="J110" s="13"/>
      <c r="K110" s="13"/>
      <c r="L110" s="180"/>
      <c r="M110" s="186"/>
      <c r="N110" s="187"/>
      <c r="O110" s="187"/>
      <c r="P110" s="187"/>
      <c r="Q110" s="187"/>
      <c r="R110" s="187"/>
      <c r="S110" s="187"/>
      <c r="T110" s="18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2" t="s">
        <v>225</v>
      </c>
      <c r="AU110" s="182" t="s">
        <v>22</v>
      </c>
      <c r="AV110" s="13" t="s">
        <v>22</v>
      </c>
      <c r="AW110" s="13" t="s">
        <v>41</v>
      </c>
      <c r="AX110" s="13" t="s">
        <v>88</v>
      </c>
      <c r="AY110" s="182" t="s">
        <v>216</v>
      </c>
    </row>
    <row r="111" s="12" customFormat="1" ht="22.8" customHeight="1">
      <c r="A111" s="12"/>
      <c r="B111" s="153"/>
      <c r="C111" s="12"/>
      <c r="D111" s="154" t="s">
        <v>79</v>
      </c>
      <c r="E111" s="164" t="s">
        <v>258</v>
      </c>
      <c r="F111" s="164" t="s">
        <v>1364</v>
      </c>
      <c r="G111" s="12"/>
      <c r="H111" s="12"/>
      <c r="I111" s="156"/>
      <c r="J111" s="165">
        <f>BK111</f>
        <v>0</v>
      </c>
      <c r="K111" s="12"/>
      <c r="L111" s="153"/>
      <c r="M111" s="158"/>
      <c r="N111" s="159"/>
      <c r="O111" s="159"/>
      <c r="P111" s="160">
        <f>SUM(P112:P119)</f>
        <v>0</v>
      </c>
      <c r="Q111" s="159"/>
      <c r="R111" s="160">
        <f>SUM(R112:R119)</f>
        <v>0.50048370000000009</v>
      </c>
      <c r="S111" s="159"/>
      <c r="T111" s="161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4" t="s">
        <v>88</v>
      </c>
      <c r="AT111" s="162" t="s">
        <v>79</v>
      </c>
      <c r="AU111" s="162" t="s">
        <v>88</v>
      </c>
      <c r="AY111" s="154" t="s">
        <v>216</v>
      </c>
      <c r="BK111" s="163">
        <f>SUM(BK112:BK119)</f>
        <v>0</v>
      </c>
    </row>
    <row r="112" s="2" customFormat="1" ht="14.4" customHeight="1">
      <c r="A112" s="40"/>
      <c r="B112" s="166"/>
      <c r="C112" s="167" t="s">
        <v>273</v>
      </c>
      <c r="D112" s="167" t="s">
        <v>218</v>
      </c>
      <c r="E112" s="168" t="s">
        <v>1365</v>
      </c>
      <c r="F112" s="169" t="s">
        <v>1366</v>
      </c>
      <c r="G112" s="170" t="s">
        <v>261</v>
      </c>
      <c r="H112" s="171">
        <v>126.89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1.0000000000000001E-05</v>
      </c>
      <c r="R112" s="176">
        <f>Q112*H112</f>
        <v>0.0012689000000000001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223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223</v>
      </c>
      <c r="BM112" s="178" t="s">
        <v>2171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2172</v>
      </c>
      <c r="G113" s="13"/>
      <c r="H113" s="184">
        <v>126.89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88</v>
      </c>
      <c r="AY113" s="182" t="s">
        <v>216</v>
      </c>
    </row>
    <row r="114" s="2" customFormat="1" ht="14.4" customHeight="1">
      <c r="A114" s="40"/>
      <c r="B114" s="166"/>
      <c r="C114" s="201" t="s">
        <v>280</v>
      </c>
      <c r="D114" s="201" t="s">
        <v>356</v>
      </c>
      <c r="E114" s="202" t="s">
        <v>1374</v>
      </c>
      <c r="F114" s="203" t="s">
        <v>1375</v>
      </c>
      <c r="G114" s="204" t="s">
        <v>261</v>
      </c>
      <c r="H114" s="205">
        <v>128.79300000000001</v>
      </c>
      <c r="I114" s="206"/>
      <c r="J114" s="207">
        <f>ROUND(I114*H114,2)</f>
        <v>0</v>
      </c>
      <c r="K114" s="203" t="s">
        <v>222</v>
      </c>
      <c r="L114" s="208"/>
      <c r="M114" s="209" t="s">
        <v>3</v>
      </c>
      <c r="N114" s="210" t="s">
        <v>51</v>
      </c>
      <c r="O114" s="74"/>
      <c r="P114" s="176">
        <f>O114*H114</f>
        <v>0</v>
      </c>
      <c r="Q114" s="176">
        <v>0.0035999999999999999</v>
      </c>
      <c r="R114" s="176">
        <f>Q114*H114</f>
        <v>0.46365480000000003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258</v>
      </c>
      <c r="AT114" s="178" t="s">
        <v>356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2173</v>
      </c>
    </row>
    <row r="115" s="13" customFormat="1">
      <c r="A115" s="13"/>
      <c r="B115" s="180"/>
      <c r="C115" s="13"/>
      <c r="D115" s="181" t="s">
        <v>225</v>
      </c>
      <c r="E115" s="13"/>
      <c r="F115" s="183" t="s">
        <v>2174</v>
      </c>
      <c r="G115" s="13"/>
      <c r="H115" s="184">
        <v>128.79300000000001</v>
      </c>
      <c r="I115" s="185"/>
      <c r="J115" s="13"/>
      <c r="K115" s="13"/>
      <c r="L115" s="180"/>
      <c r="M115" s="186"/>
      <c r="N115" s="187"/>
      <c r="O115" s="187"/>
      <c r="P115" s="187"/>
      <c r="Q115" s="187"/>
      <c r="R115" s="187"/>
      <c r="S115" s="187"/>
      <c r="T115" s="18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225</v>
      </c>
      <c r="AU115" s="182" t="s">
        <v>22</v>
      </c>
      <c r="AV115" s="13" t="s">
        <v>22</v>
      </c>
      <c r="AW115" s="13" t="s">
        <v>4</v>
      </c>
      <c r="AX115" s="13" t="s">
        <v>88</v>
      </c>
      <c r="AY115" s="182" t="s">
        <v>216</v>
      </c>
    </row>
    <row r="116" s="2" customFormat="1" ht="14.4" customHeight="1">
      <c r="A116" s="40"/>
      <c r="B116" s="166"/>
      <c r="C116" s="167" t="s">
        <v>287</v>
      </c>
      <c r="D116" s="167" t="s">
        <v>218</v>
      </c>
      <c r="E116" s="168" t="s">
        <v>1427</v>
      </c>
      <c r="F116" s="169" t="s">
        <v>1428</v>
      </c>
      <c r="G116" s="170" t="s">
        <v>261</v>
      </c>
      <c r="H116" s="171">
        <v>127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0.00019000000000000001</v>
      </c>
      <c r="R116" s="176">
        <f>Q116*H116</f>
        <v>0.024130000000000002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2175</v>
      </c>
    </row>
    <row r="117" s="2" customFormat="1" ht="14.4" customHeight="1">
      <c r="A117" s="40"/>
      <c r="B117" s="166"/>
      <c r="C117" s="167" t="s">
        <v>292</v>
      </c>
      <c r="D117" s="167" t="s">
        <v>218</v>
      </c>
      <c r="E117" s="168" t="s">
        <v>1431</v>
      </c>
      <c r="F117" s="169" t="s">
        <v>1432</v>
      </c>
      <c r="G117" s="170" t="s">
        <v>261</v>
      </c>
      <c r="H117" s="171">
        <v>127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9.0000000000000006E-05</v>
      </c>
      <c r="R117" s="176">
        <f>Q117*H117</f>
        <v>0.011430000000000001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2176</v>
      </c>
    </row>
    <row r="118" s="2" customFormat="1" ht="14.4" customHeight="1">
      <c r="A118" s="40"/>
      <c r="B118" s="166"/>
      <c r="C118" s="167" t="s">
        <v>9</v>
      </c>
      <c r="D118" s="167" t="s">
        <v>218</v>
      </c>
      <c r="E118" s="168" t="s">
        <v>1434</v>
      </c>
      <c r="F118" s="169" t="s">
        <v>1435</v>
      </c>
      <c r="G118" s="170" t="s">
        <v>1436</v>
      </c>
      <c r="H118" s="171">
        <v>1</v>
      </c>
      <c r="I118" s="172"/>
      <c r="J118" s="173">
        <f>ROUND(I118*H118,2)</f>
        <v>0</v>
      </c>
      <c r="K118" s="169" t="s">
        <v>3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223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223</v>
      </c>
      <c r="BM118" s="178" t="s">
        <v>2177</v>
      </c>
    </row>
    <row r="119" s="13" customFormat="1">
      <c r="A119" s="13"/>
      <c r="B119" s="180"/>
      <c r="C119" s="13"/>
      <c r="D119" s="181" t="s">
        <v>225</v>
      </c>
      <c r="E119" s="13"/>
      <c r="F119" s="183" t="s">
        <v>2178</v>
      </c>
      <c r="G119" s="13"/>
      <c r="H119" s="184">
        <v>1</v>
      </c>
      <c r="I119" s="185"/>
      <c r="J119" s="13"/>
      <c r="K119" s="13"/>
      <c r="L119" s="180"/>
      <c r="M119" s="186"/>
      <c r="N119" s="187"/>
      <c r="O119" s="187"/>
      <c r="P119" s="187"/>
      <c r="Q119" s="187"/>
      <c r="R119" s="187"/>
      <c r="S119" s="187"/>
      <c r="T119" s="18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225</v>
      </c>
      <c r="AU119" s="182" t="s">
        <v>22</v>
      </c>
      <c r="AV119" s="13" t="s">
        <v>22</v>
      </c>
      <c r="AW119" s="13" t="s">
        <v>4</v>
      </c>
      <c r="AX119" s="13" t="s">
        <v>88</v>
      </c>
      <c r="AY119" s="182" t="s">
        <v>216</v>
      </c>
    </row>
    <row r="120" s="12" customFormat="1" ht="22.8" customHeight="1">
      <c r="A120" s="12"/>
      <c r="B120" s="153"/>
      <c r="C120" s="12"/>
      <c r="D120" s="154" t="s">
        <v>79</v>
      </c>
      <c r="E120" s="164" t="s">
        <v>593</v>
      </c>
      <c r="F120" s="164" t="s">
        <v>594</v>
      </c>
      <c r="G120" s="12"/>
      <c r="H120" s="12"/>
      <c r="I120" s="156"/>
      <c r="J120" s="165">
        <f>BK120</f>
        <v>0</v>
      </c>
      <c r="K120" s="12"/>
      <c r="L120" s="153"/>
      <c r="M120" s="158"/>
      <c r="N120" s="159"/>
      <c r="O120" s="159"/>
      <c r="P120" s="160">
        <f>SUM(P121:P122)</f>
        <v>0</v>
      </c>
      <c r="Q120" s="159"/>
      <c r="R120" s="160">
        <f>SUM(R121:R122)</f>
        <v>0</v>
      </c>
      <c r="S120" s="159"/>
      <c r="T120" s="16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88</v>
      </c>
      <c r="AT120" s="162" t="s">
        <v>79</v>
      </c>
      <c r="AU120" s="162" t="s">
        <v>88</v>
      </c>
      <c r="AY120" s="154" t="s">
        <v>216</v>
      </c>
      <c r="BK120" s="163">
        <f>SUM(BK121:BK122)</f>
        <v>0</v>
      </c>
    </row>
    <row r="121" s="2" customFormat="1" ht="24.15" customHeight="1">
      <c r="A121" s="40"/>
      <c r="B121" s="166"/>
      <c r="C121" s="167" t="s">
        <v>303</v>
      </c>
      <c r="D121" s="167" t="s">
        <v>218</v>
      </c>
      <c r="E121" s="168" t="s">
        <v>1453</v>
      </c>
      <c r="F121" s="169" t="s">
        <v>1454</v>
      </c>
      <c r="G121" s="170" t="s">
        <v>300</v>
      </c>
      <c r="H121" s="171">
        <v>116.149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223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223</v>
      </c>
      <c r="BM121" s="178" t="s">
        <v>2179</v>
      </c>
    </row>
    <row r="122" s="2" customFormat="1" ht="24.15" customHeight="1">
      <c r="A122" s="40"/>
      <c r="B122" s="166"/>
      <c r="C122" s="167" t="s">
        <v>308</v>
      </c>
      <c r="D122" s="167" t="s">
        <v>218</v>
      </c>
      <c r="E122" s="168" t="s">
        <v>1457</v>
      </c>
      <c r="F122" s="169" t="s">
        <v>1458</v>
      </c>
      <c r="G122" s="170" t="s">
        <v>300</v>
      </c>
      <c r="H122" s="171">
        <v>116.149</v>
      </c>
      <c r="I122" s="172"/>
      <c r="J122" s="173">
        <f>ROUND(I122*H122,2)</f>
        <v>0</v>
      </c>
      <c r="K122" s="169" t="s">
        <v>222</v>
      </c>
      <c r="L122" s="41"/>
      <c r="M122" s="211" t="s">
        <v>3</v>
      </c>
      <c r="N122" s="212" t="s">
        <v>51</v>
      </c>
      <c r="O122" s="21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223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223</v>
      </c>
      <c r="BM122" s="178" t="s">
        <v>2180</v>
      </c>
    </row>
    <row r="123" s="2" customFormat="1" ht="6.96" customHeight="1">
      <c r="A123" s="40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41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autoFilter ref="C83:K12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2181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ROUND(J83,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ROUND((SUM(BE83:BE91)),  2)</f>
        <v>0</v>
      </c>
      <c r="G33" s="40"/>
      <c r="H33" s="40"/>
      <c r="I33" s="125">
        <v>0.20999999999999999</v>
      </c>
      <c r="J33" s="124">
        <f>ROUND(((SUM(BE83:BE91))*I33),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ROUND((SUM(BF83:BF91)),  2)</f>
        <v>0</v>
      </c>
      <c r="G34" s="40"/>
      <c r="H34" s="40"/>
      <c r="I34" s="125">
        <v>0.14999999999999999</v>
      </c>
      <c r="J34" s="124">
        <f>ROUND(((SUM(BF83:BF91))*I34),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ROUND((SUM(BG83:BG91)),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ROUND((SUM(BH83:BH91)),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ROUND((SUM(BI83:BI91)),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303.1.1 - Přípojky žlabů a domovní dešťové přípojky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J83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1278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J88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1462</v>
      </c>
      <c r="E63" s="141"/>
      <c r="F63" s="141"/>
      <c r="G63" s="141"/>
      <c r="H63" s="141"/>
      <c r="I63" s="141"/>
      <c r="J63" s="142">
        <f>J89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201</v>
      </c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17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0"/>
      <c r="D73" s="40"/>
      <c r="E73" s="117" t="str">
        <f>E7</f>
        <v>II/187 Kolínec průtah</v>
      </c>
      <c r="F73" s="33"/>
      <c r="G73" s="33"/>
      <c r="H73" s="33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187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64" t="str">
        <f>E9</f>
        <v>SO 303.1.1 - Přípojky žlabů a domovní dešťové přípojky - I.úsek - neuznatelné náklady</v>
      </c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23</v>
      </c>
      <c r="D77" s="40"/>
      <c r="E77" s="40"/>
      <c r="F77" s="28" t="str">
        <f>F12</f>
        <v>Kolínec</v>
      </c>
      <c r="G77" s="40"/>
      <c r="H77" s="40"/>
      <c r="I77" s="33" t="s">
        <v>25</v>
      </c>
      <c r="J77" s="66" t="str">
        <f>IF(J12="","",J12)</f>
        <v>21. 1. 2021</v>
      </c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31</v>
      </c>
      <c r="D79" s="40"/>
      <c r="E79" s="40"/>
      <c r="F79" s="28" t="str">
        <f>E15</f>
        <v>Městys Kolínec, Kolínec 28, 341 12 Kolínec</v>
      </c>
      <c r="G79" s="40"/>
      <c r="H79" s="40"/>
      <c r="I79" s="33" t="s">
        <v>38</v>
      </c>
      <c r="J79" s="38" t="str">
        <f>E21</f>
        <v>Ing. arch. Martin Jirovský Ph.D., MBA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36</v>
      </c>
      <c r="D80" s="40"/>
      <c r="E80" s="40"/>
      <c r="F80" s="28" t="str">
        <f>IF(E18="","",E18)</f>
        <v>Vyplň údaj</v>
      </c>
      <c r="G80" s="40"/>
      <c r="H80" s="40"/>
      <c r="I80" s="33" t="s">
        <v>42</v>
      </c>
      <c r="J80" s="38" t="str">
        <f>E24</f>
        <v>Centrum služen Staré město; Petra Stejskalová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43"/>
      <c r="B82" s="144"/>
      <c r="C82" s="145" t="s">
        <v>202</v>
      </c>
      <c r="D82" s="146" t="s">
        <v>65</v>
      </c>
      <c r="E82" s="146" t="s">
        <v>61</v>
      </c>
      <c r="F82" s="146" t="s">
        <v>62</v>
      </c>
      <c r="G82" s="146" t="s">
        <v>203</v>
      </c>
      <c r="H82" s="146" t="s">
        <v>204</v>
      </c>
      <c r="I82" s="146" t="s">
        <v>205</v>
      </c>
      <c r="J82" s="146" t="s">
        <v>191</v>
      </c>
      <c r="K82" s="147" t="s">
        <v>206</v>
      </c>
      <c r="L82" s="148"/>
      <c r="M82" s="82" t="s">
        <v>3</v>
      </c>
      <c r="N82" s="83" t="s">
        <v>50</v>
      </c>
      <c r="O82" s="83" t="s">
        <v>207</v>
      </c>
      <c r="P82" s="83" t="s">
        <v>208</v>
      </c>
      <c r="Q82" s="83" t="s">
        <v>209</v>
      </c>
      <c r="R82" s="83" t="s">
        <v>210</v>
      </c>
      <c r="S82" s="83" t="s">
        <v>211</v>
      </c>
      <c r="T82" s="84" t="s">
        <v>212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40"/>
      <c r="B83" s="41"/>
      <c r="C83" s="89" t="s">
        <v>213</v>
      </c>
      <c r="D83" s="40"/>
      <c r="E83" s="40"/>
      <c r="F83" s="40"/>
      <c r="G83" s="40"/>
      <c r="H83" s="40"/>
      <c r="I83" s="40"/>
      <c r="J83" s="149">
        <f>BK83</f>
        <v>0</v>
      </c>
      <c r="K83" s="40"/>
      <c r="L83" s="41"/>
      <c r="M83" s="85"/>
      <c r="N83" s="70"/>
      <c r="O83" s="86"/>
      <c r="P83" s="150">
        <f>P84+P88</f>
        <v>0</v>
      </c>
      <c r="Q83" s="86"/>
      <c r="R83" s="150">
        <f>R84+R88</f>
        <v>0.0195</v>
      </c>
      <c r="S83" s="86"/>
      <c r="T83" s="151">
        <f>T84+T88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20" t="s">
        <v>79</v>
      </c>
      <c r="AU83" s="20" t="s">
        <v>192</v>
      </c>
      <c r="BK83" s="152">
        <f>BK84+BK88</f>
        <v>0</v>
      </c>
    </row>
    <row r="84" s="12" customFormat="1" ht="25.92" customHeight="1">
      <c r="A84" s="12"/>
      <c r="B84" s="153"/>
      <c r="C84" s="12"/>
      <c r="D84" s="154" t="s">
        <v>79</v>
      </c>
      <c r="E84" s="155" t="s">
        <v>214</v>
      </c>
      <c r="F84" s="155" t="s">
        <v>215</v>
      </c>
      <c r="G84" s="12"/>
      <c r="H84" s="12"/>
      <c r="I84" s="156"/>
      <c r="J84" s="157">
        <f>BK84</f>
        <v>0</v>
      </c>
      <c r="K84" s="12"/>
      <c r="L84" s="153"/>
      <c r="M84" s="158"/>
      <c r="N84" s="159"/>
      <c r="O84" s="159"/>
      <c r="P84" s="160">
        <f>P85</f>
        <v>0</v>
      </c>
      <c r="Q84" s="159"/>
      <c r="R84" s="160">
        <f>R85</f>
        <v>0.0195</v>
      </c>
      <c r="S84" s="159"/>
      <c r="T84" s="16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88</v>
      </c>
      <c r="AT84" s="162" t="s">
        <v>79</v>
      </c>
      <c r="AU84" s="162" t="s">
        <v>80</v>
      </c>
      <c r="AY84" s="154" t="s">
        <v>216</v>
      </c>
      <c r="BK84" s="163">
        <f>BK85</f>
        <v>0</v>
      </c>
    </row>
    <row r="85" s="12" customFormat="1" ht="22.8" customHeight="1">
      <c r="A85" s="12"/>
      <c r="B85" s="153"/>
      <c r="C85" s="12"/>
      <c r="D85" s="154" t="s">
        <v>79</v>
      </c>
      <c r="E85" s="164" t="s">
        <v>258</v>
      </c>
      <c r="F85" s="164" t="s">
        <v>1364</v>
      </c>
      <c r="G85" s="12"/>
      <c r="H85" s="12"/>
      <c r="I85" s="156"/>
      <c r="J85" s="165">
        <f>BK85</f>
        <v>0</v>
      </c>
      <c r="K85" s="12"/>
      <c r="L85" s="153"/>
      <c r="M85" s="158"/>
      <c r="N85" s="159"/>
      <c r="O85" s="159"/>
      <c r="P85" s="160">
        <f>SUM(P86:P87)</f>
        <v>0</v>
      </c>
      <c r="Q85" s="159"/>
      <c r="R85" s="160">
        <f>SUM(R86:R87)</f>
        <v>0.0195</v>
      </c>
      <c r="S85" s="159"/>
      <c r="T85" s="161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88</v>
      </c>
      <c r="AT85" s="162" t="s">
        <v>79</v>
      </c>
      <c r="AU85" s="162" t="s">
        <v>88</v>
      </c>
      <c r="AY85" s="154" t="s">
        <v>216</v>
      </c>
      <c r="BK85" s="163">
        <f>SUM(BK86:BK87)</f>
        <v>0</v>
      </c>
    </row>
    <row r="86" s="2" customFormat="1" ht="24.15" customHeight="1">
      <c r="A86" s="40"/>
      <c r="B86" s="166"/>
      <c r="C86" s="167" t="s">
        <v>88</v>
      </c>
      <c r="D86" s="167" t="s">
        <v>218</v>
      </c>
      <c r="E86" s="168" t="s">
        <v>2182</v>
      </c>
      <c r="F86" s="169" t="s">
        <v>2183</v>
      </c>
      <c r="G86" s="170" t="s">
        <v>462</v>
      </c>
      <c r="H86" s="171">
        <v>13</v>
      </c>
      <c r="I86" s="172"/>
      <c r="J86" s="173">
        <f>ROUND(I86*H86,2)</f>
        <v>0</v>
      </c>
      <c r="K86" s="169" t="s">
        <v>222</v>
      </c>
      <c r="L86" s="41"/>
      <c r="M86" s="174" t="s">
        <v>3</v>
      </c>
      <c r="N86" s="175" t="s">
        <v>51</v>
      </c>
      <c r="O86" s="74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178" t="s">
        <v>223</v>
      </c>
      <c r="AT86" s="178" t="s">
        <v>218</v>
      </c>
      <c r="AU86" s="178" t="s">
        <v>22</v>
      </c>
      <c r="AY86" s="20" t="s">
        <v>216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88</v>
      </c>
      <c r="BK86" s="179">
        <f>ROUND(I86*H86,2)</f>
        <v>0</v>
      </c>
      <c r="BL86" s="20" t="s">
        <v>223</v>
      </c>
      <c r="BM86" s="178" t="s">
        <v>2184</v>
      </c>
    </row>
    <row r="87" s="2" customFormat="1" ht="14.4" customHeight="1">
      <c r="A87" s="40"/>
      <c r="B87" s="166"/>
      <c r="C87" s="201" t="s">
        <v>22</v>
      </c>
      <c r="D87" s="201" t="s">
        <v>356</v>
      </c>
      <c r="E87" s="202" t="s">
        <v>2185</v>
      </c>
      <c r="F87" s="203" t="s">
        <v>2186</v>
      </c>
      <c r="G87" s="204" t="s">
        <v>462</v>
      </c>
      <c r="H87" s="205">
        <v>13</v>
      </c>
      <c r="I87" s="206"/>
      <c r="J87" s="207">
        <f>ROUND(I87*H87,2)</f>
        <v>0</v>
      </c>
      <c r="K87" s="203" t="s">
        <v>222</v>
      </c>
      <c r="L87" s="208"/>
      <c r="M87" s="209" t="s">
        <v>3</v>
      </c>
      <c r="N87" s="210" t="s">
        <v>51</v>
      </c>
      <c r="O87" s="74"/>
      <c r="P87" s="176">
        <f>O87*H87</f>
        <v>0</v>
      </c>
      <c r="Q87" s="176">
        <v>0.0015</v>
      </c>
      <c r="R87" s="176">
        <f>Q87*H87</f>
        <v>0.0195</v>
      </c>
      <c r="S87" s="176">
        <v>0</v>
      </c>
      <c r="T87" s="17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8" t="s">
        <v>397</v>
      </c>
      <c r="AT87" s="178" t="s">
        <v>356</v>
      </c>
      <c r="AU87" s="178" t="s">
        <v>22</v>
      </c>
      <c r="AY87" s="20" t="s">
        <v>216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0" t="s">
        <v>88</v>
      </c>
      <c r="BK87" s="179">
        <f>ROUND(I87*H87,2)</f>
        <v>0</v>
      </c>
      <c r="BL87" s="20" t="s">
        <v>303</v>
      </c>
      <c r="BM87" s="178" t="s">
        <v>2187</v>
      </c>
    </row>
    <row r="88" s="12" customFormat="1" ht="25.92" customHeight="1">
      <c r="A88" s="12"/>
      <c r="B88" s="153"/>
      <c r="C88" s="12"/>
      <c r="D88" s="154" t="s">
        <v>79</v>
      </c>
      <c r="E88" s="155" t="s">
        <v>1623</v>
      </c>
      <c r="F88" s="155" t="s">
        <v>1624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</f>
        <v>0</v>
      </c>
      <c r="Q88" s="159"/>
      <c r="R88" s="160">
        <f>R89</f>
        <v>0</v>
      </c>
      <c r="S88" s="159"/>
      <c r="T88" s="161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245</v>
      </c>
      <c r="AT88" s="162" t="s">
        <v>79</v>
      </c>
      <c r="AU88" s="162" t="s">
        <v>80</v>
      </c>
      <c r="AY88" s="154" t="s">
        <v>216</v>
      </c>
      <c r="BK88" s="163">
        <f>BK89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1625</v>
      </c>
      <c r="F89" s="164" t="s">
        <v>1626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SUM(P90:P91)</f>
        <v>0</v>
      </c>
      <c r="Q89" s="159"/>
      <c r="R89" s="160">
        <f>SUM(R90:R91)</f>
        <v>0</v>
      </c>
      <c r="S89" s="159"/>
      <c r="T89" s="161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245</v>
      </c>
      <c r="AT89" s="162" t="s">
        <v>79</v>
      </c>
      <c r="AU89" s="162" t="s">
        <v>88</v>
      </c>
      <c r="AY89" s="154" t="s">
        <v>216</v>
      </c>
      <c r="BK89" s="163">
        <f>SUM(BK90:BK91)</f>
        <v>0</v>
      </c>
    </row>
    <row r="90" s="2" customFormat="1" ht="14.4" customHeight="1">
      <c r="A90" s="40"/>
      <c r="B90" s="166"/>
      <c r="C90" s="167" t="s">
        <v>235</v>
      </c>
      <c r="D90" s="167" t="s">
        <v>218</v>
      </c>
      <c r="E90" s="168" t="s">
        <v>1627</v>
      </c>
      <c r="F90" s="169" t="s">
        <v>1628</v>
      </c>
      <c r="G90" s="170" t="s">
        <v>1436</v>
      </c>
      <c r="H90" s="171">
        <v>1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1629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1629</v>
      </c>
      <c r="BM90" s="178" t="s">
        <v>2188</v>
      </c>
    </row>
    <row r="91" s="2" customFormat="1" ht="14.4" customHeight="1">
      <c r="A91" s="40"/>
      <c r="B91" s="166"/>
      <c r="C91" s="167" t="s">
        <v>223</v>
      </c>
      <c r="D91" s="167" t="s">
        <v>218</v>
      </c>
      <c r="E91" s="168" t="s">
        <v>1632</v>
      </c>
      <c r="F91" s="169" t="s">
        <v>1633</v>
      </c>
      <c r="G91" s="170" t="s">
        <v>1436</v>
      </c>
      <c r="H91" s="171">
        <v>1</v>
      </c>
      <c r="I91" s="172"/>
      <c r="J91" s="173">
        <f>ROUND(I91*H91,2)</f>
        <v>0</v>
      </c>
      <c r="K91" s="169" t="s">
        <v>222</v>
      </c>
      <c r="L91" s="41"/>
      <c r="M91" s="211" t="s">
        <v>3</v>
      </c>
      <c r="N91" s="212" t="s">
        <v>51</v>
      </c>
      <c r="O91" s="21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1629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1629</v>
      </c>
      <c r="BM91" s="178" t="s">
        <v>2189</v>
      </c>
    </row>
    <row r="92" s="2" customFormat="1" ht="6.96" customHeight="1">
      <c r="A92" s="40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41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autoFilter ref="C82:K9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2190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ROUND((SUM(BE87:BE156)),  2)</f>
        <v>0</v>
      </c>
      <c r="G33" s="40"/>
      <c r="H33" s="40"/>
      <c r="I33" s="125">
        <v>0.20999999999999999</v>
      </c>
      <c r="J33" s="124">
        <f>ROUND(((SUM(BE87:BE156))*I33),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ROUND((SUM(BF87:BF156)),  2)</f>
        <v>0</v>
      </c>
      <c r="G34" s="40"/>
      <c r="H34" s="40"/>
      <c r="I34" s="125">
        <v>0.14999999999999999</v>
      </c>
      <c r="J34" s="124">
        <f>ROUND(((SUM(BF87:BF156))*I34),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ROUND((SUM(BG87:BG156)),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ROUND((SUM(BH87:BH156)),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ROUND((SUM(BI87:BI156)),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401.1 - Veřejné osvětlení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J114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604</v>
      </c>
      <c r="E65" s="137"/>
      <c r="F65" s="137"/>
      <c r="G65" s="137"/>
      <c r="H65" s="137"/>
      <c r="I65" s="137"/>
      <c r="J65" s="138">
        <f>J120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1082</v>
      </c>
      <c r="E66" s="141"/>
      <c r="F66" s="141"/>
      <c r="G66" s="141"/>
      <c r="H66" s="141"/>
      <c r="I66" s="141"/>
      <c r="J66" s="142">
        <f>J121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2191</v>
      </c>
      <c r="E67" s="141"/>
      <c r="F67" s="141"/>
      <c r="G67" s="141"/>
      <c r="H67" s="141"/>
      <c r="I67" s="141"/>
      <c r="J67" s="142">
        <f>J154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401.1 - Veřejné osvětlení - I. úsek - 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P88+P120</f>
        <v>0</v>
      </c>
      <c r="Q87" s="86"/>
      <c r="R87" s="150">
        <f>R88+R120</f>
        <v>0.052449999999999997</v>
      </c>
      <c r="S87" s="86"/>
      <c r="T87" s="151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BK88+BK120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P89+P112+P114+P117</f>
        <v>0</v>
      </c>
      <c r="Q88" s="159"/>
      <c r="R88" s="160">
        <f>R89+R112+R114+R117</f>
        <v>0.031449999999999999</v>
      </c>
      <c r="S88" s="159"/>
      <c r="T88" s="161">
        <f>T89+T112+T114+T117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BK89+BK112+BK114+BK117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SUM(P90:P111)</f>
        <v>0</v>
      </c>
      <c r="Q89" s="159"/>
      <c r="R89" s="160">
        <f>SUM(R90:R111)</f>
        <v>0.020999999999999998</v>
      </c>
      <c r="S89" s="159"/>
      <c r="T89" s="161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SUM(BK90:BK111)</f>
        <v>0</v>
      </c>
    </row>
    <row r="90" s="2" customFormat="1" ht="24.15" customHeight="1">
      <c r="A90" s="40"/>
      <c r="B90" s="166"/>
      <c r="C90" s="167" t="s">
        <v>88</v>
      </c>
      <c r="D90" s="167" t="s">
        <v>218</v>
      </c>
      <c r="E90" s="168" t="s">
        <v>2192</v>
      </c>
      <c r="F90" s="169" t="s">
        <v>2193</v>
      </c>
      <c r="G90" s="170" t="s">
        <v>271</v>
      </c>
      <c r="H90" s="171">
        <v>2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2194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2195</v>
      </c>
      <c r="G91" s="13"/>
      <c r="H91" s="184">
        <v>2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80</v>
      </c>
      <c r="AY91" s="182" t="s">
        <v>216</v>
      </c>
    </row>
    <row r="92" s="14" customFormat="1">
      <c r="A92" s="14"/>
      <c r="B92" s="193"/>
      <c r="C92" s="14"/>
      <c r="D92" s="181" t="s">
        <v>225</v>
      </c>
      <c r="E92" s="194" t="s">
        <v>3</v>
      </c>
      <c r="F92" s="195" t="s">
        <v>234</v>
      </c>
      <c r="G92" s="14"/>
      <c r="H92" s="196">
        <v>2</v>
      </c>
      <c r="I92" s="197"/>
      <c r="J92" s="14"/>
      <c r="K92" s="14"/>
      <c r="L92" s="193"/>
      <c r="M92" s="198"/>
      <c r="N92" s="199"/>
      <c r="O92" s="199"/>
      <c r="P92" s="199"/>
      <c r="Q92" s="199"/>
      <c r="R92" s="199"/>
      <c r="S92" s="199"/>
      <c r="T92" s="20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194" t="s">
        <v>225</v>
      </c>
      <c r="AU92" s="194" t="s">
        <v>22</v>
      </c>
      <c r="AV92" s="14" t="s">
        <v>223</v>
      </c>
      <c r="AW92" s="14" t="s">
        <v>41</v>
      </c>
      <c r="AX92" s="14" t="s">
        <v>88</v>
      </c>
      <c r="AY92" s="194" t="s">
        <v>216</v>
      </c>
    </row>
    <row r="93" s="2" customFormat="1" ht="24.15" customHeight="1">
      <c r="A93" s="40"/>
      <c r="B93" s="166"/>
      <c r="C93" s="167" t="s">
        <v>22</v>
      </c>
      <c r="D93" s="167" t="s">
        <v>218</v>
      </c>
      <c r="E93" s="168" t="s">
        <v>1302</v>
      </c>
      <c r="F93" s="169" t="s">
        <v>1303</v>
      </c>
      <c r="G93" s="170" t="s">
        <v>271</v>
      </c>
      <c r="H93" s="171">
        <v>16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2196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2197</v>
      </c>
      <c r="G94" s="13"/>
      <c r="H94" s="184">
        <v>16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80</v>
      </c>
      <c r="AY94" s="182" t="s">
        <v>216</v>
      </c>
    </row>
    <row r="95" s="14" customFormat="1">
      <c r="A95" s="14"/>
      <c r="B95" s="193"/>
      <c r="C95" s="14"/>
      <c r="D95" s="181" t="s">
        <v>225</v>
      </c>
      <c r="E95" s="194" t="s">
        <v>3</v>
      </c>
      <c r="F95" s="195" t="s">
        <v>234</v>
      </c>
      <c r="G95" s="14"/>
      <c r="H95" s="196">
        <v>16</v>
      </c>
      <c r="I95" s="197"/>
      <c r="J95" s="14"/>
      <c r="K95" s="14"/>
      <c r="L95" s="193"/>
      <c r="M95" s="198"/>
      <c r="N95" s="199"/>
      <c r="O95" s="199"/>
      <c r="P95" s="199"/>
      <c r="Q95" s="199"/>
      <c r="R95" s="199"/>
      <c r="S95" s="199"/>
      <c r="T95" s="20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94" t="s">
        <v>225</v>
      </c>
      <c r="AU95" s="194" t="s">
        <v>22</v>
      </c>
      <c r="AV95" s="14" t="s">
        <v>223</v>
      </c>
      <c r="AW95" s="14" t="s">
        <v>41</v>
      </c>
      <c r="AX95" s="14" t="s">
        <v>88</v>
      </c>
      <c r="AY95" s="194" t="s">
        <v>216</v>
      </c>
    </row>
    <row r="96" s="2" customFormat="1" ht="14.4" customHeight="1">
      <c r="A96" s="40"/>
      <c r="B96" s="166"/>
      <c r="C96" s="167" t="s">
        <v>235</v>
      </c>
      <c r="D96" s="167" t="s">
        <v>218</v>
      </c>
      <c r="E96" s="168" t="s">
        <v>2198</v>
      </c>
      <c r="F96" s="169" t="s">
        <v>2199</v>
      </c>
      <c r="G96" s="170" t="s">
        <v>261</v>
      </c>
      <c r="H96" s="171">
        <v>10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2200</v>
      </c>
    </row>
    <row r="97" s="2" customFormat="1" ht="14.4" customHeight="1">
      <c r="A97" s="40"/>
      <c r="B97" s="166"/>
      <c r="C97" s="201" t="s">
        <v>223</v>
      </c>
      <c r="D97" s="201" t="s">
        <v>356</v>
      </c>
      <c r="E97" s="202" t="s">
        <v>2201</v>
      </c>
      <c r="F97" s="203" t="s">
        <v>2202</v>
      </c>
      <c r="G97" s="204" t="s">
        <v>261</v>
      </c>
      <c r="H97" s="205">
        <v>10</v>
      </c>
      <c r="I97" s="206"/>
      <c r="J97" s="207">
        <f>ROUND(I97*H97,2)</f>
        <v>0</v>
      </c>
      <c r="K97" s="203" t="s">
        <v>3</v>
      </c>
      <c r="L97" s="208"/>
      <c r="M97" s="209" t="s">
        <v>3</v>
      </c>
      <c r="N97" s="210" t="s">
        <v>51</v>
      </c>
      <c r="O97" s="74"/>
      <c r="P97" s="176">
        <f>O97*H97</f>
        <v>0</v>
      </c>
      <c r="Q97" s="176">
        <v>0.0020999999999999999</v>
      </c>
      <c r="R97" s="176">
        <f>Q97*H97</f>
        <v>0.020999999999999998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258</v>
      </c>
      <c r="AT97" s="178" t="s">
        <v>356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2203</v>
      </c>
    </row>
    <row r="98" s="2" customFormat="1" ht="37.8" customHeight="1">
      <c r="A98" s="40"/>
      <c r="B98" s="166"/>
      <c r="C98" s="167" t="s">
        <v>245</v>
      </c>
      <c r="D98" s="167" t="s">
        <v>218</v>
      </c>
      <c r="E98" s="168" t="s">
        <v>293</v>
      </c>
      <c r="F98" s="169" t="s">
        <v>294</v>
      </c>
      <c r="G98" s="170" t="s">
        <v>271</v>
      </c>
      <c r="H98" s="171">
        <v>8.4000000000000004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2204</v>
      </c>
    </row>
    <row r="99" s="2" customFormat="1">
      <c r="A99" s="40"/>
      <c r="B99" s="41"/>
      <c r="C99" s="40"/>
      <c r="D99" s="181" t="s">
        <v>230</v>
      </c>
      <c r="E99" s="40"/>
      <c r="F99" s="189" t="s">
        <v>296</v>
      </c>
      <c r="G99" s="40"/>
      <c r="H99" s="40"/>
      <c r="I99" s="190"/>
      <c r="J99" s="40"/>
      <c r="K99" s="40"/>
      <c r="L99" s="41"/>
      <c r="M99" s="191"/>
      <c r="N99" s="192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230</v>
      </c>
      <c r="AU99" s="20" t="s">
        <v>22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2205</v>
      </c>
      <c r="G100" s="13"/>
      <c r="H100" s="184">
        <v>8.4000000000000004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88</v>
      </c>
      <c r="AY100" s="182" t="s">
        <v>216</v>
      </c>
    </row>
    <row r="101" s="2" customFormat="1" ht="37.8" customHeight="1">
      <c r="A101" s="40"/>
      <c r="B101" s="166"/>
      <c r="C101" s="167" t="s">
        <v>249</v>
      </c>
      <c r="D101" s="167" t="s">
        <v>218</v>
      </c>
      <c r="E101" s="168" t="s">
        <v>2206</v>
      </c>
      <c r="F101" s="169" t="s">
        <v>2207</v>
      </c>
      <c r="G101" s="170" t="s">
        <v>271</v>
      </c>
      <c r="H101" s="171">
        <v>117.59999999999999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223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223</v>
      </c>
      <c r="BM101" s="178" t="s">
        <v>2208</v>
      </c>
    </row>
    <row r="102" s="2" customFormat="1">
      <c r="A102" s="40"/>
      <c r="B102" s="41"/>
      <c r="C102" s="40"/>
      <c r="D102" s="181" t="s">
        <v>230</v>
      </c>
      <c r="E102" s="40"/>
      <c r="F102" s="189" t="s">
        <v>2209</v>
      </c>
      <c r="G102" s="40"/>
      <c r="H102" s="40"/>
      <c r="I102" s="190"/>
      <c r="J102" s="40"/>
      <c r="K102" s="40"/>
      <c r="L102" s="41"/>
      <c r="M102" s="191"/>
      <c r="N102" s="192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230</v>
      </c>
      <c r="AU102" s="20" t="s">
        <v>22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2210</v>
      </c>
      <c r="G103" s="13"/>
      <c r="H103" s="184">
        <v>117.59999999999999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167" t="s">
        <v>254</v>
      </c>
      <c r="D104" s="167" t="s">
        <v>218</v>
      </c>
      <c r="E104" s="168" t="s">
        <v>298</v>
      </c>
      <c r="F104" s="169" t="s">
        <v>2211</v>
      </c>
      <c r="G104" s="170" t="s">
        <v>300</v>
      </c>
      <c r="H104" s="171">
        <v>16.800000000000001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2212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2213</v>
      </c>
      <c r="G105" s="13"/>
      <c r="H105" s="184">
        <v>16.800000000000001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258</v>
      </c>
      <c r="D106" s="167" t="s">
        <v>218</v>
      </c>
      <c r="E106" s="168" t="s">
        <v>2214</v>
      </c>
      <c r="F106" s="169" t="s">
        <v>2215</v>
      </c>
      <c r="G106" s="170" t="s">
        <v>271</v>
      </c>
      <c r="H106" s="171">
        <v>9.5999999999999996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2216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2217</v>
      </c>
      <c r="G107" s="13"/>
      <c r="H107" s="184">
        <v>9.5999999999999996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2" customFormat="1" ht="14.4" customHeight="1">
      <c r="A108" s="40"/>
      <c r="B108" s="166"/>
      <c r="C108" s="167" t="s">
        <v>264</v>
      </c>
      <c r="D108" s="167" t="s">
        <v>218</v>
      </c>
      <c r="E108" s="168" t="s">
        <v>1017</v>
      </c>
      <c r="F108" s="169" t="s">
        <v>2218</v>
      </c>
      <c r="G108" s="170" t="s">
        <v>271</v>
      </c>
      <c r="H108" s="171">
        <v>6.4000000000000004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2219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2220</v>
      </c>
      <c r="G109" s="13"/>
      <c r="H109" s="184">
        <v>6.4000000000000004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2" customFormat="1" ht="14.4" customHeight="1">
      <c r="A110" s="40"/>
      <c r="B110" s="166"/>
      <c r="C110" s="201" t="s">
        <v>268</v>
      </c>
      <c r="D110" s="201" t="s">
        <v>356</v>
      </c>
      <c r="E110" s="202" t="s">
        <v>1021</v>
      </c>
      <c r="F110" s="203" t="s">
        <v>1022</v>
      </c>
      <c r="G110" s="204" t="s">
        <v>300</v>
      </c>
      <c r="H110" s="205">
        <v>12.800000000000001</v>
      </c>
      <c r="I110" s="206"/>
      <c r="J110" s="207">
        <f>ROUND(I110*H110,2)</f>
        <v>0</v>
      </c>
      <c r="K110" s="203" t="s">
        <v>222</v>
      </c>
      <c r="L110" s="208"/>
      <c r="M110" s="209" t="s">
        <v>3</v>
      </c>
      <c r="N110" s="210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258</v>
      </c>
      <c r="AT110" s="178" t="s">
        <v>356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2221</v>
      </c>
    </row>
    <row r="111" s="13" customFormat="1">
      <c r="A111" s="13"/>
      <c r="B111" s="180"/>
      <c r="C111" s="13"/>
      <c r="D111" s="181" t="s">
        <v>225</v>
      </c>
      <c r="E111" s="13"/>
      <c r="F111" s="183" t="s">
        <v>2222</v>
      </c>
      <c r="G111" s="13"/>
      <c r="H111" s="184">
        <v>12.800000000000001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</v>
      </c>
      <c r="AX111" s="13" t="s">
        <v>88</v>
      </c>
      <c r="AY111" s="182" t="s">
        <v>216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22</v>
      </c>
      <c r="F112" s="164" t="s">
        <v>330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P113</f>
        <v>0</v>
      </c>
      <c r="Q112" s="159"/>
      <c r="R112" s="160">
        <f>R113</f>
        <v>0</v>
      </c>
      <c r="S112" s="159"/>
      <c r="T112" s="161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BK113</f>
        <v>0</v>
      </c>
    </row>
    <row r="113" s="2" customFormat="1" ht="14.4" customHeight="1">
      <c r="A113" s="40"/>
      <c r="B113" s="166"/>
      <c r="C113" s="167" t="s">
        <v>273</v>
      </c>
      <c r="D113" s="167" t="s">
        <v>218</v>
      </c>
      <c r="E113" s="168" t="s">
        <v>2223</v>
      </c>
      <c r="F113" s="169" t="s">
        <v>2224</v>
      </c>
      <c r="G113" s="170" t="s">
        <v>271</v>
      </c>
      <c r="H113" s="171">
        <v>2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2225</v>
      </c>
    </row>
    <row r="114" s="12" customFormat="1" ht="22.8" customHeight="1">
      <c r="A114" s="12"/>
      <c r="B114" s="153"/>
      <c r="C114" s="12"/>
      <c r="D114" s="154" t="s">
        <v>79</v>
      </c>
      <c r="E114" s="164" t="s">
        <v>258</v>
      </c>
      <c r="F114" s="164" t="s">
        <v>1364</v>
      </c>
      <c r="G114" s="12"/>
      <c r="H114" s="12"/>
      <c r="I114" s="156"/>
      <c r="J114" s="165">
        <f>BK114</f>
        <v>0</v>
      </c>
      <c r="K114" s="12"/>
      <c r="L114" s="153"/>
      <c r="M114" s="158"/>
      <c r="N114" s="159"/>
      <c r="O114" s="159"/>
      <c r="P114" s="160">
        <f>SUM(P115:P116)</f>
        <v>0</v>
      </c>
      <c r="Q114" s="159"/>
      <c r="R114" s="160">
        <f>SUM(R115:R116)</f>
        <v>0.010450000000000001</v>
      </c>
      <c r="S114" s="159"/>
      <c r="T114" s="161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4" t="s">
        <v>88</v>
      </c>
      <c r="AT114" s="162" t="s">
        <v>79</v>
      </c>
      <c r="AU114" s="162" t="s">
        <v>88</v>
      </c>
      <c r="AY114" s="154" t="s">
        <v>216</v>
      </c>
      <c r="BK114" s="163">
        <f>SUM(BK115:BK116)</f>
        <v>0</v>
      </c>
    </row>
    <row r="115" s="2" customFormat="1" ht="14.4" customHeight="1">
      <c r="A115" s="40"/>
      <c r="B115" s="166"/>
      <c r="C115" s="167" t="s">
        <v>280</v>
      </c>
      <c r="D115" s="167" t="s">
        <v>218</v>
      </c>
      <c r="E115" s="168" t="s">
        <v>1427</v>
      </c>
      <c r="F115" s="169" t="s">
        <v>1428</v>
      </c>
      <c r="G115" s="170" t="s">
        <v>261</v>
      </c>
      <c r="H115" s="171">
        <v>55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0.00019000000000000001</v>
      </c>
      <c r="R115" s="176">
        <f>Q115*H115</f>
        <v>0.010450000000000001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223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2226</v>
      </c>
    </row>
    <row r="116" s="2" customFormat="1" ht="14.4" customHeight="1">
      <c r="A116" s="40"/>
      <c r="B116" s="166"/>
      <c r="C116" s="167" t="s">
        <v>287</v>
      </c>
      <c r="D116" s="167" t="s">
        <v>218</v>
      </c>
      <c r="E116" s="168" t="s">
        <v>1431</v>
      </c>
      <c r="F116" s="169" t="s">
        <v>2227</v>
      </c>
      <c r="G116" s="170" t="s">
        <v>261</v>
      </c>
      <c r="H116" s="171">
        <v>55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2228</v>
      </c>
    </row>
    <row r="117" s="12" customFormat="1" ht="22.8" customHeight="1">
      <c r="A117" s="12"/>
      <c r="B117" s="153"/>
      <c r="C117" s="12"/>
      <c r="D117" s="154" t="s">
        <v>79</v>
      </c>
      <c r="E117" s="164" t="s">
        <v>593</v>
      </c>
      <c r="F117" s="164" t="s">
        <v>594</v>
      </c>
      <c r="G117" s="12"/>
      <c r="H117" s="12"/>
      <c r="I117" s="156"/>
      <c r="J117" s="165">
        <f>BK117</f>
        <v>0</v>
      </c>
      <c r="K117" s="12"/>
      <c r="L117" s="153"/>
      <c r="M117" s="158"/>
      <c r="N117" s="159"/>
      <c r="O117" s="159"/>
      <c r="P117" s="160">
        <f>SUM(P118:P119)</f>
        <v>0</v>
      </c>
      <c r="Q117" s="159"/>
      <c r="R117" s="160">
        <f>SUM(R118:R119)</f>
        <v>0</v>
      </c>
      <c r="S117" s="159"/>
      <c r="T117" s="161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4" t="s">
        <v>88</v>
      </c>
      <c r="AT117" s="162" t="s">
        <v>79</v>
      </c>
      <c r="AU117" s="162" t="s">
        <v>88</v>
      </c>
      <c r="AY117" s="154" t="s">
        <v>216</v>
      </c>
      <c r="BK117" s="163">
        <f>SUM(BK118:BK119)</f>
        <v>0</v>
      </c>
    </row>
    <row r="118" s="2" customFormat="1" ht="14.4" customHeight="1">
      <c r="A118" s="40"/>
      <c r="B118" s="166"/>
      <c r="C118" s="167" t="s">
        <v>292</v>
      </c>
      <c r="D118" s="167" t="s">
        <v>218</v>
      </c>
      <c r="E118" s="168" t="s">
        <v>1453</v>
      </c>
      <c r="F118" s="169" t="s">
        <v>2229</v>
      </c>
      <c r="G118" s="170" t="s">
        <v>300</v>
      </c>
      <c r="H118" s="171">
        <v>0.051999999999999998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223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223</v>
      </c>
      <c r="BM118" s="178" t="s">
        <v>2230</v>
      </c>
    </row>
    <row r="119" s="2" customFormat="1" ht="14.4" customHeight="1">
      <c r="A119" s="40"/>
      <c r="B119" s="166"/>
      <c r="C119" s="167" t="s">
        <v>9</v>
      </c>
      <c r="D119" s="167" t="s">
        <v>218</v>
      </c>
      <c r="E119" s="168" t="s">
        <v>1457</v>
      </c>
      <c r="F119" s="169" t="s">
        <v>2231</v>
      </c>
      <c r="G119" s="170" t="s">
        <v>300</v>
      </c>
      <c r="H119" s="171">
        <v>0.051999999999999998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2232</v>
      </c>
    </row>
    <row r="120" s="12" customFormat="1" ht="25.92" customHeight="1">
      <c r="A120" s="12"/>
      <c r="B120" s="153"/>
      <c r="C120" s="12"/>
      <c r="D120" s="154" t="s">
        <v>79</v>
      </c>
      <c r="E120" s="155" t="s">
        <v>644</v>
      </c>
      <c r="F120" s="155" t="s">
        <v>645</v>
      </c>
      <c r="G120" s="12"/>
      <c r="H120" s="12"/>
      <c r="I120" s="156"/>
      <c r="J120" s="157">
        <f>BK120</f>
        <v>0</v>
      </c>
      <c r="K120" s="12"/>
      <c r="L120" s="153"/>
      <c r="M120" s="158"/>
      <c r="N120" s="159"/>
      <c r="O120" s="159"/>
      <c r="P120" s="160">
        <f>P121+P154</f>
        <v>0</v>
      </c>
      <c r="Q120" s="159"/>
      <c r="R120" s="160">
        <f>R121+R154</f>
        <v>0.021000000000000001</v>
      </c>
      <c r="S120" s="159"/>
      <c r="T120" s="161">
        <f>T121+T154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22</v>
      </c>
      <c r="AT120" s="162" t="s">
        <v>79</v>
      </c>
      <c r="AU120" s="162" t="s">
        <v>80</v>
      </c>
      <c r="AY120" s="154" t="s">
        <v>216</v>
      </c>
      <c r="BK120" s="163">
        <f>BK121+BK154</f>
        <v>0</v>
      </c>
    </row>
    <row r="121" s="12" customFormat="1" ht="22.8" customHeight="1">
      <c r="A121" s="12"/>
      <c r="B121" s="153"/>
      <c r="C121" s="12"/>
      <c r="D121" s="154" t="s">
        <v>79</v>
      </c>
      <c r="E121" s="164" t="s">
        <v>1096</v>
      </c>
      <c r="F121" s="164" t="s">
        <v>1097</v>
      </c>
      <c r="G121" s="12"/>
      <c r="H121" s="12"/>
      <c r="I121" s="156"/>
      <c r="J121" s="165">
        <f>BK121</f>
        <v>0</v>
      </c>
      <c r="K121" s="12"/>
      <c r="L121" s="153"/>
      <c r="M121" s="158"/>
      <c r="N121" s="159"/>
      <c r="O121" s="159"/>
      <c r="P121" s="160">
        <f>SUM(P122:P153)</f>
        <v>0</v>
      </c>
      <c r="Q121" s="159"/>
      <c r="R121" s="160">
        <f>SUM(R122:R153)</f>
        <v>0.021000000000000001</v>
      </c>
      <c r="S121" s="159"/>
      <c r="T121" s="161">
        <f>SUM(T122:T153)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22</v>
      </c>
      <c r="AT121" s="162" t="s">
        <v>79</v>
      </c>
      <c r="AU121" s="162" t="s">
        <v>88</v>
      </c>
      <c r="AY121" s="154" t="s">
        <v>216</v>
      </c>
      <c r="BK121" s="163">
        <f>SUM(BK122:BK153)</f>
        <v>0</v>
      </c>
    </row>
    <row r="122" s="2" customFormat="1" ht="14.4" customHeight="1">
      <c r="A122" s="40"/>
      <c r="B122" s="166"/>
      <c r="C122" s="167" t="s">
        <v>303</v>
      </c>
      <c r="D122" s="167" t="s">
        <v>218</v>
      </c>
      <c r="E122" s="168" t="s">
        <v>2233</v>
      </c>
      <c r="F122" s="169" t="s">
        <v>2234</v>
      </c>
      <c r="G122" s="170" t="s">
        <v>261</v>
      </c>
      <c r="H122" s="171">
        <v>55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303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303</v>
      </c>
      <c r="BM122" s="178" t="s">
        <v>2235</v>
      </c>
    </row>
    <row r="123" s="2" customFormat="1" ht="14.4" customHeight="1">
      <c r="A123" s="40"/>
      <c r="B123" s="166"/>
      <c r="C123" s="201" t="s">
        <v>308</v>
      </c>
      <c r="D123" s="201" t="s">
        <v>356</v>
      </c>
      <c r="E123" s="202" t="s">
        <v>2236</v>
      </c>
      <c r="F123" s="203" t="s">
        <v>2237</v>
      </c>
      <c r="G123" s="204" t="s">
        <v>261</v>
      </c>
      <c r="H123" s="205">
        <v>57.75</v>
      </c>
      <c r="I123" s="206"/>
      <c r="J123" s="207">
        <f>ROUND(I123*H123,2)</f>
        <v>0</v>
      </c>
      <c r="K123" s="203" t="s">
        <v>222</v>
      </c>
      <c r="L123" s="208"/>
      <c r="M123" s="209" t="s">
        <v>3</v>
      </c>
      <c r="N123" s="210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397</v>
      </c>
      <c r="AT123" s="178" t="s">
        <v>356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303</v>
      </c>
      <c r="BM123" s="178" t="s">
        <v>2238</v>
      </c>
    </row>
    <row r="124" s="13" customFormat="1">
      <c r="A124" s="13"/>
      <c r="B124" s="180"/>
      <c r="C124" s="13"/>
      <c r="D124" s="181" t="s">
        <v>225</v>
      </c>
      <c r="E124" s="13"/>
      <c r="F124" s="183" t="s">
        <v>2239</v>
      </c>
      <c r="G124" s="13"/>
      <c r="H124" s="184">
        <v>57.75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</v>
      </c>
      <c r="AX124" s="13" t="s">
        <v>88</v>
      </c>
      <c r="AY124" s="182" t="s">
        <v>216</v>
      </c>
    </row>
    <row r="125" s="2" customFormat="1" ht="14.4" customHeight="1">
      <c r="A125" s="40"/>
      <c r="B125" s="166"/>
      <c r="C125" s="167" t="s">
        <v>314</v>
      </c>
      <c r="D125" s="167" t="s">
        <v>218</v>
      </c>
      <c r="E125" s="168" t="s">
        <v>2240</v>
      </c>
      <c r="F125" s="169" t="s">
        <v>2241</v>
      </c>
      <c r="G125" s="170" t="s">
        <v>261</v>
      </c>
      <c r="H125" s="171">
        <v>3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303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303</v>
      </c>
      <c r="BM125" s="178" t="s">
        <v>2242</v>
      </c>
    </row>
    <row r="126" s="2" customFormat="1" ht="14.4" customHeight="1">
      <c r="A126" s="40"/>
      <c r="B126" s="166"/>
      <c r="C126" s="201" t="s">
        <v>319</v>
      </c>
      <c r="D126" s="201" t="s">
        <v>356</v>
      </c>
      <c r="E126" s="202" t="s">
        <v>2243</v>
      </c>
      <c r="F126" s="203" t="s">
        <v>2244</v>
      </c>
      <c r="G126" s="204" t="s">
        <v>261</v>
      </c>
      <c r="H126" s="205">
        <v>3.1499999999999999</v>
      </c>
      <c r="I126" s="206"/>
      <c r="J126" s="207">
        <f>ROUND(I126*H126,2)</f>
        <v>0</v>
      </c>
      <c r="K126" s="203" t="s">
        <v>222</v>
      </c>
      <c r="L126" s="208"/>
      <c r="M126" s="209" t="s">
        <v>3</v>
      </c>
      <c r="N126" s="210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397</v>
      </c>
      <c r="AT126" s="178" t="s">
        <v>356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303</v>
      </c>
      <c r="BM126" s="178" t="s">
        <v>2245</v>
      </c>
    </row>
    <row r="127" s="13" customFormat="1">
      <c r="A127" s="13"/>
      <c r="B127" s="180"/>
      <c r="C127" s="13"/>
      <c r="D127" s="181" t="s">
        <v>225</v>
      </c>
      <c r="E127" s="13"/>
      <c r="F127" s="183" t="s">
        <v>2246</v>
      </c>
      <c r="G127" s="13"/>
      <c r="H127" s="184">
        <v>3.1499999999999999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</v>
      </c>
      <c r="AX127" s="13" t="s">
        <v>88</v>
      </c>
      <c r="AY127" s="182" t="s">
        <v>216</v>
      </c>
    </row>
    <row r="128" s="2" customFormat="1" ht="14.4" customHeight="1">
      <c r="A128" s="40"/>
      <c r="B128" s="166"/>
      <c r="C128" s="167" t="s">
        <v>325</v>
      </c>
      <c r="D128" s="167" t="s">
        <v>218</v>
      </c>
      <c r="E128" s="168" t="s">
        <v>2247</v>
      </c>
      <c r="F128" s="169" t="s">
        <v>2248</v>
      </c>
      <c r="G128" s="170" t="s">
        <v>261</v>
      </c>
      <c r="H128" s="171">
        <v>18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303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303</v>
      </c>
      <c r="BM128" s="178" t="s">
        <v>2249</v>
      </c>
    </row>
    <row r="129" s="2" customFormat="1" ht="14.4" customHeight="1">
      <c r="A129" s="40"/>
      <c r="B129" s="166"/>
      <c r="C129" s="201" t="s">
        <v>8</v>
      </c>
      <c r="D129" s="201" t="s">
        <v>356</v>
      </c>
      <c r="E129" s="202" t="s">
        <v>2250</v>
      </c>
      <c r="F129" s="203" t="s">
        <v>2251</v>
      </c>
      <c r="G129" s="204" t="s">
        <v>261</v>
      </c>
      <c r="H129" s="205">
        <v>18.899999999999999</v>
      </c>
      <c r="I129" s="206"/>
      <c r="J129" s="207">
        <f>ROUND(I129*H129,2)</f>
        <v>0</v>
      </c>
      <c r="K129" s="203" t="s">
        <v>222</v>
      </c>
      <c r="L129" s="208"/>
      <c r="M129" s="209" t="s">
        <v>3</v>
      </c>
      <c r="N129" s="210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397</v>
      </c>
      <c r="AT129" s="178" t="s">
        <v>356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303</v>
      </c>
      <c r="BM129" s="178" t="s">
        <v>2252</v>
      </c>
    </row>
    <row r="130" s="13" customFormat="1">
      <c r="A130" s="13"/>
      <c r="B130" s="180"/>
      <c r="C130" s="13"/>
      <c r="D130" s="181" t="s">
        <v>225</v>
      </c>
      <c r="E130" s="13"/>
      <c r="F130" s="183" t="s">
        <v>2253</v>
      </c>
      <c r="G130" s="13"/>
      <c r="H130" s="184">
        <v>18.899999999999999</v>
      </c>
      <c r="I130" s="185"/>
      <c r="J130" s="13"/>
      <c r="K130" s="13"/>
      <c r="L130" s="180"/>
      <c r="M130" s="186"/>
      <c r="N130" s="187"/>
      <c r="O130" s="187"/>
      <c r="P130" s="187"/>
      <c r="Q130" s="187"/>
      <c r="R130" s="187"/>
      <c r="S130" s="187"/>
      <c r="T130" s="18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2" t="s">
        <v>225</v>
      </c>
      <c r="AU130" s="182" t="s">
        <v>22</v>
      </c>
      <c r="AV130" s="13" t="s">
        <v>22</v>
      </c>
      <c r="AW130" s="13" t="s">
        <v>4</v>
      </c>
      <c r="AX130" s="13" t="s">
        <v>88</v>
      </c>
      <c r="AY130" s="182" t="s">
        <v>216</v>
      </c>
    </row>
    <row r="131" s="2" customFormat="1" ht="14.4" customHeight="1">
      <c r="A131" s="40"/>
      <c r="B131" s="166"/>
      <c r="C131" s="167" t="s">
        <v>336</v>
      </c>
      <c r="D131" s="167" t="s">
        <v>218</v>
      </c>
      <c r="E131" s="168" t="s">
        <v>2254</v>
      </c>
      <c r="F131" s="169" t="s">
        <v>2255</v>
      </c>
      <c r="G131" s="170" t="s">
        <v>261</v>
      </c>
      <c r="H131" s="171">
        <v>65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303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303</v>
      </c>
      <c r="BM131" s="178" t="s">
        <v>2256</v>
      </c>
    </row>
    <row r="132" s="2" customFormat="1" ht="14.4" customHeight="1">
      <c r="A132" s="40"/>
      <c r="B132" s="166"/>
      <c r="C132" s="201" t="s">
        <v>341</v>
      </c>
      <c r="D132" s="201" t="s">
        <v>356</v>
      </c>
      <c r="E132" s="202" t="s">
        <v>2257</v>
      </c>
      <c r="F132" s="203" t="s">
        <v>2258</v>
      </c>
      <c r="G132" s="204" t="s">
        <v>261</v>
      </c>
      <c r="H132" s="205">
        <v>68.25</v>
      </c>
      <c r="I132" s="206"/>
      <c r="J132" s="207">
        <f>ROUND(I132*H132,2)</f>
        <v>0</v>
      </c>
      <c r="K132" s="203" t="s">
        <v>222</v>
      </c>
      <c r="L132" s="208"/>
      <c r="M132" s="209" t="s">
        <v>3</v>
      </c>
      <c r="N132" s="210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397</v>
      </c>
      <c r="AT132" s="178" t="s">
        <v>356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303</v>
      </c>
      <c r="BM132" s="178" t="s">
        <v>2259</v>
      </c>
    </row>
    <row r="133" s="13" customFormat="1">
      <c r="A133" s="13"/>
      <c r="B133" s="180"/>
      <c r="C133" s="13"/>
      <c r="D133" s="181" t="s">
        <v>225</v>
      </c>
      <c r="E133" s="13"/>
      <c r="F133" s="183" t="s">
        <v>2260</v>
      </c>
      <c r="G133" s="13"/>
      <c r="H133" s="184">
        <v>68.25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</v>
      </c>
      <c r="AX133" s="13" t="s">
        <v>88</v>
      </c>
      <c r="AY133" s="182" t="s">
        <v>216</v>
      </c>
    </row>
    <row r="134" s="2" customFormat="1" ht="14.4" customHeight="1">
      <c r="A134" s="40"/>
      <c r="B134" s="166"/>
      <c r="C134" s="167" t="s">
        <v>346</v>
      </c>
      <c r="D134" s="167" t="s">
        <v>218</v>
      </c>
      <c r="E134" s="168" t="s">
        <v>2261</v>
      </c>
      <c r="F134" s="169" t="s">
        <v>2262</v>
      </c>
      <c r="G134" s="170" t="s">
        <v>462</v>
      </c>
      <c r="H134" s="171">
        <v>12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303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303</v>
      </c>
      <c r="BM134" s="178" t="s">
        <v>2263</v>
      </c>
    </row>
    <row r="135" s="2" customFormat="1" ht="14.4" customHeight="1">
      <c r="A135" s="40"/>
      <c r="B135" s="166"/>
      <c r="C135" s="167" t="s">
        <v>351</v>
      </c>
      <c r="D135" s="167" t="s">
        <v>218</v>
      </c>
      <c r="E135" s="168" t="s">
        <v>2264</v>
      </c>
      <c r="F135" s="169" t="s">
        <v>2265</v>
      </c>
      <c r="G135" s="170" t="s">
        <v>462</v>
      </c>
      <c r="H135" s="171">
        <v>16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303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303</v>
      </c>
      <c r="BM135" s="178" t="s">
        <v>2266</v>
      </c>
    </row>
    <row r="136" s="2" customFormat="1" ht="14.4" customHeight="1">
      <c r="A136" s="40"/>
      <c r="B136" s="166"/>
      <c r="C136" s="167" t="s">
        <v>355</v>
      </c>
      <c r="D136" s="167" t="s">
        <v>218</v>
      </c>
      <c r="E136" s="168" t="s">
        <v>2267</v>
      </c>
      <c r="F136" s="169" t="s">
        <v>2268</v>
      </c>
      <c r="G136" s="170" t="s">
        <v>261</v>
      </c>
      <c r="H136" s="171">
        <v>55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303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303</v>
      </c>
      <c r="BM136" s="178" t="s">
        <v>2269</v>
      </c>
    </row>
    <row r="137" s="2" customFormat="1" ht="14.4" customHeight="1">
      <c r="A137" s="40"/>
      <c r="B137" s="166"/>
      <c r="C137" s="201" t="s">
        <v>363</v>
      </c>
      <c r="D137" s="201" t="s">
        <v>356</v>
      </c>
      <c r="E137" s="202" t="s">
        <v>2270</v>
      </c>
      <c r="F137" s="203" t="s">
        <v>2271</v>
      </c>
      <c r="G137" s="204" t="s">
        <v>617</v>
      </c>
      <c r="H137" s="205">
        <v>52.25</v>
      </c>
      <c r="I137" s="206"/>
      <c r="J137" s="207">
        <f>ROUND(I137*H137,2)</f>
        <v>0</v>
      </c>
      <c r="K137" s="203" t="s">
        <v>222</v>
      </c>
      <c r="L137" s="208"/>
      <c r="M137" s="209" t="s">
        <v>3</v>
      </c>
      <c r="N137" s="210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397</v>
      </c>
      <c r="AT137" s="178" t="s">
        <v>356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303</v>
      </c>
      <c r="BM137" s="178" t="s">
        <v>2272</v>
      </c>
    </row>
    <row r="138" s="13" customFormat="1">
      <c r="A138" s="13"/>
      <c r="B138" s="180"/>
      <c r="C138" s="13"/>
      <c r="D138" s="181" t="s">
        <v>225</v>
      </c>
      <c r="E138" s="182" t="s">
        <v>3</v>
      </c>
      <c r="F138" s="183" t="s">
        <v>2273</v>
      </c>
      <c r="G138" s="13"/>
      <c r="H138" s="184">
        <v>52.25</v>
      </c>
      <c r="I138" s="185"/>
      <c r="J138" s="13"/>
      <c r="K138" s="13"/>
      <c r="L138" s="180"/>
      <c r="M138" s="186"/>
      <c r="N138" s="187"/>
      <c r="O138" s="187"/>
      <c r="P138" s="187"/>
      <c r="Q138" s="187"/>
      <c r="R138" s="187"/>
      <c r="S138" s="187"/>
      <c r="T138" s="18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225</v>
      </c>
      <c r="AU138" s="182" t="s">
        <v>22</v>
      </c>
      <c r="AV138" s="13" t="s">
        <v>22</v>
      </c>
      <c r="AW138" s="13" t="s">
        <v>41</v>
      </c>
      <c r="AX138" s="13" t="s">
        <v>88</v>
      </c>
      <c r="AY138" s="182" t="s">
        <v>216</v>
      </c>
    </row>
    <row r="139" s="2" customFormat="1" ht="24.15" customHeight="1">
      <c r="A139" s="40"/>
      <c r="B139" s="166"/>
      <c r="C139" s="167" t="s">
        <v>369</v>
      </c>
      <c r="D139" s="167" t="s">
        <v>218</v>
      </c>
      <c r="E139" s="168" t="s">
        <v>2274</v>
      </c>
      <c r="F139" s="169" t="s">
        <v>2275</v>
      </c>
      <c r="G139" s="170" t="s">
        <v>462</v>
      </c>
      <c r="H139" s="171">
        <v>2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303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303</v>
      </c>
      <c r="BM139" s="178" t="s">
        <v>2276</v>
      </c>
    </row>
    <row r="140" s="2" customFormat="1" ht="14.4" customHeight="1">
      <c r="A140" s="40"/>
      <c r="B140" s="166"/>
      <c r="C140" s="201" t="s">
        <v>374</v>
      </c>
      <c r="D140" s="201" t="s">
        <v>356</v>
      </c>
      <c r="E140" s="202" t="s">
        <v>2277</v>
      </c>
      <c r="F140" s="203" t="s">
        <v>2278</v>
      </c>
      <c r="G140" s="204" t="s">
        <v>462</v>
      </c>
      <c r="H140" s="205">
        <v>2</v>
      </c>
      <c r="I140" s="206"/>
      <c r="J140" s="207">
        <f>ROUND(I140*H140,2)</f>
        <v>0</v>
      </c>
      <c r="K140" s="203" t="s">
        <v>222</v>
      </c>
      <c r="L140" s="208"/>
      <c r="M140" s="209" t="s">
        <v>3</v>
      </c>
      <c r="N140" s="210" t="s">
        <v>51</v>
      </c>
      <c r="O140" s="74"/>
      <c r="P140" s="176">
        <f>O140*H140</f>
        <v>0</v>
      </c>
      <c r="Q140" s="176">
        <v>0.010500000000000001</v>
      </c>
      <c r="R140" s="176">
        <f>Q140*H140</f>
        <v>0.021000000000000001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397</v>
      </c>
      <c r="AT140" s="178" t="s">
        <v>356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303</v>
      </c>
      <c r="BM140" s="178" t="s">
        <v>2279</v>
      </c>
    </row>
    <row r="141" s="2" customFormat="1" ht="24.15" customHeight="1">
      <c r="A141" s="40"/>
      <c r="B141" s="166"/>
      <c r="C141" s="167" t="s">
        <v>379</v>
      </c>
      <c r="D141" s="167" t="s">
        <v>218</v>
      </c>
      <c r="E141" s="168" t="s">
        <v>1098</v>
      </c>
      <c r="F141" s="169" t="s">
        <v>1099</v>
      </c>
      <c r="G141" s="170" t="s">
        <v>462</v>
      </c>
      <c r="H141" s="171">
        <v>2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303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303</v>
      </c>
      <c r="BM141" s="178" t="s">
        <v>2280</v>
      </c>
    </row>
    <row r="142" s="2" customFormat="1" ht="14.4" customHeight="1">
      <c r="A142" s="40"/>
      <c r="B142" s="166"/>
      <c r="C142" s="201" t="s">
        <v>388</v>
      </c>
      <c r="D142" s="201" t="s">
        <v>356</v>
      </c>
      <c r="E142" s="202" t="s">
        <v>2281</v>
      </c>
      <c r="F142" s="203" t="s">
        <v>2282</v>
      </c>
      <c r="G142" s="204" t="s">
        <v>462</v>
      </c>
      <c r="H142" s="205">
        <v>2</v>
      </c>
      <c r="I142" s="206"/>
      <c r="J142" s="207">
        <f>ROUND(I142*H142,2)</f>
        <v>0</v>
      </c>
      <c r="K142" s="203" t="s">
        <v>222</v>
      </c>
      <c r="L142" s="208"/>
      <c r="M142" s="209" t="s">
        <v>3</v>
      </c>
      <c r="N142" s="210" t="s">
        <v>51</v>
      </c>
      <c r="O142" s="74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397</v>
      </c>
      <c r="AT142" s="178" t="s">
        <v>356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303</v>
      </c>
      <c r="BM142" s="178" t="s">
        <v>2283</v>
      </c>
    </row>
    <row r="143" s="2" customFormat="1">
      <c r="A143" s="40"/>
      <c r="B143" s="41"/>
      <c r="C143" s="40"/>
      <c r="D143" s="181" t="s">
        <v>230</v>
      </c>
      <c r="E143" s="40"/>
      <c r="F143" s="189" t="s">
        <v>2284</v>
      </c>
      <c r="G143" s="40"/>
      <c r="H143" s="40"/>
      <c r="I143" s="190"/>
      <c r="J143" s="40"/>
      <c r="K143" s="40"/>
      <c r="L143" s="41"/>
      <c r="M143" s="191"/>
      <c r="N143" s="192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0" t="s">
        <v>230</v>
      </c>
      <c r="AU143" s="20" t="s">
        <v>22</v>
      </c>
    </row>
    <row r="144" s="2" customFormat="1" ht="14.4" customHeight="1">
      <c r="A144" s="40"/>
      <c r="B144" s="166"/>
      <c r="C144" s="167" t="s">
        <v>397</v>
      </c>
      <c r="D144" s="167" t="s">
        <v>218</v>
      </c>
      <c r="E144" s="168" t="s">
        <v>2285</v>
      </c>
      <c r="F144" s="169" t="s">
        <v>2286</v>
      </c>
      <c r="G144" s="170" t="s">
        <v>462</v>
      </c>
      <c r="H144" s="171">
        <v>2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303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303</v>
      </c>
      <c r="BM144" s="178" t="s">
        <v>2287</v>
      </c>
    </row>
    <row r="145" s="2" customFormat="1">
      <c r="A145" s="40"/>
      <c r="B145" s="41"/>
      <c r="C145" s="40"/>
      <c r="D145" s="181" t="s">
        <v>230</v>
      </c>
      <c r="E145" s="40"/>
      <c r="F145" s="189" t="s">
        <v>2288</v>
      </c>
      <c r="G145" s="40"/>
      <c r="H145" s="40"/>
      <c r="I145" s="190"/>
      <c r="J145" s="40"/>
      <c r="K145" s="40"/>
      <c r="L145" s="41"/>
      <c r="M145" s="191"/>
      <c r="N145" s="192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230</v>
      </c>
      <c r="AU145" s="20" t="s">
        <v>22</v>
      </c>
    </row>
    <row r="146" s="2" customFormat="1" ht="14.4" customHeight="1">
      <c r="A146" s="40"/>
      <c r="B146" s="166"/>
      <c r="C146" s="201" t="s">
        <v>403</v>
      </c>
      <c r="D146" s="201" t="s">
        <v>356</v>
      </c>
      <c r="E146" s="202" t="s">
        <v>2289</v>
      </c>
      <c r="F146" s="203" t="s">
        <v>2290</v>
      </c>
      <c r="G146" s="204" t="s">
        <v>462</v>
      </c>
      <c r="H146" s="205">
        <v>2</v>
      </c>
      <c r="I146" s="206"/>
      <c r="J146" s="207">
        <f>ROUND(I146*H146,2)</f>
        <v>0</v>
      </c>
      <c r="K146" s="203" t="s">
        <v>222</v>
      </c>
      <c r="L146" s="208"/>
      <c r="M146" s="209" t="s">
        <v>3</v>
      </c>
      <c r="N146" s="210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397</v>
      </c>
      <c r="AT146" s="178" t="s">
        <v>356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303</v>
      </c>
      <c r="BM146" s="178" t="s">
        <v>2291</v>
      </c>
    </row>
    <row r="147" s="2" customFormat="1" ht="14.4" customHeight="1">
      <c r="A147" s="40"/>
      <c r="B147" s="166"/>
      <c r="C147" s="167" t="s">
        <v>412</v>
      </c>
      <c r="D147" s="167" t="s">
        <v>218</v>
      </c>
      <c r="E147" s="168" t="s">
        <v>2292</v>
      </c>
      <c r="F147" s="169" t="s">
        <v>2293</v>
      </c>
      <c r="G147" s="170" t="s">
        <v>462</v>
      </c>
      <c r="H147" s="171">
        <v>2</v>
      </c>
      <c r="I147" s="172"/>
      <c r="J147" s="173">
        <f>ROUND(I147*H147,2)</f>
        <v>0</v>
      </c>
      <c r="K147" s="169" t="s">
        <v>222</v>
      </c>
      <c r="L147" s="41"/>
      <c r="M147" s="174" t="s">
        <v>3</v>
      </c>
      <c r="N147" s="175" t="s">
        <v>51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303</v>
      </c>
      <c r="AT147" s="178" t="s">
        <v>218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303</v>
      </c>
      <c r="BM147" s="178" t="s">
        <v>2294</v>
      </c>
    </row>
    <row r="148" s="2" customFormat="1" ht="14.4" customHeight="1">
      <c r="A148" s="40"/>
      <c r="B148" s="166"/>
      <c r="C148" s="201" t="s">
        <v>419</v>
      </c>
      <c r="D148" s="201" t="s">
        <v>356</v>
      </c>
      <c r="E148" s="202" t="s">
        <v>2295</v>
      </c>
      <c r="F148" s="203" t="s">
        <v>2296</v>
      </c>
      <c r="G148" s="204" t="s">
        <v>462</v>
      </c>
      <c r="H148" s="205">
        <v>2</v>
      </c>
      <c r="I148" s="206"/>
      <c r="J148" s="207">
        <f>ROUND(I148*H148,2)</f>
        <v>0</v>
      </c>
      <c r="K148" s="203" t="s">
        <v>222</v>
      </c>
      <c r="L148" s="208"/>
      <c r="M148" s="209" t="s">
        <v>3</v>
      </c>
      <c r="N148" s="210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397</v>
      </c>
      <c r="AT148" s="178" t="s">
        <v>356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303</v>
      </c>
      <c r="BM148" s="178" t="s">
        <v>2297</v>
      </c>
    </row>
    <row r="149" s="2" customFormat="1" ht="14.4" customHeight="1">
      <c r="A149" s="40"/>
      <c r="B149" s="166"/>
      <c r="C149" s="167" t="s">
        <v>427</v>
      </c>
      <c r="D149" s="167" t="s">
        <v>218</v>
      </c>
      <c r="E149" s="168" t="s">
        <v>2298</v>
      </c>
      <c r="F149" s="169" t="s">
        <v>2299</v>
      </c>
      <c r="G149" s="170" t="s">
        <v>462</v>
      </c>
      <c r="H149" s="171">
        <v>2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303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303</v>
      </c>
      <c r="BM149" s="178" t="s">
        <v>2300</v>
      </c>
    </row>
    <row r="150" s="2" customFormat="1" ht="14.4" customHeight="1">
      <c r="A150" s="40"/>
      <c r="B150" s="166"/>
      <c r="C150" s="201" t="s">
        <v>434</v>
      </c>
      <c r="D150" s="201" t="s">
        <v>356</v>
      </c>
      <c r="E150" s="202" t="s">
        <v>2301</v>
      </c>
      <c r="F150" s="203" t="s">
        <v>2302</v>
      </c>
      <c r="G150" s="204" t="s">
        <v>462</v>
      </c>
      <c r="H150" s="205">
        <v>2</v>
      </c>
      <c r="I150" s="206"/>
      <c r="J150" s="207">
        <f>ROUND(I150*H150,2)</f>
        <v>0</v>
      </c>
      <c r="K150" s="203" t="s">
        <v>222</v>
      </c>
      <c r="L150" s="208"/>
      <c r="M150" s="209" t="s">
        <v>3</v>
      </c>
      <c r="N150" s="210" t="s">
        <v>51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397</v>
      </c>
      <c r="AT150" s="178" t="s">
        <v>356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303</v>
      </c>
      <c r="BM150" s="178" t="s">
        <v>2303</v>
      </c>
    </row>
    <row r="151" s="2" customFormat="1" ht="14.4" customHeight="1">
      <c r="A151" s="40"/>
      <c r="B151" s="166"/>
      <c r="C151" s="167" t="s">
        <v>440</v>
      </c>
      <c r="D151" s="167" t="s">
        <v>218</v>
      </c>
      <c r="E151" s="168" t="s">
        <v>2304</v>
      </c>
      <c r="F151" s="169" t="s">
        <v>2305</v>
      </c>
      <c r="G151" s="170" t="s">
        <v>1436</v>
      </c>
      <c r="H151" s="171">
        <v>0.036999999999999998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303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303</v>
      </c>
      <c r="BM151" s="178" t="s">
        <v>2306</v>
      </c>
    </row>
    <row r="152" s="2" customFormat="1" ht="24.15" customHeight="1">
      <c r="A152" s="40"/>
      <c r="B152" s="166"/>
      <c r="C152" s="167" t="s">
        <v>445</v>
      </c>
      <c r="D152" s="167" t="s">
        <v>218</v>
      </c>
      <c r="E152" s="168" t="s">
        <v>2307</v>
      </c>
      <c r="F152" s="169" t="s">
        <v>2308</v>
      </c>
      <c r="G152" s="170" t="s">
        <v>2309</v>
      </c>
      <c r="H152" s="237"/>
      <c r="I152" s="172"/>
      <c r="J152" s="173">
        <f>ROUND(I152*H152,2)</f>
        <v>0</v>
      </c>
      <c r="K152" s="169" t="s">
        <v>222</v>
      </c>
      <c r="L152" s="41"/>
      <c r="M152" s="174" t="s">
        <v>3</v>
      </c>
      <c r="N152" s="175" t="s">
        <v>51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303</v>
      </c>
      <c r="AT152" s="178" t="s">
        <v>218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303</v>
      </c>
      <c r="BM152" s="178" t="s">
        <v>2310</v>
      </c>
    </row>
    <row r="153" s="2" customFormat="1" ht="24.15" customHeight="1">
      <c r="A153" s="40"/>
      <c r="B153" s="166"/>
      <c r="C153" s="167" t="s">
        <v>450</v>
      </c>
      <c r="D153" s="167" t="s">
        <v>218</v>
      </c>
      <c r="E153" s="168" t="s">
        <v>2311</v>
      </c>
      <c r="F153" s="169" t="s">
        <v>2312</v>
      </c>
      <c r="G153" s="170" t="s">
        <v>2309</v>
      </c>
      <c r="H153" s="237"/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303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303</v>
      </c>
      <c r="BM153" s="178" t="s">
        <v>2313</v>
      </c>
    </row>
    <row r="154" s="12" customFormat="1" ht="22.8" customHeight="1">
      <c r="A154" s="12"/>
      <c r="B154" s="153"/>
      <c r="C154" s="12"/>
      <c r="D154" s="154" t="s">
        <v>79</v>
      </c>
      <c r="E154" s="164" t="s">
        <v>2314</v>
      </c>
      <c r="F154" s="164" t="s">
        <v>2315</v>
      </c>
      <c r="G154" s="12"/>
      <c r="H154" s="12"/>
      <c r="I154" s="156"/>
      <c r="J154" s="165">
        <f>BK154</f>
        <v>0</v>
      </c>
      <c r="K154" s="12"/>
      <c r="L154" s="153"/>
      <c r="M154" s="158"/>
      <c r="N154" s="159"/>
      <c r="O154" s="159"/>
      <c r="P154" s="160">
        <f>SUM(P155:P156)</f>
        <v>0</v>
      </c>
      <c r="Q154" s="159"/>
      <c r="R154" s="160">
        <f>SUM(R155:R156)</f>
        <v>0</v>
      </c>
      <c r="S154" s="159"/>
      <c r="T154" s="16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4" t="s">
        <v>22</v>
      </c>
      <c r="AT154" s="162" t="s">
        <v>79</v>
      </c>
      <c r="AU154" s="162" t="s">
        <v>88</v>
      </c>
      <c r="AY154" s="154" t="s">
        <v>216</v>
      </c>
      <c r="BK154" s="163">
        <f>SUM(BK155:BK156)</f>
        <v>0</v>
      </c>
    </row>
    <row r="155" s="2" customFormat="1" ht="14.4" customHeight="1">
      <c r="A155" s="40"/>
      <c r="B155" s="166"/>
      <c r="C155" s="167" t="s">
        <v>455</v>
      </c>
      <c r="D155" s="167" t="s">
        <v>218</v>
      </c>
      <c r="E155" s="168" t="s">
        <v>2316</v>
      </c>
      <c r="F155" s="169" t="s">
        <v>2317</v>
      </c>
      <c r="G155" s="170" t="s">
        <v>1436</v>
      </c>
      <c r="H155" s="171">
        <v>1</v>
      </c>
      <c r="I155" s="172"/>
      <c r="J155" s="173">
        <f>ROUND(I155*H155,2)</f>
        <v>0</v>
      </c>
      <c r="K155" s="169" t="s">
        <v>222</v>
      </c>
      <c r="L155" s="41"/>
      <c r="M155" s="174" t="s">
        <v>3</v>
      </c>
      <c r="N155" s="175" t="s">
        <v>51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303</v>
      </c>
      <c r="AT155" s="178" t="s">
        <v>218</v>
      </c>
      <c r="AU155" s="178" t="s">
        <v>22</v>
      </c>
      <c r="AY155" s="20" t="s">
        <v>216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88</v>
      </c>
      <c r="BK155" s="179">
        <f>ROUND(I155*H155,2)</f>
        <v>0</v>
      </c>
      <c r="BL155" s="20" t="s">
        <v>303</v>
      </c>
      <c r="BM155" s="178" t="s">
        <v>2318</v>
      </c>
    </row>
    <row r="156" s="2" customFormat="1">
      <c r="A156" s="40"/>
      <c r="B156" s="41"/>
      <c r="C156" s="40"/>
      <c r="D156" s="181" t="s">
        <v>230</v>
      </c>
      <c r="E156" s="40"/>
      <c r="F156" s="189" t="s">
        <v>2319</v>
      </c>
      <c r="G156" s="40"/>
      <c r="H156" s="40"/>
      <c r="I156" s="190"/>
      <c r="J156" s="40"/>
      <c r="K156" s="40"/>
      <c r="L156" s="41"/>
      <c r="M156" s="223"/>
      <c r="N156" s="224"/>
      <c r="O156" s="213"/>
      <c r="P156" s="213"/>
      <c r="Q156" s="213"/>
      <c r="R156" s="213"/>
      <c r="S156" s="213"/>
      <c r="T156" s="225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20" t="s">
        <v>230</v>
      </c>
      <c r="AU156" s="20" t="s">
        <v>22</v>
      </c>
    </row>
    <row r="157" s="2" customFormat="1" ht="6.96" customHeight="1">
      <c r="A157" s="40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41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autoFilter ref="C86:K15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2320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ROUND((SUM(BE88:BE172)),  2)</f>
        <v>0</v>
      </c>
      <c r="G33" s="40"/>
      <c r="H33" s="40"/>
      <c r="I33" s="125">
        <v>0.20999999999999999</v>
      </c>
      <c r="J33" s="124">
        <f>ROUND(((SUM(BE88:BE172))*I33),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ROUND((SUM(BF88:BF172)),  2)</f>
        <v>0</v>
      </c>
      <c r="G34" s="40"/>
      <c r="H34" s="40"/>
      <c r="I34" s="125">
        <v>0.14999999999999999</v>
      </c>
      <c r="J34" s="124">
        <f>ROUND(((SUM(BF88:BF172))*I34),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ROUND((SUM(BG88:BG172)),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ROUND((SUM(BH88:BH172)),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ROUND((SUM(BI88:BI172)),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401.1.1 - Veřejné osvětlení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J114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604</v>
      </c>
      <c r="E65" s="137"/>
      <c r="F65" s="137"/>
      <c r="G65" s="137"/>
      <c r="H65" s="137"/>
      <c r="I65" s="137"/>
      <c r="J65" s="138">
        <f>J120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1082</v>
      </c>
      <c r="E66" s="141"/>
      <c r="F66" s="141"/>
      <c r="G66" s="141"/>
      <c r="H66" s="141"/>
      <c r="I66" s="141"/>
      <c r="J66" s="142">
        <f>J121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2191</v>
      </c>
      <c r="E67" s="141"/>
      <c r="F67" s="141"/>
      <c r="G67" s="141"/>
      <c r="H67" s="141"/>
      <c r="I67" s="141"/>
      <c r="J67" s="142">
        <f>J167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1083</v>
      </c>
      <c r="E68" s="137"/>
      <c r="F68" s="137"/>
      <c r="G68" s="137"/>
      <c r="H68" s="137"/>
      <c r="I68" s="137"/>
      <c r="J68" s="138">
        <f>J170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401.1.1 - Veřejné osvětlení - 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P89+P120+P170</f>
        <v>0</v>
      </c>
      <c r="Q88" s="86"/>
      <c r="R88" s="150">
        <f>R89+R120+R170</f>
        <v>1.2214700000000003</v>
      </c>
      <c r="S88" s="86"/>
      <c r="T88" s="151">
        <f>T89+T120+T170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BK89+BK120+BK170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P90+P112+P114+P117</f>
        <v>0</v>
      </c>
      <c r="Q89" s="159"/>
      <c r="R89" s="160">
        <f>R90+R112+R114+R117</f>
        <v>0.092300000000000007</v>
      </c>
      <c r="S89" s="159"/>
      <c r="T89" s="161">
        <f>T90+T112+T114+T117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BK90+BK112+BK114+BK117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88</v>
      </c>
      <c r="F90" s="164" t="s">
        <v>217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SUM(P91:P111)</f>
        <v>0</v>
      </c>
      <c r="Q90" s="159"/>
      <c r="R90" s="160">
        <f>SUM(R91:R111)</f>
        <v>0.0315</v>
      </c>
      <c r="S90" s="159"/>
      <c r="T90" s="161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SUM(BK91:BK111)</f>
        <v>0</v>
      </c>
    </row>
    <row r="91" s="2" customFormat="1" ht="24.15" customHeight="1">
      <c r="A91" s="40"/>
      <c r="B91" s="166"/>
      <c r="C91" s="167" t="s">
        <v>88</v>
      </c>
      <c r="D91" s="167" t="s">
        <v>218</v>
      </c>
      <c r="E91" s="168" t="s">
        <v>2192</v>
      </c>
      <c r="F91" s="169" t="s">
        <v>2193</v>
      </c>
      <c r="G91" s="170" t="s">
        <v>271</v>
      </c>
      <c r="H91" s="171">
        <v>9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2194</v>
      </c>
    </row>
    <row r="92" s="13" customFormat="1">
      <c r="A92" s="13"/>
      <c r="B92" s="180"/>
      <c r="C92" s="13"/>
      <c r="D92" s="181" t="s">
        <v>225</v>
      </c>
      <c r="E92" s="182" t="s">
        <v>3</v>
      </c>
      <c r="F92" s="183" t="s">
        <v>2321</v>
      </c>
      <c r="G92" s="13"/>
      <c r="H92" s="184">
        <v>9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41</v>
      </c>
      <c r="AX92" s="13" t="s">
        <v>80</v>
      </c>
      <c r="AY92" s="182" t="s">
        <v>216</v>
      </c>
    </row>
    <row r="93" s="14" customFormat="1">
      <c r="A93" s="14"/>
      <c r="B93" s="193"/>
      <c r="C93" s="14"/>
      <c r="D93" s="181" t="s">
        <v>225</v>
      </c>
      <c r="E93" s="194" t="s">
        <v>3</v>
      </c>
      <c r="F93" s="195" t="s">
        <v>234</v>
      </c>
      <c r="G93" s="14"/>
      <c r="H93" s="196">
        <v>9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225</v>
      </c>
      <c r="AU93" s="194" t="s">
        <v>22</v>
      </c>
      <c r="AV93" s="14" t="s">
        <v>223</v>
      </c>
      <c r="AW93" s="14" t="s">
        <v>41</v>
      </c>
      <c r="AX93" s="14" t="s">
        <v>88</v>
      </c>
      <c r="AY93" s="194" t="s">
        <v>216</v>
      </c>
    </row>
    <row r="94" s="2" customFormat="1" ht="24.15" customHeight="1">
      <c r="A94" s="40"/>
      <c r="B94" s="166"/>
      <c r="C94" s="167" t="s">
        <v>22</v>
      </c>
      <c r="D94" s="167" t="s">
        <v>218</v>
      </c>
      <c r="E94" s="168" t="s">
        <v>1302</v>
      </c>
      <c r="F94" s="169" t="s">
        <v>1303</v>
      </c>
      <c r="G94" s="170" t="s">
        <v>271</v>
      </c>
      <c r="H94" s="171">
        <v>128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2196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2322</v>
      </c>
      <c r="G95" s="13"/>
      <c r="H95" s="184">
        <v>128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14.4" customHeight="1">
      <c r="A96" s="40"/>
      <c r="B96" s="166"/>
      <c r="C96" s="167" t="s">
        <v>235</v>
      </c>
      <c r="D96" s="167" t="s">
        <v>218</v>
      </c>
      <c r="E96" s="168" t="s">
        <v>2198</v>
      </c>
      <c r="F96" s="169" t="s">
        <v>2199</v>
      </c>
      <c r="G96" s="170" t="s">
        <v>261</v>
      </c>
      <c r="H96" s="171">
        <v>15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2200</v>
      </c>
    </row>
    <row r="97" s="2" customFormat="1" ht="14.4" customHeight="1">
      <c r="A97" s="40"/>
      <c r="B97" s="166"/>
      <c r="C97" s="201" t="s">
        <v>223</v>
      </c>
      <c r="D97" s="201" t="s">
        <v>356</v>
      </c>
      <c r="E97" s="202" t="s">
        <v>2201</v>
      </c>
      <c r="F97" s="203" t="s">
        <v>2202</v>
      </c>
      <c r="G97" s="204" t="s">
        <v>261</v>
      </c>
      <c r="H97" s="205">
        <v>15</v>
      </c>
      <c r="I97" s="206"/>
      <c r="J97" s="207">
        <f>ROUND(I97*H97,2)</f>
        <v>0</v>
      </c>
      <c r="K97" s="203" t="s">
        <v>3</v>
      </c>
      <c r="L97" s="208"/>
      <c r="M97" s="209" t="s">
        <v>3</v>
      </c>
      <c r="N97" s="210" t="s">
        <v>51</v>
      </c>
      <c r="O97" s="74"/>
      <c r="P97" s="176">
        <f>O97*H97</f>
        <v>0</v>
      </c>
      <c r="Q97" s="176">
        <v>0.0020999999999999999</v>
      </c>
      <c r="R97" s="176">
        <f>Q97*H97</f>
        <v>0.0315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258</v>
      </c>
      <c r="AT97" s="178" t="s">
        <v>356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2203</v>
      </c>
    </row>
    <row r="98" s="2" customFormat="1" ht="37.8" customHeight="1">
      <c r="A98" s="40"/>
      <c r="B98" s="166"/>
      <c r="C98" s="167" t="s">
        <v>245</v>
      </c>
      <c r="D98" s="167" t="s">
        <v>218</v>
      </c>
      <c r="E98" s="168" t="s">
        <v>293</v>
      </c>
      <c r="F98" s="169" t="s">
        <v>294</v>
      </c>
      <c r="G98" s="170" t="s">
        <v>271</v>
      </c>
      <c r="H98" s="171">
        <v>60.200000000000003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2204</v>
      </c>
    </row>
    <row r="99" s="2" customFormat="1">
      <c r="A99" s="40"/>
      <c r="B99" s="41"/>
      <c r="C99" s="40"/>
      <c r="D99" s="181" t="s">
        <v>230</v>
      </c>
      <c r="E99" s="40"/>
      <c r="F99" s="189" t="s">
        <v>296</v>
      </c>
      <c r="G99" s="40"/>
      <c r="H99" s="40"/>
      <c r="I99" s="190"/>
      <c r="J99" s="40"/>
      <c r="K99" s="40"/>
      <c r="L99" s="41"/>
      <c r="M99" s="191"/>
      <c r="N99" s="192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230</v>
      </c>
      <c r="AU99" s="20" t="s">
        <v>22</v>
      </c>
    </row>
    <row r="100" s="13" customFormat="1">
      <c r="A100" s="13"/>
      <c r="B100" s="180"/>
      <c r="C100" s="13"/>
      <c r="D100" s="181" t="s">
        <v>225</v>
      </c>
      <c r="E100" s="182" t="s">
        <v>3</v>
      </c>
      <c r="F100" s="183" t="s">
        <v>2323</v>
      </c>
      <c r="G100" s="13"/>
      <c r="H100" s="184">
        <v>60.200000000000003</v>
      </c>
      <c r="I100" s="185"/>
      <c r="J100" s="13"/>
      <c r="K100" s="13"/>
      <c r="L100" s="180"/>
      <c r="M100" s="186"/>
      <c r="N100" s="187"/>
      <c r="O100" s="187"/>
      <c r="P100" s="187"/>
      <c r="Q100" s="187"/>
      <c r="R100" s="187"/>
      <c r="S100" s="187"/>
      <c r="T100" s="18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225</v>
      </c>
      <c r="AU100" s="182" t="s">
        <v>22</v>
      </c>
      <c r="AV100" s="13" t="s">
        <v>22</v>
      </c>
      <c r="AW100" s="13" t="s">
        <v>41</v>
      </c>
      <c r="AX100" s="13" t="s">
        <v>88</v>
      </c>
      <c r="AY100" s="182" t="s">
        <v>216</v>
      </c>
    </row>
    <row r="101" s="2" customFormat="1" ht="37.8" customHeight="1">
      <c r="A101" s="40"/>
      <c r="B101" s="166"/>
      <c r="C101" s="167" t="s">
        <v>249</v>
      </c>
      <c r="D101" s="167" t="s">
        <v>218</v>
      </c>
      <c r="E101" s="168" t="s">
        <v>2206</v>
      </c>
      <c r="F101" s="169" t="s">
        <v>2207</v>
      </c>
      <c r="G101" s="170" t="s">
        <v>271</v>
      </c>
      <c r="H101" s="171">
        <v>842.79999999999995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223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223</v>
      </c>
      <c r="BM101" s="178" t="s">
        <v>2324</v>
      </c>
    </row>
    <row r="102" s="2" customFormat="1">
      <c r="A102" s="40"/>
      <c r="B102" s="41"/>
      <c r="C102" s="40"/>
      <c r="D102" s="181" t="s">
        <v>230</v>
      </c>
      <c r="E102" s="40"/>
      <c r="F102" s="189" t="s">
        <v>2325</v>
      </c>
      <c r="G102" s="40"/>
      <c r="H102" s="40"/>
      <c r="I102" s="190"/>
      <c r="J102" s="40"/>
      <c r="K102" s="40"/>
      <c r="L102" s="41"/>
      <c r="M102" s="191"/>
      <c r="N102" s="192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230</v>
      </c>
      <c r="AU102" s="20" t="s">
        <v>22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2326</v>
      </c>
      <c r="G103" s="13"/>
      <c r="H103" s="184">
        <v>842.79999999999995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167" t="s">
        <v>254</v>
      </c>
      <c r="D104" s="167" t="s">
        <v>218</v>
      </c>
      <c r="E104" s="168" t="s">
        <v>298</v>
      </c>
      <c r="F104" s="169" t="s">
        <v>2211</v>
      </c>
      <c r="G104" s="170" t="s">
        <v>300</v>
      </c>
      <c r="H104" s="171">
        <v>120.40000000000001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2212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2327</v>
      </c>
      <c r="G105" s="13"/>
      <c r="H105" s="184">
        <v>120.40000000000001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258</v>
      </c>
      <c r="D106" s="167" t="s">
        <v>218</v>
      </c>
      <c r="E106" s="168" t="s">
        <v>2214</v>
      </c>
      <c r="F106" s="169" t="s">
        <v>2215</v>
      </c>
      <c r="G106" s="170" t="s">
        <v>271</v>
      </c>
      <c r="H106" s="171">
        <v>76.799999999999997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2216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2328</v>
      </c>
      <c r="G107" s="13"/>
      <c r="H107" s="184">
        <v>76.799999999999997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2" customFormat="1" ht="14.4" customHeight="1">
      <c r="A108" s="40"/>
      <c r="B108" s="166"/>
      <c r="C108" s="167" t="s">
        <v>264</v>
      </c>
      <c r="D108" s="167" t="s">
        <v>218</v>
      </c>
      <c r="E108" s="168" t="s">
        <v>1017</v>
      </c>
      <c r="F108" s="169" t="s">
        <v>2218</v>
      </c>
      <c r="G108" s="170" t="s">
        <v>271</v>
      </c>
      <c r="H108" s="171">
        <v>51.200000000000003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2219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2329</v>
      </c>
      <c r="G109" s="13"/>
      <c r="H109" s="184">
        <v>51.200000000000003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88</v>
      </c>
      <c r="AY109" s="182" t="s">
        <v>216</v>
      </c>
    </row>
    <row r="110" s="2" customFormat="1" ht="14.4" customHeight="1">
      <c r="A110" s="40"/>
      <c r="B110" s="166"/>
      <c r="C110" s="201" t="s">
        <v>268</v>
      </c>
      <c r="D110" s="201" t="s">
        <v>356</v>
      </c>
      <c r="E110" s="202" t="s">
        <v>1021</v>
      </c>
      <c r="F110" s="203" t="s">
        <v>1022</v>
      </c>
      <c r="G110" s="204" t="s">
        <v>300</v>
      </c>
      <c r="H110" s="205">
        <v>102.40000000000001</v>
      </c>
      <c r="I110" s="206"/>
      <c r="J110" s="207">
        <f>ROUND(I110*H110,2)</f>
        <v>0</v>
      </c>
      <c r="K110" s="203" t="s">
        <v>222</v>
      </c>
      <c r="L110" s="208"/>
      <c r="M110" s="209" t="s">
        <v>3</v>
      </c>
      <c r="N110" s="210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258</v>
      </c>
      <c r="AT110" s="178" t="s">
        <v>356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2221</v>
      </c>
    </row>
    <row r="111" s="13" customFormat="1">
      <c r="A111" s="13"/>
      <c r="B111" s="180"/>
      <c r="C111" s="13"/>
      <c r="D111" s="181" t="s">
        <v>225</v>
      </c>
      <c r="E111" s="13"/>
      <c r="F111" s="183" t="s">
        <v>2330</v>
      </c>
      <c r="G111" s="13"/>
      <c r="H111" s="184">
        <v>102.40000000000001</v>
      </c>
      <c r="I111" s="185"/>
      <c r="J111" s="13"/>
      <c r="K111" s="13"/>
      <c r="L111" s="180"/>
      <c r="M111" s="186"/>
      <c r="N111" s="187"/>
      <c r="O111" s="187"/>
      <c r="P111" s="187"/>
      <c r="Q111" s="187"/>
      <c r="R111" s="187"/>
      <c r="S111" s="187"/>
      <c r="T111" s="18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2" t="s">
        <v>225</v>
      </c>
      <c r="AU111" s="182" t="s">
        <v>22</v>
      </c>
      <c r="AV111" s="13" t="s">
        <v>22</v>
      </c>
      <c r="AW111" s="13" t="s">
        <v>4</v>
      </c>
      <c r="AX111" s="13" t="s">
        <v>88</v>
      </c>
      <c r="AY111" s="182" t="s">
        <v>216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22</v>
      </c>
      <c r="F112" s="164" t="s">
        <v>330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P113</f>
        <v>0</v>
      </c>
      <c r="Q112" s="159"/>
      <c r="R112" s="160">
        <f>R113</f>
        <v>0</v>
      </c>
      <c r="S112" s="159"/>
      <c r="T112" s="161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BK113</f>
        <v>0</v>
      </c>
    </row>
    <row r="113" s="2" customFormat="1" ht="14.4" customHeight="1">
      <c r="A113" s="40"/>
      <c r="B113" s="166"/>
      <c r="C113" s="167" t="s">
        <v>273</v>
      </c>
      <c r="D113" s="167" t="s">
        <v>218</v>
      </c>
      <c r="E113" s="168" t="s">
        <v>2223</v>
      </c>
      <c r="F113" s="169" t="s">
        <v>2224</v>
      </c>
      <c r="G113" s="170" t="s">
        <v>271</v>
      </c>
      <c r="H113" s="171">
        <v>9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2225</v>
      </c>
    </row>
    <row r="114" s="12" customFormat="1" ht="22.8" customHeight="1">
      <c r="A114" s="12"/>
      <c r="B114" s="153"/>
      <c r="C114" s="12"/>
      <c r="D114" s="154" t="s">
        <v>79</v>
      </c>
      <c r="E114" s="164" t="s">
        <v>258</v>
      </c>
      <c r="F114" s="164" t="s">
        <v>1364</v>
      </c>
      <c r="G114" s="12"/>
      <c r="H114" s="12"/>
      <c r="I114" s="156"/>
      <c r="J114" s="165">
        <f>BK114</f>
        <v>0</v>
      </c>
      <c r="K114" s="12"/>
      <c r="L114" s="153"/>
      <c r="M114" s="158"/>
      <c r="N114" s="159"/>
      <c r="O114" s="159"/>
      <c r="P114" s="160">
        <f>SUM(P115:P116)</f>
        <v>0</v>
      </c>
      <c r="Q114" s="159"/>
      <c r="R114" s="160">
        <f>SUM(R115:R116)</f>
        <v>0.060800000000000007</v>
      </c>
      <c r="S114" s="159"/>
      <c r="T114" s="161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4" t="s">
        <v>88</v>
      </c>
      <c r="AT114" s="162" t="s">
        <v>79</v>
      </c>
      <c r="AU114" s="162" t="s">
        <v>88</v>
      </c>
      <c r="AY114" s="154" t="s">
        <v>216</v>
      </c>
      <c r="BK114" s="163">
        <f>SUM(BK115:BK116)</f>
        <v>0</v>
      </c>
    </row>
    <row r="115" s="2" customFormat="1" ht="14.4" customHeight="1">
      <c r="A115" s="40"/>
      <c r="B115" s="166"/>
      <c r="C115" s="167" t="s">
        <v>280</v>
      </c>
      <c r="D115" s="167" t="s">
        <v>218</v>
      </c>
      <c r="E115" s="168" t="s">
        <v>1427</v>
      </c>
      <c r="F115" s="169" t="s">
        <v>1428</v>
      </c>
      <c r="G115" s="170" t="s">
        <v>261</v>
      </c>
      <c r="H115" s="171">
        <v>320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0.00019000000000000001</v>
      </c>
      <c r="R115" s="176">
        <f>Q115*H115</f>
        <v>0.060800000000000007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223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2226</v>
      </c>
    </row>
    <row r="116" s="2" customFormat="1" ht="14.4" customHeight="1">
      <c r="A116" s="40"/>
      <c r="B116" s="166"/>
      <c r="C116" s="167" t="s">
        <v>287</v>
      </c>
      <c r="D116" s="167" t="s">
        <v>218</v>
      </c>
      <c r="E116" s="168" t="s">
        <v>1431</v>
      </c>
      <c r="F116" s="169" t="s">
        <v>2227</v>
      </c>
      <c r="G116" s="170" t="s">
        <v>261</v>
      </c>
      <c r="H116" s="171">
        <v>320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2228</v>
      </c>
    </row>
    <row r="117" s="12" customFormat="1" ht="22.8" customHeight="1">
      <c r="A117" s="12"/>
      <c r="B117" s="153"/>
      <c r="C117" s="12"/>
      <c r="D117" s="154" t="s">
        <v>79</v>
      </c>
      <c r="E117" s="164" t="s">
        <v>593</v>
      </c>
      <c r="F117" s="164" t="s">
        <v>594</v>
      </c>
      <c r="G117" s="12"/>
      <c r="H117" s="12"/>
      <c r="I117" s="156"/>
      <c r="J117" s="165">
        <f>BK117</f>
        <v>0</v>
      </c>
      <c r="K117" s="12"/>
      <c r="L117" s="153"/>
      <c r="M117" s="158"/>
      <c r="N117" s="159"/>
      <c r="O117" s="159"/>
      <c r="P117" s="160">
        <f>SUM(P118:P119)</f>
        <v>0</v>
      </c>
      <c r="Q117" s="159"/>
      <c r="R117" s="160">
        <f>SUM(R118:R119)</f>
        <v>0</v>
      </c>
      <c r="S117" s="159"/>
      <c r="T117" s="161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4" t="s">
        <v>88</v>
      </c>
      <c r="AT117" s="162" t="s">
        <v>79</v>
      </c>
      <c r="AU117" s="162" t="s">
        <v>88</v>
      </c>
      <c r="AY117" s="154" t="s">
        <v>216</v>
      </c>
      <c r="BK117" s="163">
        <f>SUM(BK118:BK119)</f>
        <v>0</v>
      </c>
    </row>
    <row r="118" s="2" customFormat="1" ht="14.4" customHeight="1">
      <c r="A118" s="40"/>
      <c r="B118" s="166"/>
      <c r="C118" s="167" t="s">
        <v>292</v>
      </c>
      <c r="D118" s="167" t="s">
        <v>218</v>
      </c>
      <c r="E118" s="168" t="s">
        <v>1453</v>
      </c>
      <c r="F118" s="169" t="s">
        <v>2229</v>
      </c>
      <c r="G118" s="170" t="s">
        <v>300</v>
      </c>
      <c r="H118" s="171">
        <v>1.2210000000000001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223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223</v>
      </c>
      <c r="BM118" s="178" t="s">
        <v>2230</v>
      </c>
    </row>
    <row r="119" s="2" customFormat="1" ht="14.4" customHeight="1">
      <c r="A119" s="40"/>
      <c r="B119" s="166"/>
      <c r="C119" s="167" t="s">
        <v>9</v>
      </c>
      <c r="D119" s="167" t="s">
        <v>218</v>
      </c>
      <c r="E119" s="168" t="s">
        <v>1457</v>
      </c>
      <c r="F119" s="169" t="s">
        <v>2231</v>
      </c>
      <c r="G119" s="170" t="s">
        <v>300</v>
      </c>
      <c r="H119" s="171">
        <v>1.2210000000000001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2232</v>
      </c>
    </row>
    <row r="120" s="12" customFormat="1" ht="25.92" customHeight="1">
      <c r="A120" s="12"/>
      <c r="B120" s="153"/>
      <c r="C120" s="12"/>
      <c r="D120" s="154" t="s">
        <v>79</v>
      </c>
      <c r="E120" s="155" t="s">
        <v>644</v>
      </c>
      <c r="F120" s="155" t="s">
        <v>645</v>
      </c>
      <c r="G120" s="12"/>
      <c r="H120" s="12"/>
      <c r="I120" s="156"/>
      <c r="J120" s="157">
        <f>BK120</f>
        <v>0</v>
      </c>
      <c r="K120" s="12"/>
      <c r="L120" s="153"/>
      <c r="M120" s="158"/>
      <c r="N120" s="159"/>
      <c r="O120" s="159"/>
      <c r="P120" s="160">
        <f>P121+P167</f>
        <v>0</v>
      </c>
      <c r="Q120" s="159"/>
      <c r="R120" s="160">
        <f>R121+R167</f>
        <v>1.1291700000000002</v>
      </c>
      <c r="S120" s="159"/>
      <c r="T120" s="161">
        <f>T121+T167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4" t="s">
        <v>22</v>
      </c>
      <c r="AT120" s="162" t="s">
        <v>79</v>
      </c>
      <c r="AU120" s="162" t="s">
        <v>80</v>
      </c>
      <c r="AY120" s="154" t="s">
        <v>216</v>
      </c>
      <c r="BK120" s="163">
        <f>BK121+BK167</f>
        <v>0</v>
      </c>
    </row>
    <row r="121" s="12" customFormat="1" ht="22.8" customHeight="1">
      <c r="A121" s="12"/>
      <c r="B121" s="153"/>
      <c r="C121" s="12"/>
      <c r="D121" s="154" t="s">
        <v>79</v>
      </c>
      <c r="E121" s="164" t="s">
        <v>1096</v>
      </c>
      <c r="F121" s="164" t="s">
        <v>1097</v>
      </c>
      <c r="G121" s="12"/>
      <c r="H121" s="12"/>
      <c r="I121" s="156"/>
      <c r="J121" s="165">
        <f>BK121</f>
        <v>0</v>
      </c>
      <c r="K121" s="12"/>
      <c r="L121" s="153"/>
      <c r="M121" s="158"/>
      <c r="N121" s="159"/>
      <c r="O121" s="159"/>
      <c r="P121" s="160">
        <f>SUM(P122:P166)</f>
        <v>0</v>
      </c>
      <c r="Q121" s="159"/>
      <c r="R121" s="160">
        <f>SUM(R122:R166)</f>
        <v>1.1291700000000002</v>
      </c>
      <c r="S121" s="159"/>
      <c r="T121" s="161">
        <f>SUM(T122:T166)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4" t="s">
        <v>22</v>
      </c>
      <c r="AT121" s="162" t="s">
        <v>79</v>
      </c>
      <c r="AU121" s="162" t="s">
        <v>88</v>
      </c>
      <c r="AY121" s="154" t="s">
        <v>216</v>
      </c>
      <c r="BK121" s="163">
        <f>SUM(BK122:BK166)</f>
        <v>0</v>
      </c>
    </row>
    <row r="122" s="2" customFormat="1" ht="24.15" customHeight="1">
      <c r="A122" s="40"/>
      <c r="B122" s="166"/>
      <c r="C122" s="167" t="s">
        <v>303</v>
      </c>
      <c r="D122" s="167" t="s">
        <v>218</v>
      </c>
      <c r="E122" s="168" t="s">
        <v>2331</v>
      </c>
      <c r="F122" s="169" t="s">
        <v>2332</v>
      </c>
      <c r="G122" s="170" t="s">
        <v>261</v>
      </c>
      <c r="H122" s="171">
        <v>9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303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303</v>
      </c>
      <c r="BM122" s="178" t="s">
        <v>2333</v>
      </c>
    </row>
    <row r="123" s="2" customFormat="1" ht="14.4" customHeight="1">
      <c r="A123" s="40"/>
      <c r="B123" s="166"/>
      <c r="C123" s="201" t="s">
        <v>308</v>
      </c>
      <c r="D123" s="201" t="s">
        <v>356</v>
      </c>
      <c r="E123" s="202" t="s">
        <v>2334</v>
      </c>
      <c r="F123" s="203" t="s">
        <v>2335</v>
      </c>
      <c r="G123" s="204" t="s">
        <v>261</v>
      </c>
      <c r="H123" s="205">
        <v>9</v>
      </c>
      <c r="I123" s="206"/>
      <c r="J123" s="207">
        <f>ROUND(I123*H123,2)</f>
        <v>0</v>
      </c>
      <c r="K123" s="203" t="s">
        <v>222</v>
      </c>
      <c r="L123" s="208"/>
      <c r="M123" s="209" t="s">
        <v>3</v>
      </c>
      <c r="N123" s="210" t="s">
        <v>51</v>
      </c>
      <c r="O123" s="74"/>
      <c r="P123" s="176">
        <f>O123*H123</f>
        <v>0</v>
      </c>
      <c r="Q123" s="176">
        <v>0.0022499999999999998</v>
      </c>
      <c r="R123" s="176">
        <f>Q123*H123</f>
        <v>0.020249999999999997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397</v>
      </c>
      <c r="AT123" s="178" t="s">
        <v>356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303</v>
      </c>
      <c r="BM123" s="178" t="s">
        <v>2336</v>
      </c>
    </row>
    <row r="124" s="2" customFormat="1" ht="14.4" customHeight="1">
      <c r="A124" s="40"/>
      <c r="B124" s="166"/>
      <c r="C124" s="167" t="s">
        <v>314</v>
      </c>
      <c r="D124" s="167" t="s">
        <v>218</v>
      </c>
      <c r="E124" s="168" t="s">
        <v>2233</v>
      </c>
      <c r="F124" s="169" t="s">
        <v>2234</v>
      </c>
      <c r="G124" s="170" t="s">
        <v>261</v>
      </c>
      <c r="H124" s="171">
        <v>350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303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303</v>
      </c>
      <c r="BM124" s="178" t="s">
        <v>2235</v>
      </c>
    </row>
    <row r="125" s="2" customFormat="1" ht="14.4" customHeight="1">
      <c r="A125" s="40"/>
      <c r="B125" s="166"/>
      <c r="C125" s="201" t="s">
        <v>319</v>
      </c>
      <c r="D125" s="201" t="s">
        <v>356</v>
      </c>
      <c r="E125" s="202" t="s">
        <v>2236</v>
      </c>
      <c r="F125" s="203" t="s">
        <v>2237</v>
      </c>
      <c r="G125" s="204" t="s">
        <v>261</v>
      </c>
      <c r="H125" s="205">
        <v>350</v>
      </c>
      <c r="I125" s="206"/>
      <c r="J125" s="207">
        <f>ROUND(I125*H125,2)</f>
        <v>0</v>
      </c>
      <c r="K125" s="203" t="s">
        <v>222</v>
      </c>
      <c r="L125" s="208"/>
      <c r="M125" s="209" t="s">
        <v>3</v>
      </c>
      <c r="N125" s="210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397</v>
      </c>
      <c r="AT125" s="178" t="s">
        <v>356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303</v>
      </c>
      <c r="BM125" s="178" t="s">
        <v>2238</v>
      </c>
    </row>
    <row r="126" s="13" customFormat="1">
      <c r="A126" s="13"/>
      <c r="B126" s="180"/>
      <c r="C126" s="13"/>
      <c r="D126" s="181" t="s">
        <v>225</v>
      </c>
      <c r="E126" s="13"/>
      <c r="F126" s="183" t="s">
        <v>2337</v>
      </c>
      <c r="G126" s="13"/>
      <c r="H126" s="184">
        <v>350</v>
      </c>
      <c r="I126" s="185"/>
      <c r="J126" s="13"/>
      <c r="K126" s="13"/>
      <c r="L126" s="180"/>
      <c r="M126" s="186"/>
      <c r="N126" s="187"/>
      <c r="O126" s="187"/>
      <c r="P126" s="187"/>
      <c r="Q126" s="187"/>
      <c r="R126" s="187"/>
      <c r="S126" s="187"/>
      <c r="T126" s="18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2" t="s">
        <v>225</v>
      </c>
      <c r="AU126" s="182" t="s">
        <v>22</v>
      </c>
      <c r="AV126" s="13" t="s">
        <v>22</v>
      </c>
      <c r="AW126" s="13" t="s">
        <v>4</v>
      </c>
      <c r="AX126" s="13" t="s">
        <v>88</v>
      </c>
      <c r="AY126" s="182" t="s">
        <v>216</v>
      </c>
    </row>
    <row r="127" s="2" customFormat="1" ht="14.4" customHeight="1">
      <c r="A127" s="40"/>
      <c r="B127" s="166"/>
      <c r="C127" s="167" t="s">
        <v>325</v>
      </c>
      <c r="D127" s="167" t="s">
        <v>218</v>
      </c>
      <c r="E127" s="168" t="s">
        <v>2240</v>
      </c>
      <c r="F127" s="169" t="s">
        <v>2241</v>
      </c>
      <c r="G127" s="170" t="s">
        <v>261</v>
      </c>
      <c r="H127" s="171">
        <v>9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303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303</v>
      </c>
      <c r="BM127" s="178" t="s">
        <v>2242</v>
      </c>
    </row>
    <row r="128" s="2" customFormat="1" ht="14.4" customHeight="1">
      <c r="A128" s="40"/>
      <c r="B128" s="166"/>
      <c r="C128" s="201" t="s">
        <v>8</v>
      </c>
      <c r="D128" s="201" t="s">
        <v>356</v>
      </c>
      <c r="E128" s="202" t="s">
        <v>2243</v>
      </c>
      <c r="F128" s="203" t="s">
        <v>2244</v>
      </c>
      <c r="G128" s="204" t="s">
        <v>261</v>
      </c>
      <c r="H128" s="205">
        <v>9</v>
      </c>
      <c r="I128" s="206"/>
      <c r="J128" s="207">
        <f>ROUND(I128*H128,2)</f>
        <v>0</v>
      </c>
      <c r="K128" s="203" t="s">
        <v>222</v>
      </c>
      <c r="L128" s="208"/>
      <c r="M128" s="209" t="s">
        <v>3</v>
      </c>
      <c r="N128" s="210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397</v>
      </c>
      <c r="AT128" s="178" t="s">
        <v>356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303</v>
      </c>
      <c r="BM128" s="178" t="s">
        <v>2245</v>
      </c>
    </row>
    <row r="129" s="13" customFormat="1">
      <c r="A129" s="13"/>
      <c r="B129" s="180"/>
      <c r="C129" s="13"/>
      <c r="D129" s="181" t="s">
        <v>225</v>
      </c>
      <c r="E129" s="13"/>
      <c r="F129" s="183" t="s">
        <v>2338</v>
      </c>
      <c r="G129" s="13"/>
      <c r="H129" s="184">
        <v>9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</v>
      </c>
      <c r="AX129" s="13" t="s">
        <v>88</v>
      </c>
      <c r="AY129" s="182" t="s">
        <v>216</v>
      </c>
    </row>
    <row r="130" s="2" customFormat="1" ht="14.4" customHeight="1">
      <c r="A130" s="40"/>
      <c r="B130" s="166"/>
      <c r="C130" s="167" t="s">
        <v>336</v>
      </c>
      <c r="D130" s="167" t="s">
        <v>218</v>
      </c>
      <c r="E130" s="168" t="s">
        <v>2247</v>
      </c>
      <c r="F130" s="169" t="s">
        <v>2248</v>
      </c>
      <c r="G130" s="170" t="s">
        <v>261</v>
      </c>
      <c r="H130" s="171">
        <v>63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303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303</v>
      </c>
      <c r="BM130" s="178" t="s">
        <v>2249</v>
      </c>
    </row>
    <row r="131" s="2" customFormat="1" ht="14.4" customHeight="1">
      <c r="A131" s="40"/>
      <c r="B131" s="166"/>
      <c r="C131" s="201" t="s">
        <v>341</v>
      </c>
      <c r="D131" s="201" t="s">
        <v>356</v>
      </c>
      <c r="E131" s="202" t="s">
        <v>2250</v>
      </c>
      <c r="F131" s="203" t="s">
        <v>2251</v>
      </c>
      <c r="G131" s="204" t="s">
        <v>261</v>
      </c>
      <c r="H131" s="205">
        <v>63</v>
      </c>
      <c r="I131" s="206"/>
      <c r="J131" s="207">
        <f>ROUND(I131*H131,2)</f>
        <v>0</v>
      </c>
      <c r="K131" s="203" t="s">
        <v>222</v>
      </c>
      <c r="L131" s="208"/>
      <c r="M131" s="209" t="s">
        <v>3</v>
      </c>
      <c r="N131" s="210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397</v>
      </c>
      <c r="AT131" s="178" t="s">
        <v>356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303</v>
      </c>
      <c r="BM131" s="178" t="s">
        <v>2252</v>
      </c>
    </row>
    <row r="132" s="13" customFormat="1">
      <c r="A132" s="13"/>
      <c r="B132" s="180"/>
      <c r="C132" s="13"/>
      <c r="D132" s="181" t="s">
        <v>225</v>
      </c>
      <c r="E132" s="13"/>
      <c r="F132" s="183" t="s">
        <v>2339</v>
      </c>
      <c r="G132" s="13"/>
      <c r="H132" s="184">
        <v>63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167" t="s">
        <v>346</v>
      </c>
      <c r="D133" s="167" t="s">
        <v>218</v>
      </c>
      <c r="E133" s="168" t="s">
        <v>2254</v>
      </c>
      <c r="F133" s="169" t="s">
        <v>2255</v>
      </c>
      <c r="G133" s="170" t="s">
        <v>261</v>
      </c>
      <c r="H133" s="171">
        <v>410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303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303</v>
      </c>
      <c r="BM133" s="178" t="s">
        <v>2256</v>
      </c>
    </row>
    <row r="134" s="2" customFormat="1" ht="14.4" customHeight="1">
      <c r="A134" s="40"/>
      <c r="B134" s="166"/>
      <c r="C134" s="201" t="s">
        <v>351</v>
      </c>
      <c r="D134" s="201" t="s">
        <v>356</v>
      </c>
      <c r="E134" s="202" t="s">
        <v>2257</v>
      </c>
      <c r="F134" s="203" t="s">
        <v>2258</v>
      </c>
      <c r="G134" s="204" t="s">
        <v>261</v>
      </c>
      <c r="H134" s="205">
        <v>410</v>
      </c>
      <c r="I134" s="206"/>
      <c r="J134" s="207">
        <f>ROUND(I134*H134,2)</f>
        <v>0</v>
      </c>
      <c r="K134" s="203" t="s">
        <v>222</v>
      </c>
      <c r="L134" s="208"/>
      <c r="M134" s="209" t="s">
        <v>3</v>
      </c>
      <c r="N134" s="210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397</v>
      </c>
      <c r="AT134" s="178" t="s">
        <v>356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303</v>
      </c>
      <c r="BM134" s="178" t="s">
        <v>2259</v>
      </c>
    </row>
    <row r="135" s="13" customFormat="1">
      <c r="A135" s="13"/>
      <c r="B135" s="180"/>
      <c r="C135" s="13"/>
      <c r="D135" s="181" t="s">
        <v>225</v>
      </c>
      <c r="E135" s="13"/>
      <c r="F135" s="183" t="s">
        <v>2340</v>
      </c>
      <c r="G135" s="13"/>
      <c r="H135" s="184">
        <v>410</v>
      </c>
      <c r="I135" s="185"/>
      <c r="J135" s="13"/>
      <c r="K135" s="13"/>
      <c r="L135" s="180"/>
      <c r="M135" s="186"/>
      <c r="N135" s="187"/>
      <c r="O135" s="187"/>
      <c r="P135" s="187"/>
      <c r="Q135" s="187"/>
      <c r="R135" s="187"/>
      <c r="S135" s="187"/>
      <c r="T135" s="18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225</v>
      </c>
      <c r="AU135" s="182" t="s">
        <v>22</v>
      </c>
      <c r="AV135" s="13" t="s">
        <v>22</v>
      </c>
      <c r="AW135" s="13" t="s">
        <v>4</v>
      </c>
      <c r="AX135" s="13" t="s">
        <v>88</v>
      </c>
      <c r="AY135" s="182" t="s">
        <v>216</v>
      </c>
    </row>
    <row r="136" s="2" customFormat="1" ht="14.4" customHeight="1">
      <c r="A136" s="40"/>
      <c r="B136" s="166"/>
      <c r="C136" s="167" t="s">
        <v>355</v>
      </c>
      <c r="D136" s="167" t="s">
        <v>218</v>
      </c>
      <c r="E136" s="168" t="s">
        <v>2261</v>
      </c>
      <c r="F136" s="169" t="s">
        <v>2262</v>
      </c>
      <c r="G136" s="170" t="s">
        <v>462</v>
      </c>
      <c r="H136" s="171">
        <v>54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303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303</v>
      </c>
      <c r="BM136" s="178" t="s">
        <v>2263</v>
      </c>
    </row>
    <row r="137" s="2" customFormat="1" ht="14.4" customHeight="1">
      <c r="A137" s="40"/>
      <c r="B137" s="166"/>
      <c r="C137" s="167" t="s">
        <v>363</v>
      </c>
      <c r="D137" s="167" t="s">
        <v>218</v>
      </c>
      <c r="E137" s="168" t="s">
        <v>2264</v>
      </c>
      <c r="F137" s="169" t="s">
        <v>2265</v>
      </c>
      <c r="G137" s="170" t="s">
        <v>462</v>
      </c>
      <c r="H137" s="171">
        <v>72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303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303</v>
      </c>
      <c r="BM137" s="178" t="s">
        <v>2266</v>
      </c>
    </row>
    <row r="138" s="2" customFormat="1" ht="14.4" customHeight="1">
      <c r="A138" s="40"/>
      <c r="B138" s="166"/>
      <c r="C138" s="167" t="s">
        <v>369</v>
      </c>
      <c r="D138" s="167" t="s">
        <v>218</v>
      </c>
      <c r="E138" s="168" t="s">
        <v>2341</v>
      </c>
      <c r="F138" s="169" t="s">
        <v>2342</v>
      </c>
      <c r="G138" s="170" t="s">
        <v>462</v>
      </c>
      <c r="H138" s="171">
        <v>3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303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303</v>
      </c>
      <c r="BM138" s="178" t="s">
        <v>2343</v>
      </c>
    </row>
    <row r="139" s="2" customFormat="1" ht="14.4" customHeight="1">
      <c r="A139" s="40"/>
      <c r="B139" s="166"/>
      <c r="C139" s="201" t="s">
        <v>374</v>
      </c>
      <c r="D139" s="201" t="s">
        <v>356</v>
      </c>
      <c r="E139" s="202" t="s">
        <v>2344</v>
      </c>
      <c r="F139" s="203" t="s">
        <v>2345</v>
      </c>
      <c r="G139" s="204" t="s">
        <v>462</v>
      </c>
      <c r="H139" s="205">
        <v>3</v>
      </c>
      <c r="I139" s="206"/>
      <c r="J139" s="207">
        <f>ROUND(I139*H139,2)</f>
        <v>0</v>
      </c>
      <c r="K139" s="203" t="s">
        <v>3</v>
      </c>
      <c r="L139" s="208"/>
      <c r="M139" s="209" t="s">
        <v>3</v>
      </c>
      <c r="N139" s="210" t="s">
        <v>51</v>
      </c>
      <c r="O139" s="74"/>
      <c r="P139" s="176">
        <f>O139*H139</f>
        <v>0</v>
      </c>
      <c r="Q139" s="176">
        <v>0.00064000000000000005</v>
      </c>
      <c r="R139" s="176">
        <f>Q139*H139</f>
        <v>0.0019200000000000003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397</v>
      </c>
      <c r="AT139" s="178" t="s">
        <v>356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303</v>
      </c>
      <c r="BM139" s="178" t="s">
        <v>2346</v>
      </c>
    </row>
    <row r="140" s="2" customFormat="1">
      <c r="A140" s="40"/>
      <c r="B140" s="41"/>
      <c r="C140" s="40"/>
      <c r="D140" s="181" t="s">
        <v>230</v>
      </c>
      <c r="E140" s="40"/>
      <c r="F140" s="189" t="s">
        <v>2347</v>
      </c>
      <c r="G140" s="40"/>
      <c r="H140" s="40"/>
      <c r="I140" s="190"/>
      <c r="J140" s="40"/>
      <c r="K140" s="40"/>
      <c r="L140" s="41"/>
      <c r="M140" s="191"/>
      <c r="N140" s="192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230</v>
      </c>
      <c r="AU140" s="20" t="s">
        <v>22</v>
      </c>
    </row>
    <row r="141" s="2" customFormat="1" ht="14.4" customHeight="1">
      <c r="A141" s="40"/>
      <c r="B141" s="166"/>
      <c r="C141" s="167" t="s">
        <v>379</v>
      </c>
      <c r="D141" s="167" t="s">
        <v>218</v>
      </c>
      <c r="E141" s="168" t="s">
        <v>2348</v>
      </c>
      <c r="F141" s="169" t="s">
        <v>2349</v>
      </c>
      <c r="G141" s="170" t="s">
        <v>462</v>
      </c>
      <c r="H141" s="171">
        <v>8</v>
      </c>
      <c r="I141" s="172"/>
      <c r="J141" s="173">
        <f>ROUND(I141*H141,2)</f>
        <v>0</v>
      </c>
      <c r="K141" s="169" t="s">
        <v>3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303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303</v>
      </c>
      <c r="BM141" s="178" t="s">
        <v>2350</v>
      </c>
    </row>
    <row r="142" s="2" customFormat="1">
      <c r="A142" s="40"/>
      <c r="B142" s="41"/>
      <c r="C142" s="40"/>
      <c r="D142" s="181" t="s">
        <v>230</v>
      </c>
      <c r="E142" s="40"/>
      <c r="F142" s="189" t="s">
        <v>2351</v>
      </c>
      <c r="G142" s="40"/>
      <c r="H142" s="40"/>
      <c r="I142" s="190"/>
      <c r="J142" s="40"/>
      <c r="K142" s="40"/>
      <c r="L142" s="41"/>
      <c r="M142" s="191"/>
      <c r="N142" s="192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230</v>
      </c>
      <c r="AU142" s="20" t="s">
        <v>22</v>
      </c>
    </row>
    <row r="143" s="2" customFormat="1" ht="14.4" customHeight="1">
      <c r="A143" s="40"/>
      <c r="B143" s="166"/>
      <c r="C143" s="167" t="s">
        <v>388</v>
      </c>
      <c r="D143" s="167" t="s">
        <v>218</v>
      </c>
      <c r="E143" s="168" t="s">
        <v>2267</v>
      </c>
      <c r="F143" s="169" t="s">
        <v>2268</v>
      </c>
      <c r="G143" s="170" t="s">
        <v>261</v>
      </c>
      <c r="H143" s="171">
        <v>350</v>
      </c>
      <c r="I143" s="172"/>
      <c r="J143" s="173">
        <f>ROUND(I143*H143,2)</f>
        <v>0</v>
      </c>
      <c r="K143" s="169" t="s">
        <v>222</v>
      </c>
      <c r="L143" s="41"/>
      <c r="M143" s="174" t="s">
        <v>3</v>
      </c>
      <c r="N143" s="175" t="s">
        <v>51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303</v>
      </c>
      <c r="AT143" s="178" t="s">
        <v>218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303</v>
      </c>
      <c r="BM143" s="178" t="s">
        <v>2269</v>
      </c>
    </row>
    <row r="144" s="2" customFormat="1" ht="14.4" customHeight="1">
      <c r="A144" s="40"/>
      <c r="B144" s="166"/>
      <c r="C144" s="201" t="s">
        <v>397</v>
      </c>
      <c r="D144" s="201" t="s">
        <v>356</v>
      </c>
      <c r="E144" s="202" t="s">
        <v>2270</v>
      </c>
      <c r="F144" s="203" t="s">
        <v>2271</v>
      </c>
      <c r="G144" s="204" t="s">
        <v>617</v>
      </c>
      <c r="H144" s="205">
        <v>332.5</v>
      </c>
      <c r="I144" s="206"/>
      <c r="J144" s="207">
        <f>ROUND(I144*H144,2)</f>
        <v>0</v>
      </c>
      <c r="K144" s="203" t="s">
        <v>222</v>
      </c>
      <c r="L144" s="208"/>
      <c r="M144" s="209" t="s">
        <v>3</v>
      </c>
      <c r="N144" s="210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397</v>
      </c>
      <c r="AT144" s="178" t="s">
        <v>356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303</v>
      </c>
      <c r="BM144" s="178" t="s">
        <v>2272</v>
      </c>
    </row>
    <row r="145" s="13" customFormat="1">
      <c r="A145" s="13"/>
      <c r="B145" s="180"/>
      <c r="C145" s="13"/>
      <c r="D145" s="181" t="s">
        <v>225</v>
      </c>
      <c r="E145" s="182" t="s">
        <v>3</v>
      </c>
      <c r="F145" s="183" t="s">
        <v>2352</v>
      </c>
      <c r="G145" s="13"/>
      <c r="H145" s="184">
        <v>332.5</v>
      </c>
      <c r="I145" s="185"/>
      <c r="J145" s="13"/>
      <c r="K145" s="13"/>
      <c r="L145" s="180"/>
      <c r="M145" s="186"/>
      <c r="N145" s="187"/>
      <c r="O145" s="187"/>
      <c r="P145" s="187"/>
      <c r="Q145" s="187"/>
      <c r="R145" s="187"/>
      <c r="S145" s="187"/>
      <c r="T145" s="18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2" t="s">
        <v>225</v>
      </c>
      <c r="AU145" s="182" t="s">
        <v>22</v>
      </c>
      <c r="AV145" s="13" t="s">
        <v>22</v>
      </c>
      <c r="AW145" s="13" t="s">
        <v>41</v>
      </c>
      <c r="AX145" s="13" t="s">
        <v>88</v>
      </c>
      <c r="AY145" s="182" t="s">
        <v>216</v>
      </c>
    </row>
    <row r="146" s="2" customFormat="1" ht="24.15" customHeight="1">
      <c r="A146" s="40"/>
      <c r="B146" s="166"/>
      <c r="C146" s="167" t="s">
        <v>403</v>
      </c>
      <c r="D146" s="167" t="s">
        <v>218</v>
      </c>
      <c r="E146" s="168" t="s">
        <v>2274</v>
      </c>
      <c r="F146" s="169" t="s">
        <v>2275</v>
      </c>
      <c r="G146" s="170" t="s">
        <v>462</v>
      </c>
      <c r="H146" s="171">
        <v>9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303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303</v>
      </c>
      <c r="BM146" s="178" t="s">
        <v>2353</v>
      </c>
    </row>
    <row r="147" s="2" customFormat="1" ht="14.4" customHeight="1">
      <c r="A147" s="40"/>
      <c r="B147" s="166"/>
      <c r="C147" s="201" t="s">
        <v>412</v>
      </c>
      <c r="D147" s="201" t="s">
        <v>356</v>
      </c>
      <c r="E147" s="202" t="s">
        <v>2354</v>
      </c>
      <c r="F147" s="203" t="s">
        <v>2355</v>
      </c>
      <c r="G147" s="204" t="s">
        <v>462</v>
      </c>
      <c r="H147" s="205">
        <v>9</v>
      </c>
      <c r="I147" s="206"/>
      <c r="J147" s="207">
        <f>ROUND(I147*H147,2)</f>
        <v>0</v>
      </c>
      <c r="K147" s="203" t="s">
        <v>222</v>
      </c>
      <c r="L147" s="208"/>
      <c r="M147" s="209" t="s">
        <v>3</v>
      </c>
      <c r="N147" s="210" t="s">
        <v>51</v>
      </c>
      <c r="O147" s="74"/>
      <c r="P147" s="176">
        <f>O147*H147</f>
        <v>0</v>
      </c>
      <c r="Q147" s="176">
        <v>0.0080000000000000002</v>
      </c>
      <c r="R147" s="176">
        <f>Q147*H147</f>
        <v>0.072000000000000008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397</v>
      </c>
      <c r="AT147" s="178" t="s">
        <v>356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303</v>
      </c>
      <c r="BM147" s="178" t="s">
        <v>2356</v>
      </c>
    </row>
    <row r="148" s="2" customFormat="1" ht="24.15" customHeight="1">
      <c r="A148" s="40"/>
      <c r="B148" s="166"/>
      <c r="C148" s="167" t="s">
        <v>419</v>
      </c>
      <c r="D148" s="167" t="s">
        <v>218</v>
      </c>
      <c r="E148" s="168" t="s">
        <v>1098</v>
      </c>
      <c r="F148" s="169" t="s">
        <v>1099</v>
      </c>
      <c r="G148" s="170" t="s">
        <v>462</v>
      </c>
      <c r="H148" s="171">
        <v>9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303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303</v>
      </c>
      <c r="BM148" s="178" t="s">
        <v>2357</v>
      </c>
    </row>
    <row r="149" s="2" customFormat="1" ht="14.4" customHeight="1">
      <c r="A149" s="40"/>
      <c r="B149" s="166"/>
      <c r="C149" s="201" t="s">
        <v>427</v>
      </c>
      <c r="D149" s="201" t="s">
        <v>356</v>
      </c>
      <c r="E149" s="202" t="s">
        <v>2358</v>
      </c>
      <c r="F149" s="203" t="s">
        <v>2359</v>
      </c>
      <c r="G149" s="204" t="s">
        <v>462</v>
      </c>
      <c r="H149" s="205">
        <v>9</v>
      </c>
      <c r="I149" s="206"/>
      <c r="J149" s="207">
        <f>ROUND(I149*H149,2)</f>
        <v>0</v>
      </c>
      <c r="K149" s="203" t="s">
        <v>222</v>
      </c>
      <c r="L149" s="208"/>
      <c r="M149" s="209" t="s">
        <v>3</v>
      </c>
      <c r="N149" s="210" t="s">
        <v>51</v>
      </c>
      <c r="O149" s="74"/>
      <c r="P149" s="176">
        <f>O149*H149</f>
        <v>0</v>
      </c>
      <c r="Q149" s="176">
        <v>0.11500000000000001</v>
      </c>
      <c r="R149" s="176">
        <f>Q149*H149</f>
        <v>1.0350000000000001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397</v>
      </c>
      <c r="AT149" s="178" t="s">
        <v>356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303</v>
      </c>
      <c r="BM149" s="178" t="s">
        <v>2360</v>
      </c>
    </row>
    <row r="150" s="2" customFormat="1" ht="14.4" customHeight="1">
      <c r="A150" s="40"/>
      <c r="B150" s="166"/>
      <c r="C150" s="167" t="s">
        <v>434</v>
      </c>
      <c r="D150" s="167" t="s">
        <v>218</v>
      </c>
      <c r="E150" s="168" t="s">
        <v>2285</v>
      </c>
      <c r="F150" s="169" t="s">
        <v>2286</v>
      </c>
      <c r="G150" s="170" t="s">
        <v>462</v>
      </c>
      <c r="H150" s="171">
        <v>9</v>
      </c>
      <c r="I150" s="172"/>
      <c r="J150" s="173">
        <f>ROUND(I150*H150,2)</f>
        <v>0</v>
      </c>
      <c r="K150" s="169" t="s">
        <v>222</v>
      </c>
      <c r="L150" s="41"/>
      <c r="M150" s="174" t="s">
        <v>3</v>
      </c>
      <c r="N150" s="175" t="s">
        <v>51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303</v>
      </c>
      <c r="AT150" s="178" t="s">
        <v>218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303</v>
      </c>
      <c r="BM150" s="178" t="s">
        <v>2287</v>
      </c>
    </row>
    <row r="151" s="2" customFormat="1">
      <c r="A151" s="40"/>
      <c r="B151" s="41"/>
      <c r="C151" s="40"/>
      <c r="D151" s="181" t="s">
        <v>230</v>
      </c>
      <c r="E151" s="40"/>
      <c r="F151" s="189" t="s">
        <v>2288</v>
      </c>
      <c r="G151" s="40"/>
      <c r="H151" s="40"/>
      <c r="I151" s="190"/>
      <c r="J151" s="40"/>
      <c r="K151" s="40"/>
      <c r="L151" s="41"/>
      <c r="M151" s="191"/>
      <c r="N151" s="192"/>
      <c r="O151" s="74"/>
      <c r="P151" s="74"/>
      <c r="Q151" s="74"/>
      <c r="R151" s="74"/>
      <c r="S151" s="74"/>
      <c r="T151" s="75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20" t="s">
        <v>230</v>
      </c>
      <c r="AU151" s="20" t="s">
        <v>22</v>
      </c>
    </row>
    <row r="152" s="2" customFormat="1" ht="14.4" customHeight="1">
      <c r="A152" s="40"/>
      <c r="B152" s="166"/>
      <c r="C152" s="201" t="s">
        <v>440</v>
      </c>
      <c r="D152" s="201" t="s">
        <v>356</v>
      </c>
      <c r="E152" s="202" t="s">
        <v>2289</v>
      </c>
      <c r="F152" s="203" t="s">
        <v>2290</v>
      </c>
      <c r="G152" s="204" t="s">
        <v>462</v>
      </c>
      <c r="H152" s="205">
        <v>9</v>
      </c>
      <c r="I152" s="206"/>
      <c r="J152" s="207">
        <f>ROUND(I152*H152,2)</f>
        <v>0</v>
      </c>
      <c r="K152" s="203" t="s">
        <v>222</v>
      </c>
      <c r="L152" s="208"/>
      <c r="M152" s="209" t="s">
        <v>3</v>
      </c>
      <c r="N152" s="210" t="s">
        <v>51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397</v>
      </c>
      <c r="AT152" s="178" t="s">
        <v>356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303</v>
      </c>
      <c r="BM152" s="178" t="s">
        <v>2291</v>
      </c>
    </row>
    <row r="153" s="2" customFormat="1" ht="14.4" customHeight="1">
      <c r="A153" s="40"/>
      <c r="B153" s="166"/>
      <c r="C153" s="167" t="s">
        <v>445</v>
      </c>
      <c r="D153" s="167" t="s">
        <v>218</v>
      </c>
      <c r="E153" s="168" t="s">
        <v>2292</v>
      </c>
      <c r="F153" s="169" t="s">
        <v>2293</v>
      </c>
      <c r="G153" s="170" t="s">
        <v>462</v>
      </c>
      <c r="H153" s="171">
        <v>9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303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303</v>
      </c>
      <c r="BM153" s="178" t="s">
        <v>2294</v>
      </c>
    </row>
    <row r="154" s="2" customFormat="1" ht="14.4" customHeight="1">
      <c r="A154" s="40"/>
      <c r="B154" s="166"/>
      <c r="C154" s="201" t="s">
        <v>450</v>
      </c>
      <c r="D154" s="201" t="s">
        <v>356</v>
      </c>
      <c r="E154" s="202" t="s">
        <v>2295</v>
      </c>
      <c r="F154" s="203" t="s">
        <v>2296</v>
      </c>
      <c r="G154" s="204" t="s">
        <v>462</v>
      </c>
      <c r="H154" s="205">
        <v>9</v>
      </c>
      <c r="I154" s="206"/>
      <c r="J154" s="207">
        <f>ROUND(I154*H154,2)</f>
        <v>0</v>
      </c>
      <c r="K154" s="203" t="s">
        <v>222</v>
      </c>
      <c r="L154" s="208"/>
      <c r="M154" s="209" t="s">
        <v>3</v>
      </c>
      <c r="N154" s="210" t="s">
        <v>51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397</v>
      </c>
      <c r="AT154" s="178" t="s">
        <v>356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303</v>
      </c>
      <c r="BM154" s="178" t="s">
        <v>2361</v>
      </c>
    </row>
    <row r="155" s="2" customFormat="1" ht="14.4" customHeight="1">
      <c r="A155" s="40"/>
      <c r="B155" s="166"/>
      <c r="C155" s="167" t="s">
        <v>455</v>
      </c>
      <c r="D155" s="167" t="s">
        <v>218</v>
      </c>
      <c r="E155" s="168" t="s">
        <v>2298</v>
      </c>
      <c r="F155" s="169" t="s">
        <v>2299</v>
      </c>
      <c r="G155" s="170" t="s">
        <v>462</v>
      </c>
      <c r="H155" s="171">
        <v>18</v>
      </c>
      <c r="I155" s="172"/>
      <c r="J155" s="173">
        <f>ROUND(I155*H155,2)</f>
        <v>0</v>
      </c>
      <c r="K155" s="169" t="s">
        <v>222</v>
      </c>
      <c r="L155" s="41"/>
      <c r="M155" s="174" t="s">
        <v>3</v>
      </c>
      <c r="N155" s="175" t="s">
        <v>51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303</v>
      </c>
      <c r="AT155" s="178" t="s">
        <v>218</v>
      </c>
      <c r="AU155" s="178" t="s">
        <v>22</v>
      </c>
      <c r="AY155" s="20" t="s">
        <v>216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88</v>
      </c>
      <c r="BK155" s="179">
        <f>ROUND(I155*H155,2)</f>
        <v>0</v>
      </c>
      <c r="BL155" s="20" t="s">
        <v>303</v>
      </c>
      <c r="BM155" s="178" t="s">
        <v>2300</v>
      </c>
    </row>
    <row r="156" s="2" customFormat="1" ht="14.4" customHeight="1">
      <c r="A156" s="40"/>
      <c r="B156" s="166"/>
      <c r="C156" s="201" t="s">
        <v>30</v>
      </c>
      <c r="D156" s="201" t="s">
        <v>356</v>
      </c>
      <c r="E156" s="202" t="s">
        <v>2301</v>
      </c>
      <c r="F156" s="203" t="s">
        <v>2302</v>
      </c>
      <c r="G156" s="204" t="s">
        <v>462</v>
      </c>
      <c r="H156" s="205">
        <v>18</v>
      </c>
      <c r="I156" s="206"/>
      <c r="J156" s="207">
        <f>ROUND(I156*H156,2)</f>
        <v>0</v>
      </c>
      <c r="K156" s="203" t="s">
        <v>222</v>
      </c>
      <c r="L156" s="208"/>
      <c r="M156" s="209" t="s">
        <v>3</v>
      </c>
      <c r="N156" s="210" t="s">
        <v>51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397</v>
      </c>
      <c r="AT156" s="178" t="s">
        <v>356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303</v>
      </c>
      <c r="BM156" s="178" t="s">
        <v>2362</v>
      </c>
    </row>
    <row r="157" s="2" customFormat="1" ht="14.4" customHeight="1">
      <c r="A157" s="40"/>
      <c r="B157" s="166"/>
      <c r="C157" s="167" t="s">
        <v>464</v>
      </c>
      <c r="D157" s="167" t="s">
        <v>218</v>
      </c>
      <c r="E157" s="168" t="s">
        <v>2363</v>
      </c>
      <c r="F157" s="169" t="s">
        <v>2364</v>
      </c>
      <c r="G157" s="170" t="s">
        <v>462</v>
      </c>
      <c r="H157" s="171">
        <v>0.41999999999999998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303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303</v>
      </c>
      <c r="BM157" s="178" t="s">
        <v>2365</v>
      </c>
    </row>
    <row r="158" s="2" customFormat="1" ht="14.4" customHeight="1">
      <c r="A158" s="40"/>
      <c r="B158" s="166"/>
      <c r="C158" s="167" t="s">
        <v>468</v>
      </c>
      <c r="D158" s="167" t="s">
        <v>218</v>
      </c>
      <c r="E158" s="168" t="s">
        <v>2363</v>
      </c>
      <c r="F158" s="169" t="s">
        <v>2364</v>
      </c>
      <c r="G158" s="170" t="s">
        <v>462</v>
      </c>
      <c r="H158" s="171">
        <v>1</v>
      </c>
      <c r="I158" s="172"/>
      <c r="J158" s="173">
        <f>ROUND(I158*H158,2)</f>
        <v>0</v>
      </c>
      <c r="K158" s="169" t="s">
        <v>222</v>
      </c>
      <c r="L158" s="41"/>
      <c r="M158" s="174" t="s">
        <v>3</v>
      </c>
      <c r="N158" s="175" t="s">
        <v>51</v>
      </c>
      <c r="O158" s="74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303</v>
      </c>
      <c r="AT158" s="178" t="s">
        <v>218</v>
      </c>
      <c r="AU158" s="178" t="s">
        <v>22</v>
      </c>
      <c r="AY158" s="20" t="s">
        <v>216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88</v>
      </c>
      <c r="BK158" s="179">
        <f>ROUND(I158*H158,2)</f>
        <v>0</v>
      </c>
      <c r="BL158" s="20" t="s">
        <v>303</v>
      </c>
      <c r="BM158" s="178" t="s">
        <v>2366</v>
      </c>
    </row>
    <row r="159" s="2" customFormat="1" ht="14.4" customHeight="1">
      <c r="A159" s="40"/>
      <c r="B159" s="166"/>
      <c r="C159" s="167" t="s">
        <v>472</v>
      </c>
      <c r="D159" s="167" t="s">
        <v>218</v>
      </c>
      <c r="E159" s="168" t="s">
        <v>2367</v>
      </c>
      <c r="F159" s="169" t="s">
        <v>2368</v>
      </c>
      <c r="G159" s="170" t="s">
        <v>462</v>
      </c>
      <c r="H159" s="171">
        <v>1</v>
      </c>
      <c r="I159" s="172"/>
      <c r="J159" s="173">
        <f>ROUND(I159*H159,2)</f>
        <v>0</v>
      </c>
      <c r="K159" s="169" t="s">
        <v>222</v>
      </c>
      <c r="L159" s="41"/>
      <c r="M159" s="174" t="s">
        <v>3</v>
      </c>
      <c r="N159" s="175" t="s">
        <v>51</v>
      </c>
      <c r="O159" s="74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303</v>
      </c>
      <c r="AT159" s="178" t="s">
        <v>218</v>
      </c>
      <c r="AU159" s="178" t="s">
        <v>22</v>
      </c>
      <c r="AY159" s="20" t="s">
        <v>216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88</v>
      </c>
      <c r="BK159" s="179">
        <f>ROUND(I159*H159,2)</f>
        <v>0</v>
      </c>
      <c r="BL159" s="20" t="s">
        <v>303</v>
      </c>
      <c r="BM159" s="178" t="s">
        <v>2369</v>
      </c>
    </row>
    <row r="160" s="2" customFormat="1" ht="14.4" customHeight="1">
      <c r="A160" s="40"/>
      <c r="B160" s="166"/>
      <c r="C160" s="167" t="s">
        <v>476</v>
      </c>
      <c r="D160" s="167" t="s">
        <v>218</v>
      </c>
      <c r="E160" s="168" t="s">
        <v>2370</v>
      </c>
      <c r="F160" s="169" t="s">
        <v>2371</v>
      </c>
      <c r="G160" s="170" t="s">
        <v>2372</v>
      </c>
      <c r="H160" s="171">
        <v>1</v>
      </c>
      <c r="I160" s="172"/>
      <c r="J160" s="173">
        <f>ROUND(I160*H160,2)</f>
        <v>0</v>
      </c>
      <c r="K160" s="169" t="s">
        <v>222</v>
      </c>
      <c r="L160" s="41"/>
      <c r="M160" s="174" t="s">
        <v>3</v>
      </c>
      <c r="N160" s="175" t="s">
        <v>51</v>
      </c>
      <c r="O160" s="74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8" t="s">
        <v>303</v>
      </c>
      <c r="AT160" s="178" t="s">
        <v>218</v>
      </c>
      <c r="AU160" s="178" t="s">
        <v>22</v>
      </c>
      <c r="AY160" s="20" t="s">
        <v>216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88</v>
      </c>
      <c r="BK160" s="179">
        <f>ROUND(I160*H160,2)</f>
        <v>0</v>
      </c>
      <c r="BL160" s="20" t="s">
        <v>303</v>
      </c>
      <c r="BM160" s="178" t="s">
        <v>2373</v>
      </c>
    </row>
    <row r="161" s="2" customFormat="1" ht="14.4" customHeight="1">
      <c r="A161" s="40"/>
      <c r="B161" s="166"/>
      <c r="C161" s="167" t="s">
        <v>483</v>
      </c>
      <c r="D161" s="167" t="s">
        <v>218</v>
      </c>
      <c r="E161" s="168" t="s">
        <v>2374</v>
      </c>
      <c r="F161" s="169" t="s">
        <v>2375</v>
      </c>
      <c r="G161" s="170" t="s">
        <v>1090</v>
      </c>
      <c r="H161" s="171">
        <v>40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2376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2376</v>
      </c>
      <c r="BM161" s="178" t="s">
        <v>2377</v>
      </c>
    </row>
    <row r="162" s="2" customFormat="1" ht="14.4" customHeight="1">
      <c r="A162" s="40"/>
      <c r="B162" s="166"/>
      <c r="C162" s="167" t="s">
        <v>491</v>
      </c>
      <c r="D162" s="167" t="s">
        <v>218</v>
      </c>
      <c r="E162" s="168" t="s">
        <v>2367</v>
      </c>
      <c r="F162" s="169" t="s">
        <v>2368</v>
      </c>
      <c r="G162" s="170" t="s">
        <v>462</v>
      </c>
      <c r="H162" s="171">
        <v>0.79000000000000004</v>
      </c>
      <c r="I162" s="172"/>
      <c r="J162" s="173">
        <f>ROUND(I162*H162,2)</f>
        <v>0</v>
      </c>
      <c r="K162" s="169" t="s">
        <v>222</v>
      </c>
      <c r="L162" s="41"/>
      <c r="M162" s="174" t="s">
        <v>3</v>
      </c>
      <c r="N162" s="175" t="s">
        <v>51</v>
      </c>
      <c r="O162" s="74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78" t="s">
        <v>303</v>
      </c>
      <c r="AT162" s="178" t="s">
        <v>218</v>
      </c>
      <c r="AU162" s="178" t="s">
        <v>22</v>
      </c>
      <c r="AY162" s="20" t="s">
        <v>216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88</v>
      </c>
      <c r="BK162" s="179">
        <f>ROUND(I162*H162,2)</f>
        <v>0</v>
      </c>
      <c r="BL162" s="20" t="s">
        <v>303</v>
      </c>
      <c r="BM162" s="178" t="s">
        <v>2378</v>
      </c>
    </row>
    <row r="163" s="2" customFormat="1" ht="14.4" customHeight="1">
      <c r="A163" s="40"/>
      <c r="B163" s="166"/>
      <c r="C163" s="167" t="s">
        <v>496</v>
      </c>
      <c r="D163" s="167" t="s">
        <v>218</v>
      </c>
      <c r="E163" s="168" t="s">
        <v>2370</v>
      </c>
      <c r="F163" s="169" t="s">
        <v>2371</v>
      </c>
      <c r="G163" s="170" t="s">
        <v>2372</v>
      </c>
      <c r="H163" s="171">
        <v>0.79000000000000004</v>
      </c>
      <c r="I163" s="172"/>
      <c r="J163" s="173">
        <f>ROUND(I163*H163,2)</f>
        <v>0</v>
      </c>
      <c r="K163" s="169" t="s">
        <v>222</v>
      </c>
      <c r="L163" s="41"/>
      <c r="M163" s="174" t="s">
        <v>3</v>
      </c>
      <c r="N163" s="175" t="s">
        <v>51</v>
      </c>
      <c r="O163" s="74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8" t="s">
        <v>303</v>
      </c>
      <c r="AT163" s="178" t="s">
        <v>218</v>
      </c>
      <c r="AU163" s="178" t="s">
        <v>22</v>
      </c>
      <c r="AY163" s="20" t="s">
        <v>216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88</v>
      </c>
      <c r="BK163" s="179">
        <f>ROUND(I163*H163,2)</f>
        <v>0</v>
      </c>
      <c r="BL163" s="20" t="s">
        <v>303</v>
      </c>
      <c r="BM163" s="178" t="s">
        <v>2379</v>
      </c>
    </row>
    <row r="164" s="2" customFormat="1" ht="14.4" customHeight="1">
      <c r="A164" s="40"/>
      <c r="B164" s="166"/>
      <c r="C164" s="167" t="s">
        <v>504</v>
      </c>
      <c r="D164" s="167" t="s">
        <v>218</v>
      </c>
      <c r="E164" s="168" t="s">
        <v>2304</v>
      </c>
      <c r="F164" s="169" t="s">
        <v>2305</v>
      </c>
      <c r="G164" s="170" t="s">
        <v>1436</v>
      </c>
      <c r="H164" s="171">
        <v>0.41999999999999998</v>
      </c>
      <c r="I164" s="172"/>
      <c r="J164" s="173">
        <f>ROUND(I164*H164,2)</f>
        <v>0</v>
      </c>
      <c r="K164" s="169" t="s">
        <v>222</v>
      </c>
      <c r="L164" s="41"/>
      <c r="M164" s="174" t="s">
        <v>3</v>
      </c>
      <c r="N164" s="175" t="s">
        <v>51</v>
      </c>
      <c r="O164" s="74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8" t="s">
        <v>303</v>
      </c>
      <c r="AT164" s="178" t="s">
        <v>218</v>
      </c>
      <c r="AU164" s="178" t="s">
        <v>22</v>
      </c>
      <c r="AY164" s="20" t="s">
        <v>216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88</v>
      </c>
      <c r="BK164" s="179">
        <f>ROUND(I164*H164,2)</f>
        <v>0</v>
      </c>
      <c r="BL164" s="20" t="s">
        <v>303</v>
      </c>
      <c r="BM164" s="178" t="s">
        <v>2306</v>
      </c>
    </row>
    <row r="165" s="2" customFormat="1" ht="24.15" customHeight="1">
      <c r="A165" s="40"/>
      <c r="B165" s="166"/>
      <c r="C165" s="167" t="s">
        <v>515</v>
      </c>
      <c r="D165" s="167" t="s">
        <v>218</v>
      </c>
      <c r="E165" s="168" t="s">
        <v>2307</v>
      </c>
      <c r="F165" s="169" t="s">
        <v>2308</v>
      </c>
      <c r="G165" s="170" t="s">
        <v>2309</v>
      </c>
      <c r="H165" s="237"/>
      <c r="I165" s="172"/>
      <c r="J165" s="173">
        <f>ROUND(I165*H165,2)</f>
        <v>0</v>
      </c>
      <c r="K165" s="169" t="s">
        <v>222</v>
      </c>
      <c r="L165" s="41"/>
      <c r="M165" s="174" t="s">
        <v>3</v>
      </c>
      <c r="N165" s="175" t="s">
        <v>51</v>
      </c>
      <c r="O165" s="74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78" t="s">
        <v>303</v>
      </c>
      <c r="AT165" s="178" t="s">
        <v>218</v>
      </c>
      <c r="AU165" s="178" t="s">
        <v>22</v>
      </c>
      <c r="AY165" s="20" t="s">
        <v>216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88</v>
      </c>
      <c r="BK165" s="179">
        <f>ROUND(I165*H165,2)</f>
        <v>0</v>
      </c>
      <c r="BL165" s="20" t="s">
        <v>303</v>
      </c>
      <c r="BM165" s="178" t="s">
        <v>2310</v>
      </c>
    </row>
    <row r="166" s="2" customFormat="1" ht="24.15" customHeight="1">
      <c r="A166" s="40"/>
      <c r="B166" s="166"/>
      <c r="C166" s="167" t="s">
        <v>522</v>
      </c>
      <c r="D166" s="167" t="s">
        <v>218</v>
      </c>
      <c r="E166" s="168" t="s">
        <v>2311</v>
      </c>
      <c r="F166" s="169" t="s">
        <v>2312</v>
      </c>
      <c r="G166" s="170" t="s">
        <v>2309</v>
      </c>
      <c r="H166" s="237"/>
      <c r="I166" s="172"/>
      <c r="J166" s="173">
        <f>ROUND(I166*H166,2)</f>
        <v>0</v>
      </c>
      <c r="K166" s="169" t="s">
        <v>222</v>
      </c>
      <c r="L166" s="41"/>
      <c r="M166" s="174" t="s">
        <v>3</v>
      </c>
      <c r="N166" s="175" t="s">
        <v>51</v>
      </c>
      <c r="O166" s="74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8" t="s">
        <v>303</v>
      </c>
      <c r="AT166" s="178" t="s">
        <v>218</v>
      </c>
      <c r="AU166" s="178" t="s">
        <v>22</v>
      </c>
      <c r="AY166" s="20" t="s">
        <v>216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88</v>
      </c>
      <c r="BK166" s="179">
        <f>ROUND(I166*H166,2)</f>
        <v>0</v>
      </c>
      <c r="BL166" s="20" t="s">
        <v>303</v>
      </c>
      <c r="BM166" s="178" t="s">
        <v>2313</v>
      </c>
    </row>
    <row r="167" s="12" customFormat="1" ht="22.8" customHeight="1">
      <c r="A167" s="12"/>
      <c r="B167" s="153"/>
      <c r="C167" s="12"/>
      <c r="D167" s="154" t="s">
        <v>79</v>
      </c>
      <c r="E167" s="164" t="s">
        <v>2314</v>
      </c>
      <c r="F167" s="164" t="s">
        <v>2315</v>
      </c>
      <c r="G167" s="12"/>
      <c r="H167" s="12"/>
      <c r="I167" s="156"/>
      <c r="J167" s="165">
        <f>BK167</f>
        <v>0</v>
      </c>
      <c r="K167" s="12"/>
      <c r="L167" s="153"/>
      <c r="M167" s="158"/>
      <c r="N167" s="159"/>
      <c r="O167" s="159"/>
      <c r="P167" s="160">
        <f>SUM(P168:P169)</f>
        <v>0</v>
      </c>
      <c r="Q167" s="159"/>
      <c r="R167" s="160">
        <f>SUM(R168:R169)</f>
        <v>0</v>
      </c>
      <c r="S167" s="159"/>
      <c r="T167" s="16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4" t="s">
        <v>22</v>
      </c>
      <c r="AT167" s="162" t="s">
        <v>79</v>
      </c>
      <c r="AU167" s="162" t="s">
        <v>88</v>
      </c>
      <c r="AY167" s="154" t="s">
        <v>216</v>
      </c>
      <c r="BK167" s="163">
        <f>SUM(BK168:BK169)</f>
        <v>0</v>
      </c>
    </row>
    <row r="168" s="2" customFormat="1" ht="14.4" customHeight="1">
      <c r="A168" s="40"/>
      <c r="B168" s="166"/>
      <c r="C168" s="167" t="s">
        <v>530</v>
      </c>
      <c r="D168" s="167" t="s">
        <v>218</v>
      </c>
      <c r="E168" s="168" t="s">
        <v>2316</v>
      </c>
      <c r="F168" s="169" t="s">
        <v>2317</v>
      </c>
      <c r="G168" s="170" t="s">
        <v>1436</v>
      </c>
      <c r="H168" s="171">
        <v>0.41999999999999998</v>
      </c>
      <c r="I168" s="172"/>
      <c r="J168" s="173">
        <f>ROUND(I168*H168,2)</f>
        <v>0</v>
      </c>
      <c r="K168" s="169" t="s">
        <v>222</v>
      </c>
      <c r="L168" s="41"/>
      <c r="M168" s="174" t="s">
        <v>3</v>
      </c>
      <c r="N168" s="175" t="s">
        <v>51</v>
      </c>
      <c r="O168" s="74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78" t="s">
        <v>303</v>
      </c>
      <c r="AT168" s="178" t="s">
        <v>218</v>
      </c>
      <c r="AU168" s="178" t="s">
        <v>22</v>
      </c>
      <c r="AY168" s="20" t="s">
        <v>216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88</v>
      </c>
      <c r="BK168" s="179">
        <f>ROUND(I168*H168,2)</f>
        <v>0</v>
      </c>
      <c r="BL168" s="20" t="s">
        <v>303</v>
      </c>
      <c r="BM168" s="178" t="s">
        <v>2318</v>
      </c>
    </row>
    <row r="169" s="2" customFormat="1">
      <c r="A169" s="40"/>
      <c r="B169" s="41"/>
      <c r="C169" s="40"/>
      <c r="D169" s="181" t="s">
        <v>230</v>
      </c>
      <c r="E169" s="40"/>
      <c r="F169" s="189" t="s">
        <v>2319</v>
      </c>
      <c r="G169" s="40"/>
      <c r="H169" s="40"/>
      <c r="I169" s="190"/>
      <c r="J169" s="40"/>
      <c r="K169" s="40"/>
      <c r="L169" s="41"/>
      <c r="M169" s="191"/>
      <c r="N169" s="192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0" t="s">
        <v>230</v>
      </c>
      <c r="AU169" s="20" t="s">
        <v>22</v>
      </c>
    </row>
    <row r="170" s="12" customFormat="1" ht="25.92" customHeight="1">
      <c r="A170" s="12"/>
      <c r="B170" s="153"/>
      <c r="C170" s="12"/>
      <c r="D170" s="154" t="s">
        <v>79</v>
      </c>
      <c r="E170" s="155" t="s">
        <v>1101</v>
      </c>
      <c r="F170" s="155" t="s">
        <v>1102</v>
      </c>
      <c r="G170" s="12"/>
      <c r="H170" s="12"/>
      <c r="I170" s="156"/>
      <c r="J170" s="157">
        <f>BK170</f>
        <v>0</v>
      </c>
      <c r="K170" s="12"/>
      <c r="L170" s="153"/>
      <c r="M170" s="158"/>
      <c r="N170" s="159"/>
      <c r="O170" s="159"/>
      <c r="P170" s="160">
        <f>SUM(P171:P172)</f>
        <v>0</v>
      </c>
      <c r="Q170" s="159"/>
      <c r="R170" s="160">
        <f>SUM(R171:R172)</f>
        <v>0</v>
      </c>
      <c r="S170" s="159"/>
      <c r="T170" s="161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4" t="s">
        <v>223</v>
      </c>
      <c r="AT170" s="162" t="s">
        <v>79</v>
      </c>
      <c r="AU170" s="162" t="s">
        <v>80</v>
      </c>
      <c r="AY170" s="154" t="s">
        <v>216</v>
      </c>
      <c r="BK170" s="163">
        <f>SUM(BK171:BK172)</f>
        <v>0</v>
      </c>
    </row>
    <row r="171" s="2" customFormat="1" ht="14.4" customHeight="1">
      <c r="A171" s="40"/>
      <c r="B171" s="166"/>
      <c r="C171" s="167" t="s">
        <v>535</v>
      </c>
      <c r="D171" s="167" t="s">
        <v>218</v>
      </c>
      <c r="E171" s="168" t="s">
        <v>2374</v>
      </c>
      <c r="F171" s="169" t="s">
        <v>2375</v>
      </c>
      <c r="G171" s="170" t="s">
        <v>1090</v>
      </c>
      <c r="H171" s="171">
        <v>21</v>
      </c>
      <c r="I171" s="172"/>
      <c r="J171" s="173">
        <f>ROUND(I171*H171,2)</f>
        <v>0</v>
      </c>
      <c r="K171" s="169" t="s">
        <v>222</v>
      </c>
      <c r="L171" s="41"/>
      <c r="M171" s="174" t="s">
        <v>3</v>
      </c>
      <c r="N171" s="175" t="s">
        <v>51</v>
      </c>
      <c r="O171" s="74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78" t="s">
        <v>2376</v>
      </c>
      <c r="AT171" s="178" t="s">
        <v>218</v>
      </c>
      <c r="AU171" s="178" t="s">
        <v>88</v>
      </c>
      <c r="AY171" s="20" t="s">
        <v>216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88</v>
      </c>
      <c r="BK171" s="179">
        <f>ROUND(I171*H171,2)</f>
        <v>0</v>
      </c>
      <c r="BL171" s="20" t="s">
        <v>2376</v>
      </c>
      <c r="BM171" s="178" t="s">
        <v>2380</v>
      </c>
    </row>
    <row r="172" s="2" customFormat="1" ht="14.4" customHeight="1">
      <c r="A172" s="40"/>
      <c r="B172" s="166"/>
      <c r="C172" s="167" t="s">
        <v>541</v>
      </c>
      <c r="D172" s="167" t="s">
        <v>218</v>
      </c>
      <c r="E172" s="168" t="s">
        <v>2374</v>
      </c>
      <c r="F172" s="169" t="s">
        <v>2375</v>
      </c>
      <c r="G172" s="170" t="s">
        <v>1090</v>
      </c>
      <c r="H172" s="171">
        <v>40</v>
      </c>
      <c r="I172" s="172"/>
      <c r="J172" s="173">
        <f>ROUND(I172*H172,2)</f>
        <v>0</v>
      </c>
      <c r="K172" s="169" t="s">
        <v>222</v>
      </c>
      <c r="L172" s="41"/>
      <c r="M172" s="211" t="s">
        <v>3</v>
      </c>
      <c r="N172" s="212" t="s">
        <v>51</v>
      </c>
      <c r="O172" s="21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8" t="s">
        <v>2376</v>
      </c>
      <c r="AT172" s="178" t="s">
        <v>218</v>
      </c>
      <c r="AU172" s="178" t="s">
        <v>88</v>
      </c>
      <c r="AY172" s="20" t="s">
        <v>216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88</v>
      </c>
      <c r="BK172" s="179">
        <f>ROUND(I172*H172,2)</f>
        <v>0</v>
      </c>
      <c r="BL172" s="20" t="s">
        <v>2376</v>
      </c>
      <c r="BM172" s="178" t="s">
        <v>2381</v>
      </c>
    </row>
    <row r="173" s="2" customFormat="1" ht="6.96" customHeight="1">
      <c r="A173" s="40"/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41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autoFilter ref="C87:K1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2382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ROUND((SUM(BE88:BE157)),  2)</f>
        <v>0</v>
      </c>
      <c r="G33" s="40"/>
      <c r="H33" s="40"/>
      <c r="I33" s="125">
        <v>0.20999999999999999</v>
      </c>
      <c r="J33" s="124">
        <f>ROUND(((SUM(BE88:BE157))*I33),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ROUND((SUM(BF88:BF157)),  2)</f>
        <v>0</v>
      </c>
      <c r="G34" s="40"/>
      <c r="H34" s="40"/>
      <c r="I34" s="125">
        <v>0.14999999999999999</v>
      </c>
      <c r="J34" s="124">
        <f>ROUND(((SUM(BF88:BF157))*I34),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401.2 - Veřejné osvětlení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J112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604</v>
      </c>
      <c r="E65" s="137"/>
      <c r="F65" s="137"/>
      <c r="G65" s="137"/>
      <c r="H65" s="137"/>
      <c r="I65" s="137"/>
      <c r="J65" s="138">
        <f>J118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1082</v>
      </c>
      <c r="E66" s="141"/>
      <c r="F66" s="141"/>
      <c r="G66" s="141"/>
      <c r="H66" s="141"/>
      <c r="I66" s="141"/>
      <c r="J66" s="142">
        <f>J119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2191</v>
      </c>
      <c r="E67" s="141"/>
      <c r="F67" s="141"/>
      <c r="G67" s="141"/>
      <c r="H67" s="141"/>
      <c r="I67" s="141"/>
      <c r="J67" s="142">
        <f>J153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1083</v>
      </c>
      <c r="E68" s="137"/>
      <c r="F68" s="137"/>
      <c r="G68" s="137"/>
      <c r="H68" s="137"/>
      <c r="I68" s="137"/>
      <c r="J68" s="138">
        <f>J156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401.2 - Veřejné osvětlení - 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P89+P118+P156</f>
        <v>0</v>
      </c>
      <c r="Q88" s="86"/>
      <c r="R88" s="150">
        <f>R89+R118+R156</f>
        <v>0.12376</v>
      </c>
      <c r="S88" s="86"/>
      <c r="T88" s="151">
        <f>T89+T118+T156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BK89+BK118+BK156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P90+P110+P112+P115</f>
        <v>0</v>
      </c>
      <c r="Q89" s="159"/>
      <c r="R89" s="160">
        <f>R90+R110+R112+R115</f>
        <v>0.00076000000000000004</v>
      </c>
      <c r="S89" s="159"/>
      <c r="T89" s="161">
        <f>T90+T110+T112+T115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BK90+BK110+BK112+BK115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88</v>
      </c>
      <c r="F90" s="164" t="s">
        <v>217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SUM(P91:P109)</f>
        <v>0</v>
      </c>
      <c r="Q90" s="159"/>
      <c r="R90" s="160">
        <f>SUM(R91:R109)</f>
        <v>0</v>
      </c>
      <c r="S90" s="159"/>
      <c r="T90" s="161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SUM(BK91:BK109)</f>
        <v>0</v>
      </c>
    </row>
    <row r="91" s="2" customFormat="1" ht="24.15" customHeight="1">
      <c r="A91" s="40"/>
      <c r="B91" s="166"/>
      <c r="C91" s="167" t="s">
        <v>88</v>
      </c>
      <c r="D91" s="167" t="s">
        <v>218</v>
      </c>
      <c r="E91" s="168" t="s">
        <v>2192</v>
      </c>
      <c r="F91" s="169" t="s">
        <v>2193</v>
      </c>
      <c r="G91" s="170" t="s">
        <v>271</v>
      </c>
      <c r="H91" s="171">
        <v>1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2383</v>
      </c>
    </row>
    <row r="92" s="13" customFormat="1">
      <c r="A92" s="13"/>
      <c r="B92" s="180"/>
      <c r="C92" s="13"/>
      <c r="D92" s="181" t="s">
        <v>225</v>
      </c>
      <c r="E92" s="182" t="s">
        <v>3</v>
      </c>
      <c r="F92" s="183" t="s">
        <v>2384</v>
      </c>
      <c r="G92" s="13"/>
      <c r="H92" s="184">
        <v>1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41</v>
      </c>
      <c r="AX92" s="13" t="s">
        <v>80</v>
      </c>
      <c r="AY92" s="182" t="s">
        <v>216</v>
      </c>
    </row>
    <row r="93" s="14" customFormat="1">
      <c r="A93" s="14"/>
      <c r="B93" s="193"/>
      <c r="C93" s="14"/>
      <c r="D93" s="181" t="s">
        <v>225</v>
      </c>
      <c r="E93" s="194" t="s">
        <v>3</v>
      </c>
      <c r="F93" s="195" t="s">
        <v>234</v>
      </c>
      <c r="G93" s="14"/>
      <c r="H93" s="196">
        <v>1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225</v>
      </c>
      <c r="AU93" s="194" t="s">
        <v>22</v>
      </c>
      <c r="AV93" s="14" t="s">
        <v>223</v>
      </c>
      <c r="AW93" s="14" t="s">
        <v>41</v>
      </c>
      <c r="AX93" s="14" t="s">
        <v>88</v>
      </c>
      <c r="AY93" s="194" t="s">
        <v>216</v>
      </c>
    </row>
    <row r="94" s="2" customFormat="1" ht="24.15" customHeight="1">
      <c r="A94" s="40"/>
      <c r="B94" s="166"/>
      <c r="C94" s="167" t="s">
        <v>22</v>
      </c>
      <c r="D94" s="167" t="s">
        <v>218</v>
      </c>
      <c r="E94" s="168" t="s">
        <v>1302</v>
      </c>
      <c r="F94" s="169" t="s">
        <v>1303</v>
      </c>
      <c r="G94" s="170" t="s">
        <v>271</v>
      </c>
      <c r="H94" s="171">
        <v>1.6000000000000001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2196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2385</v>
      </c>
      <c r="G95" s="13"/>
      <c r="H95" s="184">
        <v>1.6000000000000001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37.8" customHeight="1">
      <c r="A96" s="40"/>
      <c r="B96" s="166"/>
      <c r="C96" s="167" t="s">
        <v>235</v>
      </c>
      <c r="D96" s="167" t="s">
        <v>218</v>
      </c>
      <c r="E96" s="168" t="s">
        <v>293</v>
      </c>
      <c r="F96" s="169" t="s">
        <v>294</v>
      </c>
      <c r="G96" s="170" t="s">
        <v>271</v>
      </c>
      <c r="H96" s="171">
        <v>1.6399999999999999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2204</v>
      </c>
    </row>
    <row r="97" s="2" customFormat="1">
      <c r="A97" s="40"/>
      <c r="B97" s="41"/>
      <c r="C97" s="40"/>
      <c r="D97" s="181" t="s">
        <v>230</v>
      </c>
      <c r="E97" s="40"/>
      <c r="F97" s="189" t="s">
        <v>296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2386</v>
      </c>
      <c r="G98" s="13"/>
      <c r="H98" s="184">
        <v>1.6399999999999999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88</v>
      </c>
      <c r="AY98" s="182" t="s">
        <v>216</v>
      </c>
    </row>
    <row r="99" s="2" customFormat="1" ht="37.8" customHeight="1">
      <c r="A99" s="40"/>
      <c r="B99" s="166"/>
      <c r="C99" s="167" t="s">
        <v>223</v>
      </c>
      <c r="D99" s="167" t="s">
        <v>218</v>
      </c>
      <c r="E99" s="168" t="s">
        <v>2206</v>
      </c>
      <c r="F99" s="169" t="s">
        <v>2207</v>
      </c>
      <c r="G99" s="170" t="s">
        <v>271</v>
      </c>
      <c r="H99" s="171">
        <v>22.960000000000001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2387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2325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2388</v>
      </c>
      <c r="G101" s="13"/>
      <c r="H101" s="184">
        <v>22.960000000000001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245</v>
      </c>
      <c r="D102" s="167" t="s">
        <v>218</v>
      </c>
      <c r="E102" s="168" t="s">
        <v>298</v>
      </c>
      <c r="F102" s="169" t="s">
        <v>2211</v>
      </c>
      <c r="G102" s="170" t="s">
        <v>300</v>
      </c>
      <c r="H102" s="171">
        <v>3.2799999999999998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2212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2389</v>
      </c>
      <c r="G103" s="13"/>
      <c r="H103" s="184">
        <v>3.2799999999999998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167" t="s">
        <v>249</v>
      </c>
      <c r="D104" s="167" t="s">
        <v>218</v>
      </c>
      <c r="E104" s="168" t="s">
        <v>2214</v>
      </c>
      <c r="F104" s="169" t="s">
        <v>2215</v>
      </c>
      <c r="G104" s="170" t="s">
        <v>271</v>
      </c>
      <c r="H104" s="171">
        <v>0.95999999999999996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2216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2390</v>
      </c>
      <c r="G105" s="13"/>
      <c r="H105" s="184">
        <v>0.95999999999999996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254</v>
      </c>
      <c r="D106" s="167" t="s">
        <v>218</v>
      </c>
      <c r="E106" s="168" t="s">
        <v>1017</v>
      </c>
      <c r="F106" s="169" t="s">
        <v>2218</v>
      </c>
      <c r="G106" s="170" t="s">
        <v>271</v>
      </c>
      <c r="H106" s="171">
        <v>0.64000000000000001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2219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2391</v>
      </c>
      <c r="G107" s="13"/>
      <c r="H107" s="184">
        <v>0.64000000000000001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2" customFormat="1" ht="14.4" customHeight="1">
      <c r="A108" s="40"/>
      <c r="B108" s="166"/>
      <c r="C108" s="201" t="s">
        <v>258</v>
      </c>
      <c r="D108" s="201" t="s">
        <v>356</v>
      </c>
      <c r="E108" s="202" t="s">
        <v>1021</v>
      </c>
      <c r="F108" s="203" t="s">
        <v>1022</v>
      </c>
      <c r="G108" s="204" t="s">
        <v>300</v>
      </c>
      <c r="H108" s="205">
        <v>1.28</v>
      </c>
      <c r="I108" s="206"/>
      <c r="J108" s="207">
        <f>ROUND(I108*H108,2)</f>
        <v>0</v>
      </c>
      <c r="K108" s="203" t="s">
        <v>222</v>
      </c>
      <c r="L108" s="208"/>
      <c r="M108" s="209" t="s">
        <v>3</v>
      </c>
      <c r="N108" s="210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258</v>
      </c>
      <c r="AT108" s="178" t="s">
        <v>356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2221</v>
      </c>
    </row>
    <row r="109" s="13" customFormat="1">
      <c r="A109" s="13"/>
      <c r="B109" s="180"/>
      <c r="C109" s="13"/>
      <c r="D109" s="181" t="s">
        <v>225</v>
      </c>
      <c r="E109" s="13"/>
      <c r="F109" s="183" t="s">
        <v>2392</v>
      </c>
      <c r="G109" s="13"/>
      <c r="H109" s="184">
        <v>1.28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</v>
      </c>
      <c r="AX109" s="13" t="s">
        <v>88</v>
      </c>
      <c r="AY109" s="182" t="s">
        <v>216</v>
      </c>
    </row>
    <row r="110" s="12" customFormat="1" ht="22.8" customHeight="1">
      <c r="A110" s="12"/>
      <c r="B110" s="153"/>
      <c r="C110" s="12"/>
      <c r="D110" s="154" t="s">
        <v>79</v>
      </c>
      <c r="E110" s="164" t="s">
        <v>22</v>
      </c>
      <c r="F110" s="164" t="s">
        <v>330</v>
      </c>
      <c r="G110" s="12"/>
      <c r="H110" s="12"/>
      <c r="I110" s="156"/>
      <c r="J110" s="165">
        <f>BK110</f>
        <v>0</v>
      </c>
      <c r="K110" s="12"/>
      <c r="L110" s="153"/>
      <c r="M110" s="158"/>
      <c r="N110" s="159"/>
      <c r="O110" s="159"/>
      <c r="P110" s="160">
        <f>P111</f>
        <v>0</v>
      </c>
      <c r="Q110" s="159"/>
      <c r="R110" s="160">
        <f>R111</f>
        <v>0</v>
      </c>
      <c r="S110" s="159"/>
      <c r="T110" s="161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4" t="s">
        <v>88</v>
      </c>
      <c r="AT110" s="162" t="s">
        <v>79</v>
      </c>
      <c r="AU110" s="162" t="s">
        <v>88</v>
      </c>
      <c r="AY110" s="154" t="s">
        <v>216</v>
      </c>
      <c r="BK110" s="163">
        <f>BK111</f>
        <v>0</v>
      </c>
    </row>
    <row r="111" s="2" customFormat="1" ht="14.4" customHeight="1">
      <c r="A111" s="40"/>
      <c r="B111" s="166"/>
      <c r="C111" s="167" t="s">
        <v>264</v>
      </c>
      <c r="D111" s="167" t="s">
        <v>218</v>
      </c>
      <c r="E111" s="168" t="s">
        <v>2223</v>
      </c>
      <c r="F111" s="169" t="s">
        <v>2224</v>
      </c>
      <c r="G111" s="170" t="s">
        <v>271</v>
      </c>
      <c r="H111" s="171">
        <v>1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2225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258</v>
      </c>
      <c r="F112" s="164" t="s">
        <v>1364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SUM(P113:P114)</f>
        <v>0</v>
      </c>
      <c r="Q112" s="159"/>
      <c r="R112" s="160">
        <f>SUM(R113:R114)</f>
        <v>0.00076000000000000004</v>
      </c>
      <c r="S112" s="159"/>
      <c r="T112" s="16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SUM(BK113:BK114)</f>
        <v>0</v>
      </c>
    </row>
    <row r="113" s="2" customFormat="1" ht="14.4" customHeight="1">
      <c r="A113" s="40"/>
      <c r="B113" s="166"/>
      <c r="C113" s="167" t="s">
        <v>268</v>
      </c>
      <c r="D113" s="167" t="s">
        <v>218</v>
      </c>
      <c r="E113" s="168" t="s">
        <v>1427</v>
      </c>
      <c r="F113" s="169" t="s">
        <v>1428</v>
      </c>
      <c r="G113" s="170" t="s">
        <v>261</v>
      </c>
      <c r="H113" s="171">
        <v>4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0.00019000000000000001</v>
      </c>
      <c r="R113" s="176">
        <f>Q113*H113</f>
        <v>0.00076000000000000004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2226</v>
      </c>
    </row>
    <row r="114" s="2" customFormat="1" ht="14.4" customHeight="1">
      <c r="A114" s="40"/>
      <c r="B114" s="166"/>
      <c r="C114" s="167" t="s">
        <v>273</v>
      </c>
      <c r="D114" s="167" t="s">
        <v>218</v>
      </c>
      <c r="E114" s="168" t="s">
        <v>1431</v>
      </c>
      <c r="F114" s="169" t="s">
        <v>2227</v>
      </c>
      <c r="G114" s="170" t="s">
        <v>261</v>
      </c>
      <c r="H114" s="171">
        <v>4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2228</v>
      </c>
    </row>
    <row r="115" s="12" customFormat="1" ht="22.8" customHeight="1">
      <c r="A115" s="12"/>
      <c r="B115" s="153"/>
      <c r="C115" s="12"/>
      <c r="D115" s="154" t="s">
        <v>79</v>
      </c>
      <c r="E115" s="164" t="s">
        <v>593</v>
      </c>
      <c r="F115" s="164" t="s">
        <v>594</v>
      </c>
      <c r="G115" s="12"/>
      <c r="H115" s="12"/>
      <c r="I115" s="156"/>
      <c r="J115" s="165">
        <f>BK115</f>
        <v>0</v>
      </c>
      <c r="K115" s="12"/>
      <c r="L115" s="153"/>
      <c r="M115" s="158"/>
      <c r="N115" s="159"/>
      <c r="O115" s="159"/>
      <c r="P115" s="160">
        <f>SUM(P116:P117)</f>
        <v>0</v>
      </c>
      <c r="Q115" s="159"/>
      <c r="R115" s="160">
        <f>SUM(R116:R117)</f>
        <v>0</v>
      </c>
      <c r="S115" s="159"/>
      <c r="T115" s="161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4" t="s">
        <v>88</v>
      </c>
      <c r="AT115" s="162" t="s">
        <v>79</v>
      </c>
      <c r="AU115" s="162" t="s">
        <v>88</v>
      </c>
      <c r="AY115" s="154" t="s">
        <v>216</v>
      </c>
      <c r="BK115" s="163">
        <f>SUM(BK116:BK117)</f>
        <v>0</v>
      </c>
    </row>
    <row r="116" s="2" customFormat="1" ht="14.4" customHeight="1">
      <c r="A116" s="40"/>
      <c r="B116" s="166"/>
      <c r="C116" s="167" t="s">
        <v>280</v>
      </c>
      <c r="D116" s="167" t="s">
        <v>218</v>
      </c>
      <c r="E116" s="168" t="s">
        <v>1453</v>
      </c>
      <c r="F116" s="169" t="s">
        <v>2229</v>
      </c>
      <c r="G116" s="170" t="s">
        <v>300</v>
      </c>
      <c r="H116" s="171">
        <v>0.124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2230</v>
      </c>
    </row>
    <row r="117" s="2" customFormat="1" ht="14.4" customHeight="1">
      <c r="A117" s="40"/>
      <c r="B117" s="166"/>
      <c r="C117" s="167" t="s">
        <v>287</v>
      </c>
      <c r="D117" s="167" t="s">
        <v>218</v>
      </c>
      <c r="E117" s="168" t="s">
        <v>1457</v>
      </c>
      <c r="F117" s="169" t="s">
        <v>2231</v>
      </c>
      <c r="G117" s="170" t="s">
        <v>300</v>
      </c>
      <c r="H117" s="171">
        <v>0.124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2232</v>
      </c>
    </row>
    <row r="118" s="12" customFormat="1" ht="25.92" customHeight="1">
      <c r="A118" s="12"/>
      <c r="B118" s="153"/>
      <c r="C118" s="12"/>
      <c r="D118" s="154" t="s">
        <v>79</v>
      </c>
      <c r="E118" s="155" t="s">
        <v>644</v>
      </c>
      <c r="F118" s="155" t="s">
        <v>645</v>
      </c>
      <c r="G118" s="12"/>
      <c r="H118" s="12"/>
      <c r="I118" s="156"/>
      <c r="J118" s="157">
        <f>BK118</f>
        <v>0</v>
      </c>
      <c r="K118" s="12"/>
      <c r="L118" s="153"/>
      <c r="M118" s="158"/>
      <c r="N118" s="159"/>
      <c r="O118" s="159"/>
      <c r="P118" s="160">
        <f>P119+P153</f>
        <v>0</v>
      </c>
      <c r="Q118" s="159"/>
      <c r="R118" s="160">
        <f>R119+R153</f>
        <v>0.123</v>
      </c>
      <c r="S118" s="159"/>
      <c r="T118" s="161">
        <f>T119+T153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4" t="s">
        <v>22</v>
      </c>
      <c r="AT118" s="162" t="s">
        <v>79</v>
      </c>
      <c r="AU118" s="162" t="s">
        <v>80</v>
      </c>
      <c r="AY118" s="154" t="s">
        <v>216</v>
      </c>
      <c r="BK118" s="163">
        <f>BK119+BK153</f>
        <v>0</v>
      </c>
    </row>
    <row r="119" s="12" customFormat="1" ht="22.8" customHeight="1">
      <c r="A119" s="12"/>
      <c r="B119" s="153"/>
      <c r="C119" s="12"/>
      <c r="D119" s="154" t="s">
        <v>79</v>
      </c>
      <c r="E119" s="164" t="s">
        <v>1096</v>
      </c>
      <c r="F119" s="164" t="s">
        <v>1097</v>
      </c>
      <c r="G119" s="12"/>
      <c r="H119" s="12"/>
      <c r="I119" s="156"/>
      <c r="J119" s="165">
        <f>BK119</f>
        <v>0</v>
      </c>
      <c r="K119" s="12"/>
      <c r="L119" s="153"/>
      <c r="M119" s="158"/>
      <c r="N119" s="159"/>
      <c r="O119" s="159"/>
      <c r="P119" s="160">
        <f>SUM(P120:P152)</f>
        <v>0</v>
      </c>
      <c r="Q119" s="159"/>
      <c r="R119" s="160">
        <f>SUM(R120:R152)</f>
        <v>0.123</v>
      </c>
      <c r="S119" s="159"/>
      <c r="T119" s="161">
        <f>SUM(T120:T152)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22</v>
      </c>
      <c r="AT119" s="162" t="s">
        <v>79</v>
      </c>
      <c r="AU119" s="162" t="s">
        <v>88</v>
      </c>
      <c r="AY119" s="154" t="s">
        <v>216</v>
      </c>
      <c r="BK119" s="163">
        <f>SUM(BK120:BK152)</f>
        <v>0</v>
      </c>
    </row>
    <row r="120" s="2" customFormat="1" ht="14.4" customHeight="1">
      <c r="A120" s="40"/>
      <c r="B120" s="166"/>
      <c r="C120" s="167" t="s">
        <v>292</v>
      </c>
      <c r="D120" s="167" t="s">
        <v>218</v>
      </c>
      <c r="E120" s="168" t="s">
        <v>2233</v>
      </c>
      <c r="F120" s="169" t="s">
        <v>2234</v>
      </c>
      <c r="G120" s="170" t="s">
        <v>261</v>
      </c>
      <c r="H120" s="171">
        <v>4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303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303</v>
      </c>
      <c r="BM120" s="178" t="s">
        <v>2235</v>
      </c>
    </row>
    <row r="121" s="2" customFormat="1" ht="14.4" customHeight="1">
      <c r="A121" s="40"/>
      <c r="B121" s="166"/>
      <c r="C121" s="201" t="s">
        <v>9</v>
      </c>
      <c r="D121" s="201" t="s">
        <v>356</v>
      </c>
      <c r="E121" s="202" t="s">
        <v>2236</v>
      </c>
      <c r="F121" s="203" t="s">
        <v>2237</v>
      </c>
      <c r="G121" s="204" t="s">
        <v>261</v>
      </c>
      <c r="H121" s="205">
        <v>4</v>
      </c>
      <c r="I121" s="206"/>
      <c r="J121" s="207">
        <f>ROUND(I121*H121,2)</f>
        <v>0</v>
      </c>
      <c r="K121" s="203" t="s">
        <v>222</v>
      </c>
      <c r="L121" s="208"/>
      <c r="M121" s="209" t="s">
        <v>3</v>
      </c>
      <c r="N121" s="210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397</v>
      </c>
      <c r="AT121" s="178" t="s">
        <v>356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303</v>
      </c>
      <c r="BM121" s="178" t="s">
        <v>2238</v>
      </c>
    </row>
    <row r="122" s="13" customFormat="1">
      <c r="A122" s="13"/>
      <c r="B122" s="180"/>
      <c r="C122" s="13"/>
      <c r="D122" s="181" t="s">
        <v>225</v>
      </c>
      <c r="E122" s="13"/>
      <c r="F122" s="183" t="s">
        <v>2393</v>
      </c>
      <c r="G122" s="13"/>
      <c r="H122" s="184">
        <v>4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</v>
      </c>
      <c r="AX122" s="13" t="s">
        <v>88</v>
      </c>
      <c r="AY122" s="182" t="s">
        <v>216</v>
      </c>
    </row>
    <row r="123" s="2" customFormat="1" ht="14.4" customHeight="1">
      <c r="A123" s="40"/>
      <c r="B123" s="166"/>
      <c r="C123" s="167" t="s">
        <v>303</v>
      </c>
      <c r="D123" s="167" t="s">
        <v>218</v>
      </c>
      <c r="E123" s="168" t="s">
        <v>2240</v>
      </c>
      <c r="F123" s="169" t="s">
        <v>2241</v>
      </c>
      <c r="G123" s="170" t="s">
        <v>261</v>
      </c>
      <c r="H123" s="171">
        <v>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303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303</v>
      </c>
      <c r="BM123" s="178" t="s">
        <v>2242</v>
      </c>
    </row>
    <row r="124" s="2" customFormat="1" ht="14.4" customHeight="1">
      <c r="A124" s="40"/>
      <c r="B124" s="166"/>
      <c r="C124" s="201" t="s">
        <v>308</v>
      </c>
      <c r="D124" s="201" t="s">
        <v>356</v>
      </c>
      <c r="E124" s="202" t="s">
        <v>2243</v>
      </c>
      <c r="F124" s="203" t="s">
        <v>2244</v>
      </c>
      <c r="G124" s="204" t="s">
        <v>261</v>
      </c>
      <c r="H124" s="205">
        <v>1</v>
      </c>
      <c r="I124" s="206"/>
      <c r="J124" s="207">
        <f>ROUND(I124*H124,2)</f>
        <v>0</v>
      </c>
      <c r="K124" s="203" t="s">
        <v>222</v>
      </c>
      <c r="L124" s="208"/>
      <c r="M124" s="209" t="s">
        <v>3</v>
      </c>
      <c r="N124" s="210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397</v>
      </c>
      <c r="AT124" s="178" t="s">
        <v>356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303</v>
      </c>
      <c r="BM124" s="178" t="s">
        <v>2245</v>
      </c>
    </row>
    <row r="125" s="13" customFormat="1">
      <c r="A125" s="13"/>
      <c r="B125" s="180"/>
      <c r="C125" s="13"/>
      <c r="D125" s="181" t="s">
        <v>225</v>
      </c>
      <c r="E125" s="13"/>
      <c r="F125" s="183" t="s">
        <v>2394</v>
      </c>
      <c r="G125" s="13"/>
      <c r="H125" s="184">
        <v>1</v>
      </c>
      <c r="I125" s="185"/>
      <c r="J125" s="13"/>
      <c r="K125" s="13"/>
      <c r="L125" s="180"/>
      <c r="M125" s="186"/>
      <c r="N125" s="187"/>
      <c r="O125" s="187"/>
      <c r="P125" s="187"/>
      <c r="Q125" s="187"/>
      <c r="R125" s="187"/>
      <c r="S125" s="187"/>
      <c r="T125" s="18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225</v>
      </c>
      <c r="AU125" s="182" t="s">
        <v>22</v>
      </c>
      <c r="AV125" s="13" t="s">
        <v>22</v>
      </c>
      <c r="AW125" s="13" t="s">
        <v>4</v>
      </c>
      <c r="AX125" s="13" t="s">
        <v>88</v>
      </c>
      <c r="AY125" s="182" t="s">
        <v>216</v>
      </c>
    </row>
    <row r="126" s="2" customFormat="1" ht="14.4" customHeight="1">
      <c r="A126" s="40"/>
      <c r="B126" s="166"/>
      <c r="C126" s="167" t="s">
        <v>314</v>
      </c>
      <c r="D126" s="167" t="s">
        <v>218</v>
      </c>
      <c r="E126" s="168" t="s">
        <v>2247</v>
      </c>
      <c r="F126" s="169" t="s">
        <v>2248</v>
      </c>
      <c r="G126" s="170" t="s">
        <v>261</v>
      </c>
      <c r="H126" s="171">
        <v>7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303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303</v>
      </c>
      <c r="BM126" s="178" t="s">
        <v>2249</v>
      </c>
    </row>
    <row r="127" s="2" customFormat="1" ht="14.4" customHeight="1">
      <c r="A127" s="40"/>
      <c r="B127" s="166"/>
      <c r="C127" s="201" t="s">
        <v>319</v>
      </c>
      <c r="D127" s="201" t="s">
        <v>356</v>
      </c>
      <c r="E127" s="202" t="s">
        <v>2250</v>
      </c>
      <c r="F127" s="203" t="s">
        <v>2251</v>
      </c>
      <c r="G127" s="204" t="s">
        <v>261</v>
      </c>
      <c r="H127" s="205">
        <v>7</v>
      </c>
      <c r="I127" s="206"/>
      <c r="J127" s="207">
        <f>ROUND(I127*H127,2)</f>
        <v>0</v>
      </c>
      <c r="K127" s="203" t="s">
        <v>222</v>
      </c>
      <c r="L127" s="208"/>
      <c r="M127" s="209" t="s">
        <v>3</v>
      </c>
      <c r="N127" s="210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397</v>
      </c>
      <c r="AT127" s="178" t="s">
        <v>356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303</v>
      </c>
      <c r="BM127" s="178" t="s">
        <v>2252</v>
      </c>
    </row>
    <row r="128" s="13" customFormat="1">
      <c r="A128" s="13"/>
      <c r="B128" s="180"/>
      <c r="C128" s="13"/>
      <c r="D128" s="181" t="s">
        <v>225</v>
      </c>
      <c r="E128" s="13"/>
      <c r="F128" s="183" t="s">
        <v>2395</v>
      </c>
      <c r="G128" s="13"/>
      <c r="H128" s="184">
        <v>7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</v>
      </c>
      <c r="AX128" s="13" t="s">
        <v>88</v>
      </c>
      <c r="AY128" s="182" t="s">
        <v>216</v>
      </c>
    </row>
    <row r="129" s="2" customFormat="1" ht="14.4" customHeight="1">
      <c r="A129" s="40"/>
      <c r="B129" s="166"/>
      <c r="C129" s="167" t="s">
        <v>325</v>
      </c>
      <c r="D129" s="167" t="s">
        <v>218</v>
      </c>
      <c r="E129" s="168" t="s">
        <v>2254</v>
      </c>
      <c r="F129" s="169" t="s">
        <v>2255</v>
      </c>
      <c r="G129" s="170" t="s">
        <v>261</v>
      </c>
      <c r="H129" s="171">
        <v>6</v>
      </c>
      <c r="I129" s="172"/>
      <c r="J129" s="173">
        <f>ROUND(I129*H129,2)</f>
        <v>0</v>
      </c>
      <c r="K129" s="169" t="s">
        <v>222</v>
      </c>
      <c r="L129" s="41"/>
      <c r="M129" s="174" t="s">
        <v>3</v>
      </c>
      <c r="N129" s="175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303</v>
      </c>
      <c r="AT129" s="178" t="s">
        <v>218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303</v>
      </c>
      <c r="BM129" s="178" t="s">
        <v>2256</v>
      </c>
    </row>
    <row r="130" s="2" customFormat="1" ht="14.4" customHeight="1">
      <c r="A130" s="40"/>
      <c r="B130" s="166"/>
      <c r="C130" s="201" t="s">
        <v>8</v>
      </c>
      <c r="D130" s="201" t="s">
        <v>356</v>
      </c>
      <c r="E130" s="202" t="s">
        <v>2257</v>
      </c>
      <c r="F130" s="203" t="s">
        <v>2258</v>
      </c>
      <c r="G130" s="204" t="s">
        <v>261</v>
      </c>
      <c r="H130" s="205">
        <v>6</v>
      </c>
      <c r="I130" s="206"/>
      <c r="J130" s="207">
        <f>ROUND(I130*H130,2)</f>
        <v>0</v>
      </c>
      <c r="K130" s="203" t="s">
        <v>222</v>
      </c>
      <c r="L130" s="208"/>
      <c r="M130" s="209" t="s">
        <v>3</v>
      </c>
      <c r="N130" s="210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397</v>
      </c>
      <c r="AT130" s="178" t="s">
        <v>356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303</v>
      </c>
      <c r="BM130" s="178" t="s">
        <v>2259</v>
      </c>
    </row>
    <row r="131" s="13" customFormat="1">
      <c r="A131" s="13"/>
      <c r="B131" s="180"/>
      <c r="C131" s="13"/>
      <c r="D131" s="181" t="s">
        <v>225</v>
      </c>
      <c r="E131" s="13"/>
      <c r="F131" s="183" t="s">
        <v>2396</v>
      </c>
      <c r="G131" s="13"/>
      <c r="H131" s="184">
        <v>6</v>
      </c>
      <c r="I131" s="185"/>
      <c r="J131" s="13"/>
      <c r="K131" s="13"/>
      <c r="L131" s="180"/>
      <c r="M131" s="186"/>
      <c r="N131" s="187"/>
      <c r="O131" s="187"/>
      <c r="P131" s="187"/>
      <c r="Q131" s="187"/>
      <c r="R131" s="187"/>
      <c r="S131" s="187"/>
      <c r="T131" s="18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225</v>
      </c>
      <c r="AU131" s="182" t="s">
        <v>22</v>
      </c>
      <c r="AV131" s="13" t="s">
        <v>22</v>
      </c>
      <c r="AW131" s="13" t="s">
        <v>4</v>
      </c>
      <c r="AX131" s="13" t="s">
        <v>88</v>
      </c>
      <c r="AY131" s="182" t="s">
        <v>216</v>
      </c>
    </row>
    <row r="132" s="2" customFormat="1" ht="14.4" customHeight="1">
      <c r="A132" s="40"/>
      <c r="B132" s="166"/>
      <c r="C132" s="167" t="s">
        <v>336</v>
      </c>
      <c r="D132" s="167" t="s">
        <v>218</v>
      </c>
      <c r="E132" s="168" t="s">
        <v>2261</v>
      </c>
      <c r="F132" s="169" t="s">
        <v>2262</v>
      </c>
      <c r="G132" s="170" t="s">
        <v>462</v>
      </c>
      <c r="H132" s="171">
        <v>78</v>
      </c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303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303</v>
      </c>
      <c r="BM132" s="178" t="s">
        <v>2263</v>
      </c>
    </row>
    <row r="133" s="2" customFormat="1" ht="14.4" customHeight="1">
      <c r="A133" s="40"/>
      <c r="B133" s="166"/>
      <c r="C133" s="167" t="s">
        <v>341</v>
      </c>
      <c r="D133" s="167" t="s">
        <v>218</v>
      </c>
      <c r="E133" s="168" t="s">
        <v>2264</v>
      </c>
      <c r="F133" s="169" t="s">
        <v>2265</v>
      </c>
      <c r="G133" s="170" t="s">
        <v>462</v>
      </c>
      <c r="H133" s="171">
        <v>4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303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303</v>
      </c>
      <c r="BM133" s="178" t="s">
        <v>2397</v>
      </c>
    </row>
    <row r="134" s="2" customFormat="1" ht="14.4" customHeight="1">
      <c r="A134" s="40"/>
      <c r="B134" s="166"/>
      <c r="C134" s="167" t="s">
        <v>346</v>
      </c>
      <c r="D134" s="167" t="s">
        <v>218</v>
      </c>
      <c r="E134" s="168" t="s">
        <v>2267</v>
      </c>
      <c r="F134" s="169" t="s">
        <v>2268</v>
      </c>
      <c r="G134" s="170" t="s">
        <v>261</v>
      </c>
      <c r="H134" s="171">
        <v>5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303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303</v>
      </c>
      <c r="BM134" s="178" t="s">
        <v>2269</v>
      </c>
    </row>
    <row r="135" s="2" customFormat="1" ht="14.4" customHeight="1">
      <c r="A135" s="40"/>
      <c r="B135" s="166"/>
      <c r="C135" s="201" t="s">
        <v>351</v>
      </c>
      <c r="D135" s="201" t="s">
        <v>356</v>
      </c>
      <c r="E135" s="202" t="s">
        <v>2270</v>
      </c>
      <c r="F135" s="203" t="s">
        <v>2271</v>
      </c>
      <c r="G135" s="204" t="s">
        <v>617</v>
      </c>
      <c r="H135" s="205">
        <v>4.75</v>
      </c>
      <c r="I135" s="206"/>
      <c r="J135" s="207">
        <f>ROUND(I135*H135,2)</f>
        <v>0</v>
      </c>
      <c r="K135" s="203" t="s">
        <v>222</v>
      </c>
      <c r="L135" s="208"/>
      <c r="M135" s="209" t="s">
        <v>3</v>
      </c>
      <c r="N135" s="210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397</v>
      </c>
      <c r="AT135" s="178" t="s">
        <v>356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303</v>
      </c>
      <c r="BM135" s="178" t="s">
        <v>2272</v>
      </c>
    </row>
    <row r="136" s="13" customFormat="1">
      <c r="A136" s="13"/>
      <c r="B136" s="180"/>
      <c r="C136" s="13"/>
      <c r="D136" s="181" t="s">
        <v>225</v>
      </c>
      <c r="E136" s="182" t="s">
        <v>3</v>
      </c>
      <c r="F136" s="183" t="s">
        <v>2398</v>
      </c>
      <c r="G136" s="13"/>
      <c r="H136" s="184">
        <v>4.75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225</v>
      </c>
      <c r="AU136" s="182" t="s">
        <v>22</v>
      </c>
      <c r="AV136" s="13" t="s">
        <v>22</v>
      </c>
      <c r="AW136" s="13" t="s">
        <v>41</v>
      </c>
      <c r="AX136" s="13" t="s">
        <v>88</v>
      </c>
      <c r="AY136" s="182" t="s">
        <v>216</v>
      </c>
    </row>
    <row r="137" s="2" customFormat="1" ht="24.15" customHeight="1">
      <c r="A137" s="40"/>
      <c r="B137" s="166"/>
      <c r="C137" s="167" t="s">
        <v>355</v>
      </c>
      <c r="D137" s="167" t="s">
        <v>218</v>
      </c>
      <c r="E137" s="168" t="s">
        <v>2274</v>
      </c>
      <c r="F137" s="169" t="s">
        <v>2275</v>
      </c>
      <c r="G137" s="170" t="s">
        <v>462</v>
      </c>
      <c r="H137" s="171">
        <v>1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303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303</v>
      </c>
      <c r="BM137" s="178" t="s">
        <v>2276</v>
      </c>
    </row>
    <row r="138" s="2" customFormat="1" ht="14.4" customHeight="1">
      <c r="A138" s="40"/>
      <c r="B138" s="166"/>
      <c r="C138" s="201" t="s">
        <v>363</v>
      </c>
      <c r="D138" s="201" t="s">
        <v>356</v>
      </c>
      <c r="E138" s="202" t="s">
        <v>2354</v>
      </c>
      <c r="F138" s="203" t="s">
        <v>2355</v>
      </c>
      <c r="G138" s="204" t="s">
        <v>462</v>
      </c>
      <c r="H138" s="205">
        <v>1</v>
      </c>
      <c r="I138" s="206"/>
      <c r="J138" s="207">
        <f>ROUND(I138*H138,2)</f>
        <v>0</v>
      </c>
      <c r="K138" s="203" t="s">
        <v>222</v>
      </c>
      <c r="L138" s="208"/>
      <c r="M138" s="209" t="s">
        <v>3</v>
      </c>
      <c r="N138" s="210" t="s">
        <v>51</v>
      </c>
      <c r="O138" s="74"/>
      <c r="P138" s="176">
        <f>O138*H138</f>
        <v>0</v>
      </c>
      <c r="Q138" s="176">
        <v>0.0080000000000000002</v>
      </c>
      <c r="R138" s="176">
        <f>Q138*H138</f>
        <v>0.0080000000000000002</v>
      </c>
      <c r="S138" s="176">
        <v>0</v>
      </c>
      <c r="T138" s="17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397</v>
      </c>
      <c r="AT138" s="178" t="s">
        <v>356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303</v>
      </c>
      <c r="BM138" s="178" t="s">
        <v>2399</v>
      </c>
    </row>
    <row r="139" s="2" customFormat="1" ht="24.15" customHeight="1">
      <c r="A139" s="40"/>
      <c r="B139" s="166"/>
      <c r="C139" s="167" t="s">
        <v>369</v>
      </c>
      <c r="D139" s="167" t="s">
        <v>218</v>
      </c>
      <c r="E139" s="168" t="s">
        <v>1098</v>
      </c>
      <c r="F139" s="169" t="s">
        <v>1099</v>
      </c>
      <c r="G139" s="170" t="s">
        <v>462</v>
      </c>
      <c r="H139" s="171">
        <v>1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303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303</v>
      </c>
      <c r="BM139" s="178" t="s">
        <v>2280</v>
      </c>
    </row>
    <row r="140" s="2" customFormat="1" ht="14.4" customHeight="1">
      <c r="A140" s="40"/>
      <c r="B140" s="166"/>
      <c r="C140" s="201" t="s">
        <v>374</v>
      </c>
      <c r="D140" s="201" t="s">
        <v>356</v>
      </c>
      <c r="E140" s="202" t="s">
        <v>2358</v>
      </c>
      <c r="F140" s="203" t="s">
        <v>2359</v>
      </c>
      <c r="G140" s="204" t="s">
        <v>462</v>
      </c>
      <c r="H140" s="205">
        <v>1</v>
      </c>
      <c r="I140" s="206"/>
      <c r="J140" s="207">
        <f>ROUND(I140*H140,2)</f>
        <v>0</v>
      </c>
      <c r="K140" s="203" t="s">
        <v>222</v>
      </c>
      <c r="L140" s="208"/>
      <c r="M140" s="209" t="s">
        <v>3</v>
      </c>
      <c r="N140" s="210" t="s">
        <v>51</v>
      </c>
      <c r="O140" s="74"/>
      <c r="P140" s="176">
        <f>O140*H140</f>
        <v>0</v>
      </c>
      <c r="Q140" s="176">
        <v>0.11500000000000001</v>
      </c>
      <c r="R140" s="176">
        <f>Q140*H140</f>
        <v>0.11500000000000001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397</v>
      </c>
      <c r="AT140" s="178" t="s">
        <v>356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303</v>
      </c>
      <c r="BM140" s="178" t="s">
        <v>2400</v>
      </c>
    </row>
    <row r="141" s="2" customFormat="1" ht="14.4" customHeight="1">
      <c r="A141" s="40"/>
      <c r="B141" s="166"/>
      <c r="C141" s="167" t="s">
        <v>379</v>
      </c>
      <c r="D141" s="167" t="s">
        <v>218</v>
      </c>
      <c r="E141" s="168" t="s">
        <v>2285</v>
      </c>
      <c r="F141" s="169" t="s">
        <v>2286</v>
      </c>
      <c r="G141" s="170" t="s">
        <v>462</v>
      </c>
      <c r="H141" s="171">
        <v>1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303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303</v>
      </c>
      <c r="BM141" s="178" t="s">
        <v>2287</v>
      </c>
    </row>
    <row r="142" s="2" customFormat="1">
      <c r="A142" s="40"/>
      <c r="B142" s="41"/>
      <c r="C142" s="40"/>
      <c r="D142" s="181" t="s">
        <v>230</v>
      </c>
      <c r="E142" s="40"/>
      <c r="F142" s="189" t="s">
        <v>2288</v>
      </c>
      <c r="G142" s="40"/>
      <c r="H142" s="40"/>
      <c r="I142" s="190"/>
      <c r="J142" s="40"/>
      <c r="K142" s="40"/>
      <c r="L142" s="41"/>
      <c r="M142" s="191"/>
      <c r="N142" s="192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230</v>
      </c>
      <c r="AU142" s="20" t="s">
        <v>22</v>
      </c>
    </row>
    <row r="143" s="2" customFormat="1" ht="14.4" customHeight="1">
      <c r="A143" s="40"/>
      <c r="B143" s="166"/>
      <c r="C143" s="201" t="s">
        <v>388</v>
      </c>
      <c r="D143" s="201" t="s">
        <v>356</v>
      </c>
      <c r="E143" s="202" t="s">
        <v>2289</v>
      </c>
      <c r="F143" s="203" t="s">
        <v>2290</v>
      </c>
      <c r="G143" s="204" t="s">
        <v>462</v>
      </c>
      <c r="H143" s="205">
        <v>1</v>
      </c>
      <c r="I143" s="206"/>
      <c r="J143" s="207">
        <f>ROUND(I143*H143,2)</f>
        <v>0</v>
      </c>
      <c r="K143" s="203" t="s">
        <v>222</v>
      </c>
      <c r="L143" s="208"/>
      <c r="M143" s="209" t="s">
        <v>3</v>
      </c>
      <c r="N143" s="210" t="s">
        <v>51</v>
      </c>
      <c r="O143" s="74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78" t="s">
        <v>397</v>
      </c>
      <c r="AT143" s="178" t="s">
        <v>356</v>
      </c>
      <c r="AU143" s="178" t="s">
        <v>22</v>
      </c>
      <c r="AY143" s="20" t="s">
        <v>216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88</v>
      </c>
      <c r="BK143" s="179">
        <f>ROUND(I143*H143,2)</f>
        <v>0</v>
      </c>
      <c r="BL143" s="20" t="s">
        <v>303</v>
      </c>
      <c r="BM143" s="178" t="s">
        <v>2291</v>
      </c>
    </row>
    <row r="144" s="2" customFormat="1" ht="14.4" customHeight="1">
      <c r="A144" s="40"/>
      <c r="B144" s="166"/>
      <c r="C144" s="167" t="s">
        <v>397</v>
      </c>
      <c r="D144" s="167" t="s">
        <v>218</v>
      </c>
      <c r="E144" s="168" t="s">
        <v>2292</v>
      </c>
      <c r="F144" s="169" t="s">
        <v>2293</v>
      </c>
      <c r="G144" s="170" t="s">
        <v>462</v>
      </c>
      <c r="H144" s="171">
        <v>1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303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303</v>
      </c>
      <c r="BM144" s="178" t="s">
        <v>2294</v>
      </c>
    </row>
    <row r="145" s="2" customFormat="1" ht="14.4" customHeight="1">
      <c r="A145" s="40"/>
      <c r="B145" s="166"/>
      <c r="C145" s="201" t="s">
        <v>403</v>
      </c>
      <c r="D145" s="201" t="s">
        <v>356</v>
      </c>
      <c r="E145" s="202" t="s">
        <v>2295</v>
      </c>
      <c r="F145" s="203" t="s">
        <v>2296</v>
      </c>
      <c r="G145" s="204" t="s">
        <v>462</v>
      </c>
      <c r="H145" s="205">
        <v>1</v>
      </c>
      <c r="I145" s="206"/>
      <c r="J145" s="207">
        <f>ROUND(I145*H145,2)</f>
        <v>0</v>
      </c>
      <c r="K145" s="203" t="s">
        <v>222</v>
      </c>
      <c r="L145" s="208"/>
      <c r="M145" s="209" t="s">
        <v>3</v>
      </c>
      <c r="N145" s="210" t="s">
        <v>51</v>
      </c>
      <c r="O145" s="74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397</v>
      </c>
      <c r="AT145" s="178" t="s">
        <v>356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303</v>
      </c>
      <c r="BM145" s="178" t="s">
        <v>2297</v>
      </c>
    </row>
    <row r="146" s="2" customFormat="1" ht="14.4" customHeight="1">
      <c r="A146" s="40"/>
      <c r="B146" s="166"/>
      <c r="C146" s="167" t="s">
        <v>412</v>
      </c>
      <c r="D146" s="167" t="s">
        <v>218</v>
      </c>
      <c r="E146" s="168" t="s">
        <v>2298</v>
      </c>
      <c r="F146" s="169" t="s">
        <v>2299</v>
      </c>
      <c r="G146" s="170" t="s">
        <v>462</v>
      </c>
      <c r="H146" s="171">
        <v>1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303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303</v>
      </c>
      <c r="BM146" s="178" t="s">
        <v>2300</v>
      </c>
    </row>
    <row r="147" s="2" customFormat="1" ht="14.4" customHeight="1">
      <c r="A147" s="40"/>
      <c r="B147" s="166"/>
      <c r="C147" s="201" t="s">
        <v>419</v>
      </c>
      <c r="D147" s="201" t="s">
        <v>356</v>
      </c>
      <c r="E147" s="202" t="s">
        <v>2301</v>
      </c>
      <c r="F147" s="203" t="s">
        <v>2401</v>
      </c>
      <c r="G147" s="204" t="s">
        <v>462</v>
      </c>
      <c r="H147" s="205">
        <v>1</v>
      </c>
      <c r="I147" s="206"/>
      <c r="J147" s="207">
        <f>ROUND(I147*H147,2)</f>
        <v>0</v>
      </c>
      <c r="K147" s="203" t="s">
        <v>222</v>
      </c>
      <c r="L147" s="208"/>
      <c r="M147" s="209" t="s">
        <v>3</v>
      </c>
      <c r="N147" s="210" t="s">
        <v>51</v>
      </c>
      <c r="O147" s="74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397</v>
      </c>
      <c r="AT147" s="178" t="s">
        <v>356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303</v>
      </c>
      <c r="BM147" s="178" t="s">
        <v>2303</v>
      </c>
    </row>
    <row r="148" s="2" customFormat="1" ht="24.15" customHeight="1">
      <c r="A148" s="40"/>
      <c r="B148" s="166"/>
      <c r="C148" s="167" t="s">
        <v>427</v>
      </c>
      <c r="D148" s="167" t="s">
        <v>218</v>
      </c>
      <c r="E148" s="168" t="s">
        <v>2402</v>
      </c>
      <c r="F148" s="169" t="s">
        <v>2403</v>
      </c>
      <c r="G148" s="170" t="s">
        <v>462</v>
      </c>
      <c r="H148" s="171">
        <v>0.080000000000000002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303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303</v>
      </c>
      <c r="BM148" s="178" t="s">
        <v>2404</v>
      </c>
    </row>
    <row r="149" s="2" customFormat="1" ht="14.4" customHeight="1">
      <c r="A149" s="40"/>
      <c r="B149" s="166"/>
      <c r="C149" s="167" t="s">
        <v>434</v>
      </c>
      <c r="D149" s="167" t="s">
        <v>218</v>
      </c>
      <c r="E149" s="168" t="s">
        <v>2370</v>
      </c>
      <c r="F149" s="169" t="s">
        <v>2371</v>
      </c>
      <c r="G149" s="170" t="s">
        <v>2372</v>
      </c>
      <c r="H149" s="171">
        <v>0.080000000000000002</v>
      </c>
      <c r="I149" s="172"/>
      <c r="J149" s="173">
        <f>ROUND(I149*H149,2)</f>
        <v>0</v>
      </c>
      <c r="K149" s="169" t="s">
        <v>222</v>
      </c>
      <c r="L149" s="41"/>
      <c r="M149" s="174" t="s">
        <v>3</v>
      </c>
      <c r="N149" s="175" t="s">
        <v>51</v>
      </c>
      <c r="O149" s="74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8" t="s">
        <v>303</v>
      </c>
      <c r="AT149" s="178" t="s">
        <v>218</v>
      </c>
      <c r="AU149" s="178" t="s">
        <v>22</v>
      </c>
      <c r="AY149" s="20" t="s">
        <v>216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88</v>
      </c>
      <c r="BK149" s="179">
        <f>ROUND(I149*H149,2)</f>
        <v>0</v>
      </c>
      <c r="BL149" s="20" t="s">
        <v>303</v>
      </c>
      <c r="BM149" s="178" t="s">
        <v>2379</v>
      </c>
    </row>
    <row r="150" s="2" customFormat="1" ht="14.4" customHeight="1">
      <c r="A150" s="40"/>
      <c r="B150" s="166"/>
      <c r="C150" s="167" t="s">
        <v>440</v>
      </c>
      <c r="D150" s="167" t="s">
        <v>218</v>
      </c>
      <c r="E150" s="168" t="s">
        <v>2304</v>
      </c>
      <c r="F150" s="169" t="s">
        <v>2305</v>
      </c>
      <c r="G150" s="170" t="s">
        <v>1436</v>
      </c>
      <c r="H150" s="171">
        <v>0.080000000000000002</v>
      </c>
      <c r="I150" s="172"/>
      <c r="J150" s="173">
        <f>ROUND(I150*H150,2)</f>
        <v>0</v>
      </c>
      <c r="K150" s="169" t="s">
        <v>222</v>
      </c>
      <c r="L150" s="41"/>
      <c r="M150" s="174" t="s">
        <v>3</v>
      </c>
      <c r="N150" s="175" t="s">
        <v>51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303</v>
      </c>
      <c r="AT150" s="178" t="s">
        <v>218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303</v>
      </c>
      <c r="BM150" s="178" t="s">
        <v>2306</v>
      </c>
    </row>
    <row r="151" s="2" customFormat="1" ht="24.15" customHeight="1">
      <c r="A151" s="40"/>
      <c r="B151" s="166"/>
      <c r="C151" s="167" t="s">
        <v>445</v>
      </c>
      <c r="D151" s="167" t="s">
        <v>218</v>
      </c>
      <c r="E151" s="168" t="s">
        <v>2307</v>
      </c>
      <c r="F151" s="169" t="s">
        <v>2308</v>
      </c>
      <c r="G151" s="170" t="s">
        <v>2309</v>
      </c>
      <c r="H151" s="237"/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303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303</v>
      </c>
      <c r="BM151" s="178" t="s">
        <v>2310</v>
      </c>
    </row>
    <row r="152" s="2" customFormat="1" ht="24.15" customHeight="1">
      <c r="A152" s="40"/>
      <c r="B152" s="166"/>
      <c r="C152" s="167" t="s">
        <v>450</v>
      </c>
      <c r="D152" s="167" t="s">
        <v>218</v>
      </c>
      <c r="E152" s="168" t="s">
        <v>2311</v>
      </c>
      <c r="F152" s="169" t="s">
        <v>2312</v>
      </c>
      <c r="G152" s="170" t="s">
        <v>2309</v>
      </c>
      <c r="H152" s="237"/>
      <c r="I152" s="172"/>
      <c r="J152" s="173">
        <f>ROUND(I152*H152,2)</f>
        <v>0</v>
      </c>
      <c r="K152" s="169" t="s">
        <v>222</v>
      </c>
      <c r="L152" s="41"/>
      <c r="M152" s="174" t="s">
        <v>3</v>
      </c>
      <c r="N152" s="175" t="s">
        <v>51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303</v>
      </c>
      <c r="AT152" s="178" t="s">
        <v>218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303</v>
      </c>
      <c r="BM152" s="178" t="s">
        <v>2313</v>
      </c>
    </row>
    <row r="153" s="12" customFormat="1" ht="22.8" customHeight="1">
      <c r="A153" s="12"/>
      <c r="B153" s="153"/>
      <c r="C153" s="12"/>
      <c r="D153" s="154" t="s">
        <v>79</v>
      </c>
      <c r="E153" s="164" t="s">
        <v>2314</v>
      </c>
      <c r="F153" s="164" t="s">
        <v>2315</v>
      </c>
      <c r="G153" s="12"/>
      <c r="H153" s="12"/>
      <c r="I153" s="156"/>
      <c r="J153" s="165">
        <f>BK153</f>
        <v>0</v>
      </c>
      <c r="K153" s="12"/>
      <c r="L153" s="153"/>
      <c r="M153" s="158"/>
      <c r="N153" s="159"/>
      <c r="O153" s="159"/>
      <c r="P153" s="160">
        <f>SUM(P154:P155)</f>
        <v>0</v>
      </c>
      <c r="Q153" s="159"/>
      <c r="R153" s="160">
        <f>SUM(R154:R155)</f>
        <v>0</v>
      </c>
      <c r="S153" s="159"/>
      <c r="T153" s="161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4" t="s">
        <v>22</v>
      </c>
      <c r="AT153" s="162" t="s">
        <v>79</v>
      </c>
      <c r="AU153" s="162" t="s">
        <v>88</v>
      </c>
      <c r="AY153" s="154" t="s">
        <v>216</v>
      </c>
      <c r="BK153" s="163">
        <f>SUM(BK154:BK155)</f>
        <v>0</v>
      </c>
    </row>
    <row r="154" s="2" customFormat="1" ht="14.4" customHeight="1">
      <c r="A154" s="40"/>
      <c r="B154" s="166"/>
      <c r="C154" s="167" t="s">
        <v>455</v>
      </c>
      <c r="D154" s="167" t="s">
        <v>218</v>
      </c>
      <c r="E154" s="168" t="s">
        <v>2316</v>
      </c>
      <c r="F154" s="169" t="s">
        <v>2317</v>
      </c>
      <c r="G154" s="170" t="s">
        <v>1436</v>
      </c>
      <c r="H154" s="171">
        <v>0.080000000000000002</v>
      </c>
      <c r="I154" s="172"/>
      <c r="J154" s="173">
        <f>ROUND(I154*H154,2)</f>
        <v>0</v>
      </c>
      <c r="K154" s="169" t="s">
        <v>222</v>
      </c>
      <c r="L154" s="41"/>
      <c r="M154" s="174" t="s">
        <v>3</v>
      </c>
      <c r="N154" s="175" t="s">
        <v>51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303</v>
      </c>
      <c r="AT154" s="178" t="s">
        <v>218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303</v>
      </c>
      <c r="BM154" s="178" t="s">
        <v>2318</v>
      </c>
    </row>
    <row r="155" s="2" customFormat="1">
      <c r="A155" s="40"/>
      <c r="B155" s="41"/>
      <c r="C155" s="40"/>
      <c r="D155" s="181" t="s">
        <v>230</v>
      </c>
      <c r="E155" s="40"/>
      <c r="F155" s="189" t="s">
        <v>2319</v>
      </c>
      <c r="G155" s="40"/>
      <c r="H155" s="40"/>
      <c r="I155" s="190"/>
      <c r="J155" s="40"/>
      <c r="K155" s="40"/>
      <c r="L155" s="41"/>
      <c r="M155" s="191"/>
      <c r="N155" s="192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0" t="s">
        <v>230</v>
      </c>
      <c r="AU155" s="20" t="s">
        <v>22</v>
      </c>
    </row>
    <row r="156" s="12" customFormat="1" ht="25.92" customHeight="1">
      <c r="A156" s="12"/>
      <c r="B156" s="153"/>
      <c r="C156" s="12"/>
      <c r="D156" s="154" t="s">
        <v>79</v>
      </c>
      <c r="E156" s="155" t="s">
        <v>1101</v>
      </c>
      <c r="F156" s="155" t="s">
        <v>1102</v>
      </c>
      <c r="G156" s="12"/>
      <c r="H156" s="12"/>
      <c r="I156" s="156"/>
      <c r="J156" s="157">
        <f>BK156</f>
        <v>0</v>
      </c>
      <c r="K156" s="12"/>
      <c r="L156" s="153"/>
      <c r="M156" s="158"/>
      <c r="N156" s="159"/>
      <c r="O156" s="159"/>
      <c r="P156" s="160">
        <f>P157</f>
        <v>0</v>
      </c>
      <c r="Q156" s="159"/>
      <c r="R156" s="160">
        <f>R157</f>
        <v>0</v>
      </c>
      <c r="S156" s="159"/>
      <c r="T156" s="16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4" t="s">
        <v>223</v>
      </c>
      <c r="AT156" s="162" t="s">
        <v>79</v>
      </c>
      <c r="AU156" s="162" t="s">
        <v>80</v>
      </c>
      <c r="AY156" s="154" t="s">
        <v>216</v>
      </c>
      <c r="BK156" s="163">
        <f>BK157</f>
        <v>0</v>
      </c>
    </row>
    <row r="157" s="2" customFormat="1" ht="14.4" customHeight="1">
      <c r="A157" s="40"/>
      <c r="B157" s="166"/>
      <c r="C157" s="167" t="s">
        <v>30</v>
      </c>
      <c r="D157" s="167" t="s">
        <v>218</v>
      </c>
      <c r="E157" s="168" t="s">
        <v>2374</v>
      </c>
      <c r="F157" s="169" t="s">
        <v>2375</v>
      </c>
      <c r="G157" s="170" t="s">
        <v>1090</v>
      </c>
      <c r="H157" s="171">
        <v>3</v>
      </c>
      <c r="I157" s="172"/>
      <c r="J157" s="173">
        <f>ROUND(I157*H157,2)</f>
        <v>0</v>
      </c>
      <c r="K157" s="169" t="s">
        <v>222</v>
      </c>
      <c r="L157" s="41"/>
      <c r="M157" s="211" t="s">
        <v>3</v>
      </c>
      <c r="N157" s="212" t="s">
        <v>51</v>
      </c>
      <c r="O157" s="21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2376</v>
      </c>
      <c r="AT157" s="178" t="s">
        <v>218</v>
      </c>
      <c r="AU157" s="178" t="s">
        <v>88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2376</v>
      </c>
      <c r="BM157" s="178" t="s">
        <v>2380</v>
      </c>
    </row>
    <row r="158" s="2" customFormat="1" ht="6.96" customHeight="1">
      <c r="A158" s="40"/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41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autoFilter ref="C87:K15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2405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ROUND((SUM(BE88:BE164)),  2)</f>
        <v>0</v>
      </c>
      <c r="G33" s="40"/>
      <c r="H33" s="40"/>
      <c r="I33" s="125">
        <v>0.20999999999999999</v>
      </c>
      <c r="J33" s="124">
        <f>ROUND(((SUM(BE88:BE164))*I33),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ROUND((SUM(BF88:BF164)),  2)</f>
        <v>0</v>
      </c>
      <c r="G34" s="40"/>
      <c r="H34" s="40"/>
      <c r="I34" s="125">
        <v>0.14999999999999999</v>
      </c>
      <c r="J34" s="124">
        <f>ROUND(((SUM(BF88:BF164))*I34),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ROUND((SUM(BG88:BG164)),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ROUND((SUM(BH88:BH164)),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ROUND((SUM(BI88:BI164)),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401.3 - Veřejné osvětlení -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1278</v>
      </c>
      <c r="E63" s="141"/>
      <c r="F63" s="141"/>
      <c r="G63" s="141"/>
      <c r="H63" s="141"/>
      <c r="I63" s="141"/>
      <c r="J63" s="142">
        <f>J112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604</v>
      </c>
      <c r="E65" s="137"/>
      <c r="F65" s="137"/>
      <c r="G65" s="137"/>
      <c r="H65" s="137"/>
      <c r="I65" s="137"/>
      <c r="J65" s="138">
        <f>J118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1082</v>
      </c>
      <c r="E66" s="141"/>
      <c r="F66" s="141"/>
      <c r="G66" s="141"/>
      <c r="H66" s="141"/>
      <c r="I66" s="141"/>
      <c r="J66" s="142">
        <f>J119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2191</v>
      </c>
      <c r="E67" s="141"/>
      <c r="F67" s="141"/>
      <c r="G67" s="141"/>
      <c r="H67" s="141"/>
      <c r="I67" s="141"/>
      <c r="J67" s="142">
        <f>J160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1083</v>
      </c>
      <c r="E68" s="137"/>
      <c r="F68" s="137"/>
      <c r="G68" s="137"/>
      <c r="H68" s="137"/>
      <c r="I68" s="137"/>
      <c r="J68" s="138">
        <f>J163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401.3 - Veřejné osvětlení - III.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P89+P118+P163</f>
        <v>0</v>
      </c>
      <c r="Q88" s="86"/>
      <c r="R88" s="150">
        <f>R89+R118+R163</f>
        <v>1.6871400000000003</v>
      </c>
      <c r="S88" s="86"/>
      <c r="T88" s="151">
        <f>T89+T118+T163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BK89+BK118+BK163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P90+P110+P112+P115</f>
        <v>0</v>
      </c>
      <c r="Q89" s="159"/>
      <c r="R89" s="160">
        <f>R90+R110+R112+R115</f>
        <v>0.080750000000000002</v>
      </c>
      <c r="S89" s="159"/>
      <c r="T89" s="161">
        <f>T90+T110+T112+T115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BK90+BK110+BK112+BK115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88</v>
      </c>
      <c r="F90" s="164" t="s">
        <v>217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SUM(P91:P109)</f>
        <v>0</v>
      </c>
      <c r="Q90" s="159"/>
      <c r="R90" s="160">
        <f>SUM(R91:R109)</f>
        <v>0</v>
      </c>
      <c r="S90" s="159"/>
      <c r="T90" s="161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SUM(BK91:BK109)</f>
        <v>0</v>
      </c>
    </row>
    <row r="91" s="2" customFormat="1" ht="24.15" customHeight="1">
      <c r="A91" s="40"/>
      <c r="B91" s="166"/>
      <c r="C91" s="167" t="s">
        <v>88</v>
      </c>
      <c r="D91" s="167" t="s">
        <v>218</v>
      </c>
      <c r="E91" s="168" t="s">
        <v>2192</v>
      </c>
      <c r="F91" s="169" t="s">
        <v>2193</v>
      </c>
      <c r="G91" s="170" t="s">
        <v>271</v>
      </c>
      <c r="H91" s="171">
        <v>13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2383</v>
      </c>
    </row>
    <row r="92" s="13" customFormat="1">
      <c r="A92" s="13"/>
      <c r="B92" s="180"/>
      <c r="C92" s="13"/>
      <c r="D92" s="181" t="s">
        <v>225</v>
      </c>
      <c r="E92" s="182" t="s">
        <v>3</v>
      </c>
      <c r="F92" s="183" t="s">
        <v>2406</v>
      </c>
      <c r="G92" s="13"/>
      <c r="H92" s="184">
        <v>13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41</v>
      </c>
      <c r="AX92" s="13" t="s">
        <v>80</v>
      </c>
      <c r="AY92" s="182" t="s">
        <v>216</v>
      </c>
    </row>
    <row r="93" s="14" customFormat="1">
      <c r="A93" s="14"/>
      <c r="B93" s="193"/>
      <c r="C93" s="14"/>
      <c r="D93" s="181" t="s">
        <v>225</v>
      </c>
      <c r="E93" s="194" t="s">
        <v>3</v>
      </c>
      <c r="F93" s="195" t="s">
        <v>234</v>
      </c>
      <c r="G93" s="14"/>
      <c r="H93" s="196">
        <v>13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225</v>
      </c>
      <c r="AU93" s="194" t="s">
        <v>22</v>
      </c>
      <c r="AV93" s="14" t="s">
        <v>223</v>
      </c>
      <c r="AW93" s="14" t="s">
        <v>41</v>
      </c>
      <c r="AX93" s="14" t="s">
        <v>88</v>
      </c>
      <c r="AY93" s="194" t="s">
        <v>216</v>
      </c>
    </row>
    <row r="94" s="2" customFormat="1" ht="24.15" customHeight="1">
      <c r="A94" s="40"/>
      <c r="B94" s="166"/>
      <c r="C94" s="167" t="s">
        <v>22</v>
      </c>
      <c r="D94" s="167" t="s">
        <v>218</v>
      </c>
      <c r="E94" s="168" t="s">
        <v>1302</v>
      </c>
      <c r="F94" s="169" t="s">
        <v>1303</v>
      </c>
      <c r="G94" s="170" t="s">
        <v>271</v>
      </c>
      <c r="H94" s="171">
        <v>170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223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223</v>
      </c>
      <c r="BM94" s="178" t="s">
        <v>2196</v>
      </c>
    </row>
    <row r="95" s="13" customFormat="1">
      <c r="A95" s="13"/>
      <c r="B95" s="180"/>
      <c r="C95" s="13"/>
      <c r="D95" s="181" t="s">
        <v>225</v>
      </c>
      <c r="E95" s="182" t="s">
        <v>3</v>
      </c>
      <c r="F95" s="183" t="s">
        <v>2407</v>
      </c>
      <c r="G95" s="13"/>
      <c r="H95" s="184">
        <v>170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41</v>
      </c>
      <c r="AX95" s="13" t="s">
        <v>88</v>
      </c>
      <c r="AY95" s="182" t="s">
        <v>216</v>
      </c>
    </row>
    <row r="96" s="2" customFormat="1" ht="37.8" customHeight="1">
      <c r="A96" s="40"/>
      <c r="B96" s="166"/>
      <c r="C96" s="167" t="s">
        <v>235</v>
      </c>
      <c r="D96" s="167" t="s">
        <v>218</v>
      </c>
      <c r="E96" s="168" t="s">
        <v>293</v>
      </c>
      <c r="F96" s="169" t="s">
        <v>294</v>
      </c>
      <c r="G96" s="170" t="s">
        <v>271</v>
      </c>
      <c r="H96" s="171">
        <v>81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2204</v>
      </c>
    </row>
    <row r="97" s="2" customFormat="1">
      <c r="A97" s="40"/>
      <c r="B97" s="41"/>
      <c r="C97" s="40"/>
      <c r="D97" s="181" t="s">
        <v>230</v>
      </c>
      <c r="E97" s="40"/>
      <c r="F97" s="189" t="s">
        <v>296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3" customFormat="1">
      <c r="A98" s="13"/>
      <c r="B98" s="180"/>
      <c r="C98" s="13"/>
      <c r="D98" s="181" t="s">
        <v>225</v>
      </c>
      <c r="E98" s="182" t="s">
        <v>3</v>
      </c>
      <c r="F98" s="183" t="s">
        <v>2408</v>
      </c>
      <c r="G98" s="13"/>
      <c r="H98" s="184">
        <v>81</v>
      </c>
      <c r="I98" s="185"/>
      <c r="J98" s="13"/>
      <c r="K98" s="13"/>
      <c r="L98" s="180"/>
      <c r="M98" s="186"/>
      <c r="N98" s="187"/>
      <c r="O98" s="187"/>
      <c r="P98" s="187"/>
      <c r="Q98" s="187"/>
      <c r="R98" s="187"/>
      <c r="S98" s="187"/>
      <c r="T98" s="18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225</v>
      </c>
      <c r="AU98" s="182" t="s">
        <v>22</v>
      </c>
      <c r="AV98" s="13" t="s">
        <v>22</v>
      </c>
      <c r="AW98" s="13" t="s">
        <v>41</v>
      </c>
      <c r="AX98" s="13" t="s">
        <v>88</v>
      </c>
      <c r="AY98" s="182" t="s">
        <v>216</v>
      </c>
    </row>
    <row r="99" s="2" customFormat="1" ht="37.8" customHeight="1">
      <c r="A99" s="40"/>
      <c r="B99" s="166"/>
      <c r="C99" s="167" t="s">
        <v>223</v>
      </c>
      <c r="D99" s="167" t="s">
        <v>218</v>
      </c>
      <c r="E99" s="168" t="s">
        <v>2206</v>
      </c>
      <c r="F99" s="169" t="s">
        <v>2207</v>
      </c>
      <c r="G99" s="170" t="s">
        <v>271</v>
      </c>
      <c r="H99" s="171">
        <v>1134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223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223</v>
      </c>
      <c r="BM99" s="178" t="s">
        <v>2387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2325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2409</v>
      </c>
      <c r="G101" s="13"/>
      <c r="H101" s="184">
        <v>1134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245</v>
      </c>
      <c r="D102" s="167" t="s">
        <v>218</v>
      </c>
      <c r="E102" s="168" t="s">
        <v>298</v>
      </c>
      <c r="F102" s="169" t="s">
        <v>2211</v>
      </c>
      <c r="G102" s="170" t="s">
        <v>300</v>
      </c>
      <c r="H102" s="171">
        <v>168.72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2212</v>
      </c>
    </row>
    <row r="103" s="13" customFormat="1">
      <c r="A103" s="13"/>
      <c r="B103" s="180"/>
      <c r="C103" s="13"/>
      <c r="D103" s="181" t="s">
        <v>225</v>
      </c>
      <c r="E103" s="13"/>
      <c r="F103" s="183" t="s">
        <v>2410</v>
      </c>
      <c r="G103" s="13"/>
      <c r="H103" s="184">
        <v>168.72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167" t="s">
        <v>249</v>
      </c>
      <c r="D104" s="167" t="s">
        <v>218</v>
      </c>
      <c r="E104" s="168" t="s">
        <v>2214</v>
      </c>
      <c r="F104" s="169" t="s">
        <v>2215</v>
      </c>
      <c r="G104" s="170" t="s">
        <v>271</v>
      </c>
      <c r="H104" s="171">
        <v>102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2216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2411</v>
      </c>
      <c r="G105" s="13"/>
      <c r="H105" s="184">
        <v>102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88</v>
      </c>
      <c r="AY105" s="182" t="s">
        <v>216</v>
      </c>
    </row>
    <row r="106" s="2" customFormat="1" ht="14.4" customHeight="1">
      <c r="A106" s="40"/>
      <c r="B106" s="166"/>
      <c r="C106" s="167" t="s">
        <v>254</v>
      </c>
      <c r="D106" s="167" t="s">
        <v>218</v>
      </c>
      <c r="E106" s="168" t="s">
        <v>1017</v>
      </c>
      <c r="F106" s="169" t="s">
        <v>2218</v>
      </c>
      <c r="G106" s="170" t="s">
        <v>271</v>
      </c>
      <c r="H106" s="171">
        <v>68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223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223</v>
      </c>
      <c r="BM106" s="178" t="s">
        <v>2219</v>
      </c>
    </row>
    <row r="107" s="13" customFormat="1">
      <c r="A107" s="13"/>
      <c r="B107" s="180"/>
      <c r="C107" s="13"/>
      <c r="D107" s="181" t="s">
        <v>225</v>
      </c>
      <c r="E107" s="182" t="s">
        <v>3</v>
      </c>
      <c r="F107" s="183" t="s">
        <v>2412</v>
      </c>
      <c r="G107" s="13"/>
      <c r="H107" s="184">
        <v>68</v>
      </c>
      <c r="I107" s="185"/>
      <c r="J107" s="13"/>
      <c r="K107" s="13"/>
      <c r="L107" s="180"/>
      <c r="M107" s="186"/>
      <c r="N107" s="187"/>
      <c r="O107" s="187"/>
      <c r="P107" s="187"/>
      <c r="Q107" s="187"/>
      <c r="R107" s="187"/>
      <c r="S107" s="187"/>
      <c r="T107" s="18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225</v>
      </c>
      <c r="AU107" s="182" t="s">
        <v>22</v>
      </c>
      <c r="AV107" s="13" t="s">
        <v>22</v>
      </c>
      <c r="AW107" s="13" t="s">
        <v>41</v>
      </c>
      <c r="AX107" s="13" t="s">
        <v>88</v>
      </c>
      <c r="AY107" s="182" t="s">
        <v>216</v>
      </c>
    </row>
    <row r="108" s="2" customFormat="1" ht="14.4" customHeight="1">
      <c r="A108" s="40"/>
      <c r="B108" s="166"/>
      <c r="C108" s="201" t="s">
        <v>258</v>
      </c>
      <c r="D108" s="201" t="s">
        <v>356</v>
      </c>
      <c r="E108" s="202" t="s">
        <v>1021</v>
      </c>
      <c r="F108" s="203" t="s">
        <v>1022</v>
      </c>
      <c r="G108" s="204" t="s">
        <v>300</v>
      </c>
      <c r="H108" s="205">
        <v>136</v>
      </c>
      <c r="I108" s="206"/>
      <c r="J108" s="207">
        <f>ROUND(I108*H108,2)</f>
        <v>0</v>
      </c>
      <c r="K108" s="203" t="s">
        <v>222</v>
      </c>
      <c r="L108" s="208"/>
      <c r="M108" s="209" t="s">
        <v>3</v>
      </c>
      <c r="N108" s="210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258</v>
      </c>
      <c r="AT108" s="178" t="s">
        <v>356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2221</v>
      </c>
    </row>
    <row r="109" s="13" customFormat="1">
      <c r="A109" s="13"/>
      <c r="B109" s="180"/>
      <c r="C109" s="13"/>
      <c r="D109" s="181" t="s">
        <v>225</v>
      </c>
      <c r="E109" s="13"/>
      <c r="F109" s="183" t="s">
        <v>2413</v>
      </c>
      <c r="G109" s="13"/>
      <c r="H109" s="184">
        <v>136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</v>
      </c>
      <c r="AX109" s="13" t="s">
        <v>88</v>
      </c>
      <c r="AY109" s="182" t="s">
        <v>216</v>
      </c>
    </row>
    <row r="110" s="12" customFormat="1" ht="22.8" customHeight="1">
      <c r="A110" s="12"/>
      <c r="B110" s="153"/>
      <c r="C110" s="12"/>
      <c r="D110" s="154" t="s">
        <v>79</v>
      </c>
      <c r="E110" s="164" t="s">
        <v>22</v>
      </c>
      <c r="F110" s="164" t="s">
        <v>330</v>
      </c>
      <c r="G110" s="12"/>
      <c r="H110" s="12"/>
      <c r="I110" s="156"/>
      <c r="J110" s="165">
        <f>BK110</f>
        <v>0</v>
      </c>
      <c r="K110" s="12"/>
      <c r="L110" s="153"/>
      <c r="M110" s="158"/>
      <c r="N110" s="159"/>
      <c r="O110" s="159"/>
      <c r="P110" s="160">
        <f>P111</f>
        <v>0</v>
      </c>
      <c r="Q110" s="159"/>
      <c r="R110" s="160">
        <f>R111</f>
        <v>0</v>
      </c>
      <c r="S110" s="159"/>
      <c r="T110" s="161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4" t="s">
        <v>88</v>
      </c>
      <c r="AT110" s="162" t="s">
        <v>79</v>
      </c>
      <c r="AU110" s="162" t="s">
        <v>88</v>
      </c>
      <c r="AY110" s="154" t="s">
        <v>216</v>
      </c>
      <c r="BK110" s="163">
        <f>BK111</f>
        <v>0</v>
      </c>
    </row>
    <row r="111" s="2" customFormat="1" ht="14.4" customHeight="1">
      <c r="A111" s="40"/>
      <c r="B111" s="166"/>
      <c r="C111" s="167" t="s">
        <v>264</v>
      </c>
      <c r="D111" s="167" t="s">
        <v>218</v>
      </c>
      <c r="E111" s="168" t="s">
        <v>2223</v>
      </c>
      <c r="F111" s="169" t="s">
        <v>2224</v>
      </c>
      <c r="G111" s="170" t="s">
        <v>271</v>
      </c>
      <c r="H111" s="171">
        <v>13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2225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258</v>
      </c>
      <c r="F112" s="164" t="s">
        <v>1364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SUM(P113:P114)</f>
        <v>0</v>
      </c>
      <c r="Q112" s="159"/>
      <c r="R112" s="160">
        <f>SUM(R113:R114)</f>
        <v>0.080750000000000002</v>
      </c>
      <c r="S112" s="159"/>
      <c r="T112" s="16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88</v>
      </c>
      <c r="AT112" s="162" t="s">
        <v>79</v>
      </c>
      <c r="AU112" s="162" t="s">
        <v>88</v>
      </c>
      <c r="AY112" s="154" t="s">
        <v>216</v>
      </c>
      <c r="BK112" s="163">
        <f>SUM(BK113:BK114)</f>
        <v>0</v>
      </c>
    </row>
    <row r="113" s="2" customFormat="1" ht="14.4" customHeight="1">
      <c r="A113" s="40"/>
      <c r="B113" s="166"/>
      <c r="C113" s="167" t="s">
        <v>268</v>
      </c>
      <c r="D113" s="167" t="s">
        <v>218</v>
      </c>
      <c r="E113" s="168" t="s">
        <v>1427</v>
      </c>
      <c r="F113" s="169" t="s">
        <v>1428</v>
      </c>
      <c r="G113" s="170" t="s">
        <v>261</v>
      </c>
      <c r="H113" s="171">
        <v>425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0.00019000000000000001</v>
      </c>
      <c r="R113" s="176">
        <f>Q113*H113</f>
        <v>0.080750000000000002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223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223</v>
      </c>
      <c r="BM113" s="178" t="s">
        <v>2226</v>
      </c>
    </row>
    <row r="114" s="2" customFormat="1" ht="14.4" customHeight="1">
      <c r="A114" s="40"/>
      <c r="B114" s="166"/>
      <c r="C114" s="167" t="s">
        <v>273</v>
      </c>
      <c r="D114" s="167" t="s">
        <v>218</v>
      </c>
      <c r="E114" s="168" t="s">
        <v>1431</v>
      </c>
      <c r="F114" s="169" t="s">
        <v>2227</v>
      </c>
      <c r="G114" s="170" t="s">
        <v>261</v>
      </c>
      <c r="H114" s="171">
        <v>425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223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223</v>
      </c>
      <c r="BM114" s="178" t="s">
        <v>2228</v>
      </c>
    </row>
    <row r="115" s="12" customFormat="1" ht="22.8" customHeight="1">
      <c r="A115" s="12"/>
      <c r="B115" s="153"/>
      <c r="C115" s="12"/>
      <c r="D115" s="154" t="s">
        <v>79</v>
      </c>
      <c r="E115" s="164" t="s">
        <v>593</v>
      </c>
      <c r="F115" s="164" t="s">
        <v>594</v>
      </c>
      <c r="G115" s="12"/>
      <c r="H115" s="12"/>
      <c r="I115" s="156"/>
      <c r="J115" s="165">
        <f>BK115</f>
        <v>0</v>
      </c>
      <c r="K115" s="12"/>
      <c r="L115" s="153"/>
      <c r="M115" s="158"/>
      <c r="N115" s="159"/>
      <c r="O115" s="159"/>
      <c r="P115" s="160">
        <f>SUM(P116:P117)</f>
        <v>0</v>
      </c>
      <c r="Q115" s="159"/>
      <c r="R115" s="160">
        <f>SUM(R116:R117)</f>
        <v>0</v>
      </c>
      <c r="S115" s="159"/>
      <c r="T115" s="161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4" t="s">
        <v>88</v>
      </c>
      <c r="AT115" s="162" t="s">
        <v>79</v>
      </c>
      <c r="AU115" s="162" t="s">
        <v>88</v>
      </c>
      <c r="AY115" s="154" t="s">
        <v>216</v>
      </c>
      <c r="BK115" s="163">
        <f>SUM(BK116:BK117)</f>
        <v>0</v>
      </c>
    </row>
    <row r="116" s="2" customFormat="1" ht="14.4" customHeight="1">
      <c r="A116" s="40"/>
      <c r="B116" s="166"/>
      <c r="C116" s="167" t="s">
        <v>280</v>
      </c>
      <c r="D116" s="167" t="s">
        <v>218</v>
      </c>
      <c r="E116" s="168" t="s">
        <v>1453</v>
      </c>
      <c r="F116" s="169" t="s">
        <v>2229</v>
      </c>
      <c r="G116" s="170" t="s">
        <v>300</v>
      </c>
      <c r="H116" s="171">
        <v>1.6870000000000001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223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223</v>
      </c>
      <c r="BM116" s="178" t="s">
        <v>2230</v>
      </c>
    </row>
    <row r="117" s="2" customFormat="1" ht="14.4" customHeight="1">
      <c r="A117" s="40"/>
      <c r="B117" s="166"/>
      <c r="C117" s="167" t="s">
        <v>287</v>
      </c>
      <c r="D117" s="167" t="s">
        <v>218</v>
      </c>
      <c r="E117" s="168" t="s">
        <v>1457</v>
      </c>
      <c r="F117" s="169" t="s">
        <v>2231</v>
      </c>
      <c r="G117" s="170" t="s">
        <v>300</v>
      </c>
      <c r="H117" s="171">
        <v>1.6870000000000001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223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223</v>
      </c>
      <c r="BM117" s="178" t="s">
        <v>2232</v>
      </c>
    </row>
    <row r="118" s="12" customFormat="1" ht="25.92" customHeight="1">
      <c r="A118" s="12"/>
      <c r="B118" s="153"/>
      <c r="C118" s="12"/>
      <c r="D118" s="154" t="s">
        <v>79</v>
      </c>
      <c r="E118" s="155" t="s">
        <v>644</v>
      </c>
      <c r="F118" s="155" t="s">
        <v>645</v>
      </c>
      <c r="G118" s="12"/>
      <c r="H118" s="12"/>
      <c r="I118" s="156"/>
      <c r="J118" s="157">
        <f>BK118</f>
        <v>0</v>
      </c>
      <c r="K118" s="12"/>
      <c r="L118" s="153"/>
      <c r="M118" s="158"/>
      <c r="N118" s="159"/>
      <c r="O118" s="159"/>
      <c r="P118" s="160">
        <f>P119+P160</f>
        <v>0</v>
      </c>
      <c r="Q118" s="159"/>
      <c r="R118" s="160">
        <f>R119+R160</f>
        <v>1.6063900000000002</v>
      </c>
      <c r="S118" s="159"/>
      <c r="T118" s="161">
        <f>T119+T160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4" t="s">
        <v>22</v>
      </c>
      <c r="AT118" s="162" t="s">
        <v>79</v>
      </c>
      <c r="AU118" s="162" t="s">
        <v>80</v>
      </c>
      <c r="AY118" s="154" t="s">
        <v>216</v>
      </c>
      <c r="BK118" s="163">
        <f>BK119+BK160</f>
        <v>0</v>
      </c>
    </row>
    <row r="119" s="12" customFormat="1" ht="22.8" customHeight="1">
      <c r="A119" s="12"/>
      <c r="B119" s="153"/>
      <c r="C119" s="12"/>
      <c r="D119" s="154" t="s">
        <v>79</v>
      </c>
      <c r="E119" s="164" t="s">
        <v>1096</v>
      </c>
      <c r="F119" s="164" t="s">
        <v>1097</v>
      </c>
      <c r="G119" s="12"/>
      <c r="H119" s="12"/>
      <c r="I119" s="156"/>
      <c r="J119" s="165">
        <f>BK119</f>
        <v>0</v>
      </c>
      <c r="K119" s="12"/>
      <c r="L119" s="153"/>
      <c r="M119" s="158"/>
      <c r="N119" s="159"/>
      <c r="O119" s="159"/>
      <c r="P119" s="160">
        <f>SUM(P120:P159)</f>
        <v>0</v>
      </c>
      <c r="Q119" s="159"/>
      <c r="R119" s="160">
        <f>SUM(R120:R159)</f>
        <v>1.6063900000000002</v>
      </c>
      <c r="S119" s="159"/>
      <c r="T119" s="161">
        <f>SUM(T120:T159)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4" t="s">
        <v>22</v>
      </c>
      <c r="AT119" s="162" t="s">
        <v>79</v>
      </c>
      <c r="AU119" s="162" t="s">
        <v>88</v>
      </c>
      <c r="AY119" s="154" t="s">
        <v>216</v>
      </c>
      <c r="BK119" s="163">
        <f>SUM(BK120:BK159)</f>
        <v>0</v>
      </c>
    </row>
    <row r="120" s="2" customFormat="1" ht="24.15" customHeight="1">
      <c r="A120" s="40"/>
      <c r="B120" s="166"/>
      <c r="C120" s="167" t="s">
        <v>292</v>
      </c>
      <c r="D120" s="167" t="s">
        <v>218</v>
      </c>
      <c r="E120" s="168" t="s">
        <v>2331</v>
      </c>
      <c r="F120" s="169" t="s">
        <v>2332</v>
      </c>
      <c r="G120" s="170" t="s">
        <v>261</v>
      </c>
      <c r="H120" s="171">
        <v>3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303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303</v>
      </c>
      <c r="BM120" s="178" t="s">
        <v>2414</v>
      </c>
    </row>
    <row r="121" s="2" customFormat="1" ht="14.4" customHeight="1">
      <c r="A121" s="40"/>
      <c r="B121" s="166"/>
      <c r="C121" s="201" t="s">
        <v>9</v>
      </c>
      <c r="D121" s="201" t="s">
        <v>356</v>
      </c>
      <c r="E121" s="202" t="s">
        <v>2334</v>
      </c>
      <c r="F121" s="203" t="s">
        <v>2335</v>
      </c>
      <c r="G121" s="204" t="s">
        <v>261</v>
      </c>
      <c r="H121" s="205">
        <v>3</v>
      </c>
      <c r="I121" s="206"/>
      <c r="J121" s="207">
        <f>ROUND(I121*H121,2)</f>
        <v>0</v>
      </c>
      <c r="K121" s="203" t="s">
        <v>222</v>
      </c>
      <c r="L121" s="208"/>
      <c r="M121" s="209" t="s">
        <v>3</v>
      </c>
      <c r="N121" s="210" t="s">
        <v>51</v>
      </c>
      <c r="O121" s="74"/>
      <c r="P121" s="176">
        <f>O121*H121</f>
        <v>0</v>
      </c>
      <c r="Q121" s="176">
        <v>0.0022499999999999998</v>
      </c>
      <c r="R121" s="176">
        <f>Q121*H121</f>
        <v>0.0067499999999999991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397</v>
      </c>
      <c r="AT121" s="178" t="s">
        <v>356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303</v>
      </c>
      <c r="BM121" s="178" t="s">
        <v>2415</v>
      </c>
    </row>
    <row r="122" s="2" customFormat="1" ht="14.4" customHeight="1">
      <c r="A122" s="40"/>
      <c r="B122" s="166"/>
      <c r="C122" s="167" t="s">
        <v>303</v>
      </c>
      <c r="D122" s="167" t="s">
        <v>218</v>
      </c>
      <c r="E122" s="168" t="s">
        <v>2233</v>
      </c>
      <c r="F122" s="169" t="s">
        <v>2234</v>
      </c>
      <c r="G122" s="170" t="s">
        <v>261</v>
      </c>
      <c r="H122" s="171">
        <v>455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303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303</v>
      </c>
      <c r="BM122" s="178" t="s">
        <v>2235</v>
      </c>
    </row>
    <row r="123" s="2" customFormat="1" ht="14.4" customHeight="1">
      <c r="A123" s="40"/>
      <c r="B123" s="166"/>
      <c r="C123" s="201" t="s">
        <v>308</v>
      </c>
      <c r="D123" s="201" t="s">
        <v>356</v>
      </c>
      <c r="E123" s="202" t="s">
        <v>2236</v>
      </c>
      <c r="F123" s="203" t="s">
        <v>2237</v>
      </c>
      <c r="G123" s="204" t="s">
        <v>261</v>
      </c>
      <c r="H123" s="205">
        <v>455</v>
      </c>
      <c r="I123" s="206"/>
      <c r="J123" s="207">
        <f>ROUND(I123*H123,2)</f>
        <v>0</v>
      </c>
      <c r="K123" s="203" t="s">
        <v>222</v>
      </c>
      <c r="L123" s="208"/>
      <c r="M123" s="209" t="s">
        <v>3</v>
      </c>
      <c r="N123" s="210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397</v>
      </c>
      <c r="AT123" s="178" t="s">
        <v>356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303</v>
      </c>
      <c r="BM123" s="178" t="s">
        <v>2238</v>
      </c>
    </row>
    <row r="124" s="13" customFormat="1">
      <c r="A124" s="13"/>
      <c r="B124" s="180"/>
      <c r="C124" s="13"/>
      <c r="D124" s="181" t="s">
        <v>225</v>
      </c>
      <c r="E124" s="13"/>
      <c r="F124" s="183" t="s">
        <v>2416</v>
      </c>
      <c r="G124" s="13"/>
      <c r="H124" s="184">
        <v>455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</v>
      </c>
      <c r="AX124" s="13" t="s">
        <v>88</v>
      </c>
      <c r="AY124" s="182" t="s">
        <v>216</v>
      </c>
    </row>
    <row r="125" s="2" customFormat="1" ht="14.4" customHeight="1">
      <c r="A125" s="40"/>
      <c r="B125" s="166"/>
      <c r="C125" s="167" t="s">
        <v>314</v>
      </c>
      <c r="D125" s="167" t="s">
        <v>218</v>
      </c>
      <c r="E125" s="168" t="s">
        <v>2240</v>
      </c>
      <c r="F125" s="169" t="s">
        <v>2241</v>
      </c>
      <c r="G125" s="170" t="s">
        <v>261</v>
      </c>
      <c r="H125" s="171">
        <v>14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303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303</v>
      </c>
      <c r="BM125" s="178" t="s">
        <v>2242</v>
      </c>
    </row>
    <row r="126" s="2" customFormat="1" ht="14.4" customHeight="1">
      <c r="A126" s="40"/>
      <c r="B126" s="166"/>
      <c r="C126" s="201" t="s">
        <v>319</v>
      </c>
      <c r="D126" s="201" t="s">
        <v>356</v>
      </c>
      <c r="E126" s="202" t="s">
        <v>2243</v>
      </c>
      <c r="F126" s="203" t="s">
        <v>2244</v>
      </c>
      <c r="G126" s="204" t="s">
        <v>261</v>
      </c>
      <c r="H126" s="205">
        <v>13</v>
      </c>
      <c r="I126" s="206"/>
      <c r="J126" s="207">
        <f>ROUND(I126*H126,2)</f>
        <v>0</v>
      </c>
      <c r="K126" s="203" t="s">
        <v>222</v>
      </c>
      <c r="L126" s="208"/>
      <c r="M126" s="209" t="s">
        <v>3</v>
      </c>
      <c r="N126" s="210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397</v>
      </c>
      <c r="AT126" s="178" t="s">
        <v>356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303</v>
      </c>
      <c r="BM126" s="178" t="s">
        <v>2245</v>
      </c>
    </row>
    <row r="127" s="13" customFormat="1">
      <c r="A127" s="13"/>
      <c r="B127" s="180"/>
      <c r="C127" s="13"/>
      <c r="D127" s="181" t="s">
        <v>225</v>
      </c>
      <c r="E127" s="13"/>
      <c r="F127" s="183" t="s">
        <v>2417</v>
      </c>
      <c r="G127" s="13"/>
      <c r="H127" s="184">
        <v>13</v>
      </c>
      <c r="I127" s="185"/>
      <c r="J127" s="13"/>
      <c r="K127" s="13"/>
      <c r="L127" s="180"/>
      <c r="M127" s="186"/>
      <c r="N127" s="187"/>
      <c r="O127" s="187"/>
      <c r="P127" s="187"/>
      <c r="Q127" s="187"/>
      <c r="R127" s="187"/>
      <c r="S127" s="187"/>
      <c r="T127" s="18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225</v>
      </c>
      <c r="AU127" s="182" t="s">
        <v>22</v>
      </c>
      <c r="AV127" s="13" t="s">
        <v>22</v>
      </c>
      <c r="AW127" s="13" t="s">
        <v>4</v>
      </c>
      <c r="AX127" s="13" t="s">
        <v>88</v>
      </c>
      <c r="AY127" s="182" t="s">
        <v>216</v>
      </c>
    </row>
    <row r="128" s="2" customFormat="1" ht="14.4" customHeight="1">
      <c r="A128" s="40"/>
      <c r="B128" s="166"/>
      <c r="C128" s="167" t="s">
        <v>325</v>
      </c>
      <c r="D128" s="167" t="s">
        <v>218</v>
      </c>
      <c r="E128" s="168" t="s">
        <v>2247</v>
      </c>
      <c r="F128" s="169" t="s">
        <v>2248</v>
      </c>
      <c r="G128" s="170" t="s">
        <v>261</v>
      </c>
      <c r="H128" s="171">
        <v>88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303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303</v>
      </c>
      <c r="BM128" s="178" t="s">
        <v>2249</v>
      </c>
    </row>
    <row r="129" s="2" customFormat="1" ht="14.4" customHeight="1">
      <c r="A129" s="40"/>
      <c r="B129" s="166"/>
      <c r="C129" s="201" t="s">
        <v>8</v>
      </c>
      <c r="D129" s="201" t="s">
        <v>356</v>
      </c>
      <c r="E129" s="202" t="s">
        <v>2250</v>
      </c>
      <c r="F129" s="203" t="s">
        <v>2251</v>
      </c>
      <c r="G129" s="204" t="s">
        <v>261</v>
      </c>
      <c r="H129" s="205">
        <v>88</v>
      </c>
      <c r="I129" s="206"/>
      <c r="J129" s="207">
        <f>ROUND(I129*H129,2)</f>
        <v>0</v>
      </c>
      <c r="K129" s="203" t="s">
        <v>222</v>
      </c>
      <c r="L129" s="208"/>
      <c r="M129" s="209" t="s">
        <v>3</v>
      </c>
      <c r="N129" s="210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397</v>
      </c>
      <c r="AT129" s="178" t="s">
        <v>356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303</v>
      </c>
      <c r="BM129" s="178" t="s">
        <v>2252</v>
      </c>
    </row>
    <row r="130" s="13" customFormat="1">
      <c r="A130" s="13"/>
      <c r="B130" s="180"/>
      <c r="C130" s="13"/>
      <c r="D130" s="181" t="s">
        <v>225</v>
      </c>
      <c r="E130" s="13"/>
      <c r="F130" s="183" t="s">
        <v>2418</v>
      </c>
      <c r="G130" s="13"/>
      <c r="H130" s="184">
        <v>88</v>
      </c>
      <c r="I130" s="185"/>
      <c r="J130" s="13"/>
      <c r="K130" s="13"/>
      <c r="L130" s="180"/>
      <c r="M130" s="186"/>
      <c r="N130" s="187"/>
      <c r="O130" s="187"/>
      <c r="P130" s="187"/>
      <c r="Q130" s="187"/>
      <c r="R130" s="187"/>
      <c r="S130" s="187"/>
      <c r="T130" s="18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2" t="s">
        <v>225</v>
      </c>
      <c r="AU130" s="182" t="s">
        <v>22</v>
      </c>
      <c r="AV130" s="13" t="s">
        <v>22</v>
      </c>
      <c r="AW130" s="13" t="s">
        <v>4</v>
      </c>
      <c r="AX130" s="13" t="s">
        <v>88</v>
      </c>
      <c r="AY130" s="182" t="s">
        <v>216</v>
      </c>
    </row>
    <row r="131" s="2" customFormat="1" ht="14.4" customHeight="1">
      <c r="A131" s="40"/>
      <c r="B131" s="166"/>
      <c r="C131" s="167" t="s">
        <v>336</v>
      </c>
      <c r="D131" s="167" t="s">
        <v>218</v>
      </c>
      <c r="E131" s="168" t="s">
        <v>2254</v>
      </c>
      <c r="F131" s="169" t="s">
        <v>2255</v>
      </c>
      <c r="G131" s="170" t="s">
        <v>261</v>
      </c>
      <c r="H131" s="171">
        <v>493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303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303</v>
      </c>
      <c r="BM131" s="178" t="s">
        <v>2256</v>
      </c>
    </row>
    <row r="132" s="2" customFormat="1" ht="14.4" customHeight="1">
      <c r="A132" s="40"/>
      <c r="B132" s="166"/>
      <c r="C132" s="201" t="s">
        <v>341</v>
      </c>
      <c r="D132" s="201" t="s">
        <v>356</v>
      </c>
      <c r="E132" s="202" t="s">
        <v>2257</v>
      </c>
      <c r="F132" s="203" t="s">
        <v>2258</v>
      </c>
      <c r="G132" s="204" t="s">
        <v>261</v>
      </c>
      <c r="H132" s="205">
        <v>493</v>
      </c>
      <c r="I132" s="206"/>
      <c r="J132" s="207">
        <f>ROUND(I132*H132,2)</f>
        <v>0</v>
      </c>
      <c r="K132" s="203" t="s">
        <v>222</v>
      </c>
      <c r="L132" s="208"/>
      <c r="M132" s="209" t="s">
        <v>3</v>
      </c>
      <c r="N132" s="210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397</v>
      </c>
      <c r="AT132" s="178" t="s">
        <v>356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303</v>
      </c>
      <c r="BM132" s="178" t="s">
        <v>2259</v>
      </c>
    </row>
    <row r="133" s="13" customFormat="1">
      <c r="A133" s="13"/>
      <c r="B133" s="180"/>
      <c r="C133" s="13"/>
      <c r="D133" s="181" t="s">
        <v>225</v>
      </c>
      <c r="E133" s="13"/>
      <c r="F133" s="183" t="s">
        <v>2419</v>
      </c>
      <c r="G133" s="13"/>
      <c r="H133" s="184">
        <v>493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225</v>
      </c>
      <c r="AU133" s="182" t="s">
        <v>22</v>
      </c>
      <c r="AV133" s="13" t="s">
        <v>22</v>
      </c>
      <c r="AW133" s="13" t="s">
        <v>4</v>
      </c>
      <c r="AX133" s="13" t="s">
        <v>88</v>
      </c>
      <c r="AY133" s="182" t="s">
        <v>216</v>
      </c>
    </row>
    <row r="134" s="2" customFormat="1" ht="14.4" customHeight="1">
      <c r="A134" s="40"/>
      <c r="B134" s="166"/>
      <c r="C134" s="167" t="s">
        <v>346</v>
      </c>
      <c r="D134" s="167" t="s">
        <v>218</v>
      </c>
      <c r="E134" s="168" t="s">
        <v>2261</v>
      </c>
      <c r="F134" s="169" t="s">
        <v>2262</v>
      </c>
      <c r="G134" s="170" t="s">
        <v>462</v>
      </c>
      <c r="H134" s="171">
        <v>6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303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303</v>
      </c>
      <c r="BM134" s="178" t="s">
        <v>2263</v>
      </c>
    </row>
    <row r="135" s="2" customFormat="1" ht="14.4" customHeight="1">
      <c r="A135" s="40"/>
      <c r="B135" s="166"/>
      <c r="C135" s="167" t="s">
        <v>351</v>
      </c>
      <c r="D135" s="167" t="s">
        <v>218</v>
      </c>
      <c r="E135" s="168" t="s">
        <v>2264</v>
      </c>
      <c r="F135" s="169" t="s">
        <v>2265</v>
      </c>
      <c r="G135" s="170" t="s">
        <v>462</v>
      </c>
      <c r="H135" s="171">
        <v>96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303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303</v>
      </c>
      <c r="BM135" s="178" t="s">
        <v>2266</v>
      </c>
    </row>
    <row r="136" s="2" customFormat="1" ht="14.4" customHeight="1">
      <c r="A136" s="40"/>
      <c r="B136" s="166"/>
      <c r="C136" s="167" t="s">
        <v>355</v>
      </c>
      <c r="D136" s="167" t="s">
        <v>218</v>
      </c>
      <c r="E136" s="168" t="s">
        <v>2341</v>
      </c>
      <c r="F136" s="169" t="s">
        <v>2342</v>
      </c>
      <c r="G136" s="170" t="s">
        <v>462</v>
      </c>
      <c r="H136" s="171">
        <v>1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303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303</v>
      </c>
      <c r="BM136" s="178" t="s">
        <v>2420</v>
      </c>
    </row>
    <row r="137" s="2" customFormat="1" ht="14.4" customHeight="1">
      <c r="A137" s="40"/>
      <c r="B137" s="166"/>
      <c r="C137" s="201" t="s">
        <v>363</v>
      </c>
      <c r="D137" s="201" t="s">
        <v>356</v>
      </c>
      <c r="E137" s="202" t="s">
        <v>2344</v>
      </c>
      <c r="F137" s="203" t="s">
        <v>2345</v>
      </c>
      <c r="G137" s="204" t="s">
        <v>462</v>
      </c>
      <c r="H137" s="205">
        <v>1</v>
      </c>
      <c r="I137" s="206"/>
      <c r="J137" s="207">
        <f>ROUND(I137*H137,2)</f>
        <v>0</v>
      </c>
      <c r="K137" s="203" t="s">
        <v>3</v>
      </c>
      <c r="L137" s="208"/>
      <c r="M137" s="209" t="s">
        <v>3</v>
      </c>
      <c r="N137" s="210" t="s">
        <v>51</v>
      </c>
      <c r="O137" s="74"/>
      <c r="P137" s="176">
        <f>O137*H137</f>
        <v>0</v>
      </c>
      <c r="Q137" s="176">
        <v>0.00064000000000000005</v>
      </c>
      <c r="R137" s="176">
        <f>Q137*H137</f>
        <v>0.00064000000000000005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397</v>
      </c>
      <c r="AT137" s="178" t="s">
        <v>356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303</v>
      </c>
      <c r="BM137" s="178" t="s">
        <v>2421</v>
      </c>
    </row>
    <row r="138" s="2" customFormat="1">
      <c r="A138" s="40"/>
      <c r="B138" s="41"/>
      <c r="C138" s="40"/>
      <c r="D138" s="181" t="s">
        <v>230</v>
      </c>
      <c r="E138" s="40"/>
      <c r="F138" s="189" t="s">
        <v>2347</v>
      </c>
      <c r="G138" s="40"/>
      <c r="H138" s="40"/>
      <c r="I138" s="190"/>
      <c r="J138" s="40"/>
      <c r="K138" s="40"/>
      <c r="L138" s="41"/>
      <c r="M138" s="191"/>
      <c r="N138" s="192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230</v>
      </c>
      <c r="AU138" s="20" t="s">
        <v>22</v>
      </c>
    </row>
    <row r="139" s="2" customFormat="1" ht="14.4" customHeight="1">
      <c r="A139" s="40"/>
      <c r="B139" s="166"/>
      <c r="C139" s="167" t="s">
        <v>369</v>
      </c>
      <c r="D139" s="167" t="s">
        <v>218</v>
      </c>
      <c r="E139" s="168" t="s">
        <v>2348</v>
      </c>
      <c r="F139" s="169" t="s">
        <v>2349</v>
      </c>
      <c r="G139" s="170" t="s">
        <v>462</v>
      </c>
      <c r="H139" s="171">
        <v>8</v>
      </c>
      <c r="I139" s="172"/>
      <c r="J139" s="173">
        <f>ROUND(I139*H139,2)</f>
        <v>0</v>
      </c>
      <c r="K139" s="169" t="s">
        <v>3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303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303</v>
      </c>
      <c r="BM139" s="178" t="s">
        <v>2422</v>
      </c>
    </row>
    <row r="140" s="2" customFormat="1">
      <c r="A140" s="40"/>
      <c r="B140" s="41"/>
      <c r="C140" s="40"/>
      <c r="D140" s="181" t="s">
        <v>230</v>
      </c>
      <c r="E140" s="40"/>
      <c r="F140" s="189" t="s">
        <v>2351</v>
      </c>
      <c r="G140" s="40"/>
      <c r="H140" s="40"/>
      <c r="I140" s="190"/>
      <c r="J140" s="40"/>
      <c r="K140" s="40"/>
      <c r="L140" s="41"/>
      <c r="M140" s="191"/>
      <c r="N140" s="192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230</v>
      </c>
      <c r="AU140" s="20" t="s">
        <v>22</v>
      </c>
    </row>
    <row r="141" s="2" customFormat="1" ht="14.4" customHeight="1">
      <c r="A141" s="40"/>
      <c r="B141" s="166"/>
      <c r="C141" s="167" t="s">
        <v>374</v>
      </c>
      <c r="D141" s="167" t="s">
        <v>218</v>
      </c>
      <c r="E141" s="168" t="s">
        <v>2267</v>
      </c>
      <c r="F141" s="169" t="s">
        <v>2268</v>
      </c>
      <c r="G141" s="170" t="s">
        <v>261</v>
      </c>
      <c r="H141" s="171">
        <v>454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303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303</v>
      </c>
      <c r="BM141" s="178" t="s">
        <v>2269</v>
      </c>
    </row>
    <row r="142" s="2" customFormat="1" ht="14.4" customHeight="1">
      <c r="A142" s="40"/>
      <c r="B142" s="166"/>
      <c r="C142" s="201" t="s">
        <v>379</v>
      </c>
      <c r="D142" s="201" t="s">
        <v>356</v>
      </c>
      <c r="E142" s="202" t="s">
        <v>2270</v>
      </c>
      <c r="F142" s="203" t="s">
        <v>2271</v>
      </c>
      <c r="G142" s="204" t="s">
        <v>617</v>
      </c>
      <c r="H142" s="205">
        <v>431.30000000000001</v>
      </c>
      <c r="I142" s="206"/>
      <c r="J142" s="207">
        <f>ROUND(I142*H142,2)</f>
        <v>0</v>
      </c>
      <c r="K142" s="203" t="s">
        <v>222</v>
      </c>
      <c r="L142" s="208"/>
      <c r="M142" s="209" t="s">
        <v>3</v>
      </c>
      <c r="N142" s="210" t="s">
        <v>51</v>
      </c>
      <c r="O142" s="74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8" t="s">
        <v>397</v>
      </c>
      <c r="AT142" s="178" t="s">
        <v>356</v>
      </c>
      <c r="AU142" s="178" t="s">
        <v>22</v>
      </c>
      <c r="AY142" s="20" t="s">
        <v>216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88</v>
      </c>
      <c r="BK142" s="179">
        <f>ROUND(I142*H142,2)</f>
        <v>0</v>
      </c>
      <c r="BL142" s="20" t="s">
        <v>303</v>
      </c>
      <c r="BM142" s="178" t="s">
        <v>2272</v>
      </c>
    </row>
    <row r="143" s="13" customFormat="1">
      <c r="A143" s="13"/>
      <c r="B143" s="180"/>
      <c r="C143" s="13"/>
      <c r="D143" s="181" t="s">
        <v>225</v>
      </c>
      <c r="E143" s="182" t="s">
        <v>3</v>
      </c>
      <c r="F143" s="183" t="s">
        <v>2423</v>
      </c>
      <c r="G143" s="13"/>
      <c r="H143" s="184">
        <v>431.30000000000001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41</v>
      </c>
      <c r="AX143" s="13" t="s">
        <v>88</v>
      </c>
      <c r="AY143" s="182" t="s">
        <v>216</v>
      </c>
    </row>
    <row r="144" s="2" customFormat="1" ht="24.15" customHeight="1">
      <c r="A144" s="40"/>
      <c r="B144" s="166"/>
      <c r="C144" s="167" t="s">
        <v>388</v>
      </c>
      <c r="D144" s="167" t="s">
        <v>218</v>
      </c>
      <c r="E144" s="168" t="s">
        <v>2274</v>
      </c>
      <c r="F144" s="169" t="s">
        <v>2275</v>
      </c>
      <c r="G144" s="170" t="s">
        <v>462</v>
      </c>
      <c r="H144" s="171">
        <v>13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303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303</v>
      </c>
      <c r="BM144" s="178" t="s">
        <v>2276</v>
      </c>
    </row>
    <row r="145" s="2" customFormat="1" ht="14.4" customHeight="1">
      <c r="A145" s="40"/>
      <c r="B145" s="166"/>
      <c r="C145" s="201" t="s">
        <v>397</v>
      </c>
      <c r="D145" s="201" t="s">
        <v>356</v>
      </c>
      <c r="E145" s="202" t="s">
        <v>2354</v>
      </c>
      <c r="F145" s="203" t="s">
        <v>2355</v>
      </c>
      <c r="G145" s="204" t="s">
        <v>462</v>
      </c>
      <c r="H145" s="205">
        <v>13</v>
      </c>
      <c r="I145" s="206"/>
      <c r="J145" s="207">
        <f>ROUND(I145*H145,2)</f>
        <v>0</v>
      </c>
      <c r="K145" s="203" t="s">
        <v>222</v>
      </c>
      <c r="L145" s="208"/>
      <c r="M145" s="209" t="s">
        <v>3</v>
      </c>
      <c r="N145" s="210" t="s">
        <v>51</v>
      </c>
      <c r="O145" s="74"/>
      <c r="P145" s="176">
        <f>O145*H145</f>
        <v>0</v>
      </c>
      <c r="Q145" s="176">
        <v>0.0080000000000000002</v>
      </c>
      <c r="R145" s="176">
        <f>Q145*H145</f>
        <v>0.10400000000000001</v>
      </c>
      <c r="S145" s="176">
        <v>0</v>
      </c>
      <c r="T145" s="17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78" t="s">
        <v>397</v>
      </c>
      <c r="AT145" s="178" t="s">
        <v>356</v>
      </c>
      <c r="AU145" s="178" t="s">
        <v>22</v>
      </c>
      <c r="AY145" s="20" t="s">
        <v>216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88</v>
      </c>
      <c r="BK145" s="179">
        <f>ROUND(I145*H145,2)</f>
        <v>0</v>
      </c>
      <c r="BL145" s="20" t="s">
        <v>303</v>
      </c>
      <c r="BM145" s="178" t="s">
        <v>2399</v>
      </c>
    </row>
    <row r="146" s="2" customFormat="1" ht="24.15" customHeight="1">
      <c r="A146" s="40"/>
      <c r="B146" s="166"/>
      <c r="C146" s="167" t="s">
        <v>403</v>
      </c>
      <c r="D146" s="167" t="s">
        <v>218</v>
      </c>
      <c r="E146" s="168" t="s">
        <v>1098</v>
      </c>
      <c r="F146" s="169" t="s">
        <v>1099</v>
      </c>
      <c r="G146" s="170" t="s">
        <v>462</v>
      </c>
      <c r="H146" s="171">
        <v>13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303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303</v>
      </c>
      <c r="BM146" s="178" t="s">
        <v>2280</v>
      </c>
    </row>
    <row r="147" s="2" customFormat="1" ht="14.4" customHeight="1">
      <c r="A147" s="40"/>
      <c r="B147" s="166"/>
      <c r="C147" s="201" t="s">
        <v>412</v>
      </c>
      <c r="D147" s="201" t="s">
        <v>356</v>
      </c>
      <c r="E147" s="202" t="s">
        <v>2358</v>
      </c>
      <c r="F147" s="203" t="s">
        <v>2359</v>
      </c>
      <c r="G147" s="204" t="s">
        <v>462</v>
      </c>
      <c r="H147" s="205">
        <v>13</v>
      </c>
      <c r="I147" s="206"/>
      <c r="J147" s="207">
        <f>ROUND(I147*H147,2)</f>
        <v>0</v>
      </c>
      <c r="K147" s="203" t="s">
        <v>222</v>
      </c>
      <c r="L147" s="208"/>
      <c r="M147" s="209" t="s">
        <v>3</v>
      </c>
      <c r="N147" s="210" t="s">
        <v>51</v>
      </c>
      <c r="O147" s="74"/>
      <c r="P147" s="176">
        <f>O147*H147</f>
        <v>0</v>
      </c>
      <c r="Q147" s="176">
        <v>0.11500000000000001</v>
      </c>
      <c r="R147" s="176">
        <f>Q147*H147</f>
        <v>1.4950000000000001</v>
      </c>
      <c r="S147" s="176">
        <v>0</v>
      </c>
      <c r="T147" s="17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8" t="s">
        <v>397</v>
      </c>
      <c r="AT147" s="178" t="s">
        <v>356</v>
      </c>
      <c r="AU147" s="178" t="s">
        <v>22</v>
      </c>
      <c r="AY147" s="20" t="s">
        <v>216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88</v>
      </c>
      <c r="BK147" s="179">
        <f>ROUND(I147*H147,2)</f>
        <v>0</v>
      </c>
      <c r="BL147" s="20" t="s">
        <v>303</v>
      </c>
      <c r="BM147" s="178" t="s">
        <v>2400</v>
      </c>
    </row>
    <row r="148" s="2" customFormat="1" ht="14.4" customHeight="1">
      <c r="A148" s="40"/>
      <c r="B148" s="166"/>
      <c r="C148" s="167" t="s">
        <v>419</v>
      </c>
      <c r="D148" s="167" t="s">
        <v>218</v>
      </c>
      <c r="E148" s="168" t="s">
        <v>2285</v>
      </c>
      <c r="F148" s="169" t="s">
        <v>2286</v>
      </c>
      <c r="G148" s="170" t="s">
        <v>462</v>
      </c>
      <c r="H148" s="171">
        <v>13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303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303</v>
      </c>
      <c r="BM148" s="178" t="s">
        <v>2287</v>
      </c>
    </row>
    <row r="149" s="2" customFormat="1">
      <c r="A149" s="40"/>
      <c r="B149" s="41"/>
      <c r="C149" s="40"/>
      <c r="D149" s="181" t="s">
        <v>230</v>
      </c>
      <c r="E149" s="40"/>
      <c r="F149" s="189" t="s">
        <v>2288</v>
      </c>
      <c r="G149" s="40"/>
      <c r="H149" s="40"/>
      <c r="I149" s="190"/>
      <c r="J149" s="40"/>
      <c r="K149" s="40"/>
      <c r="L149" s="41"/>
      <c r="M149" s="191"/>
      <c r="N149" s="192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230</v>
      </c>
      <c r="AU149" s="20" t="s">
        <v>22</v>
      </c>
    </row>
    <row r="150" s="2" customFormat="1" ht="14.4" customHeight="1">
      <c r="A150" s="40"/>
      <c r="B150" s="166"/>
      <c r="C150" s="201" t="s">
        <v>427</v>
      </c>
      <c r="D150" s="201" t="s">
        <v>356</v>
      </c>
      <c r="E150" s="202" t="s">
        <v>2289</v>
      </c>
      <c r="F150" s="203" t="s">
        <v>2290</v>
      </c>
      <c r="G150" s="204" t="s">
        <v>462</v>
      </c>
      <c r="H150" s="205">
        <v>13</v>
      </c>
      <c r="I150" s="206"/>
      <c r="J150" s="207">
        <f>ROUND(I150*H150,2)</f>
        <v>0</v>
      </c>
      <c r="K150" s="203" t="s">
        <v>222</v>
      </c>
      <c r="L150" s="208"/>
      <c r="M150" s="209" t="s">
        <v>3</v>
      </c>
      <c r="N150" s="210" t="s">
        <v>51</v>
      </c>
      <c r="O150" s="74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78" t="s">
        <v>397</v>
      </c>
      <c r="AT150" s="178" t="s">
        <v>356</v>
      </c>
      <c r="AU150" s="178" t="s">
        <v>22</v>
      </c>
      <c r="AY150" s="20" t="s">
        <v>216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88</v>
      </c>
      <c r="BK150" s="179">
        <f>ROUND(I150*H150,2)</f>
        <v>0</v>
      </c>
      <c r="BL150" s="20" t="s">
        <v>303</v>
      </c>
      <c r="BM150" s="178" t="s">
        <v>2291</v>
      </c>
    </row>
    <row r="151" s="2" customFormat="1" ht="14.4" customHeight="1">
      <c r="A151" s="40"/>
      <c r="B151" s="166"/>
      <c r="C151" s="167" t="s">
        <v>434</v>
      </c>
      <c r="D151" s="167" t="s">
        <v>218</v>
      </c>
      <c r="E151" s="168" t="s">
        <v>2292</v>
      </c>
      <c r="F151" s="169" t="s">
        <v>2293</v>
      </c>
      <c r="G151" s="170" t="s">
        <v>462</v>
      </c>
      <c r="H151" s="171">
        <v>13</v>
      </c>
      <c r="I151" s="172"/>
      <c r="J151" s="173">
        <f>ROUND(I151*H151,2)</f>
        <v>0</v>
      </c>
      <c r="K151" s="169" t="s">
        <v>222</v>
      </c>
      <c r="L151" s="41"/>
      <c r="M151" s="174" t="s">
        <v>3</v>
      </c>
      <c r="N151" s="175" t="s">
        <v>51</v>
      </c>
      <c r="O151" s="74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303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303</v>
      </c>
      <c r="BM151" s="178" t="s">
        <v>2294</v>
      </c>
    </row>
    <row r="152" s="2" customFormat="1" ht="14.4" customHeight="1">
      <c r="A152" s="40"/>
      <c r="B152" s="166"/>
      <c r="C152" s="201" t="s">
        <v>440</v>
      </c>
      <c r="D152" s="201" t="s">
        <v>356</v>
      </c>
      <c r="E152" s="202" t="s">
        <v>2295</v>
      </c>
      <c r="F152" s="203" t="s">
        <v>2296</v>
      </c>
      <c r="G152" s="204" t="s">
        <v>462</v>
      </c>
      <c r="H152" s="205">
        <v>13</v>
      </c>
      <c r="I152" s="206"/>
      <c r="J152" s="207">
        <f>ROUND(I152*H152,2)</f>
        <v>0</v>
      </c>
      <c r="K152" s="203" t="s">
        <v>222</v>
      </c>
      <c r="L152" s="208"/>
      <c r="M152" s="209" t="s">
        <v>3</v>
      </c>
      <c r="N152" s="210" t="s">
        <v>51</v>
      </c>
      <c r="O152" s="74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8" t="s">
        <v>397</v>
      </c>
      <c r="AT152" s="178" t="s">
        <v>356</v>
      </c>
      <c r="AU152" s="178" t="s">
        <v>22</v>
      </c>
      <c r="AY152" s="20" t="s">
        <v>216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88</v>
      </c>
      <c r="BK152" s="179">
        <f>ROUND(I152*H152,2)</f>
        <v>0</v>
      </c>
      <c r="BL152" s="20" t="s">
        <v>303</v>
      </c>
      <c r="BM152" s="178" t="s">
        <v>2297</v>
      </c>
    </row>
    <row r="153" s="2" customFormat="1" ht="14.4" customHeight="1">
      <c r="A153" s="40"/>
      <c r="B153" s="166"/>
      <c r="C153" s="167" t="s">
        <v>445</v>
      </c>
      <c r="D153" s="167" t="s">
        <v>218</v>
      </c>
      <c r="E153" s="168" t="s">
        <v>2298</v>
      </c>
      <c r="F153" s="169" t="s">
        <v>2299</v>
      </c>
      <c r="G153" s="170" t="s">
        <v>462</v>
      </c>
      <c r="H153" s="171">
        <v>13</v>
      </c>
      <c r="I153" s="172"/>
      <c r="J153" s="173">
        <f>ROUND(I153*H153,2)</f>
        <v>0</v>
      </c>
      <c r="K153" s="169" t="s">
        <v>222</v>
      </c>
      <c r="L153" s="41"/>
      <c r="M153" s="174" t="s">
        <v>3</v>
      </c>
      <c r="N153" s="175" t="s">
        <v>51</v>
      </c>
      <c r="O153" s="74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8" t="s">
        <v>303</v>
      </c>
      <c r="AT153" s="178" t="s">
        <v>218</v>
      </c>
      <c r="AU153" s="178" t="s">
        <v>22</v>
      </c>
      <c r="AY153" s="20" t="s">
        <v>216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88</v>
      </c>
      <c r="BK153" s="179">
        <f>ROUND(I153*H153,2)</f>
        <v>0</v>
      </c>
      <c r="BL153" s="20" t="s">
        <v>303</v>
      </c>
      <c r="BM153" s="178" t="s">
        <v>2300</v>
      </c>
    </row>
    <row r="154" s="2" customFormat="1" ht="14.4" customHeight="1">
      <c r="A154" s="40"/>
      <c r="B154" s="166"/>
      <c r="C154" s="201" t="s">
        <v>450</v>
      </c>
      <c r="D154" s="201" t="s">
        <v>356</v>
      </c>
      <c r="E154" s="202" t="s">
        <v>2301</v>
      </c>
      <c r="F154" s="203" t="s">
        <v>2401</v>
      </c>
      <c r="G154" s="204" t="s">
        <v>462</v>
      </c>
      <c r="H154" s="205">
        <v>13</v>
      </c>
      <c r="I154" s="206"/>
      <c r="J154" s="207">
        <f>ROUND(I154*H154,2)</f>
        <v>0</v>
      </c>
      <c r="K154" s="203" t="s">
        <v>222</v>
      </c>
      <c r="L154" s="208"/>
      <c r="M154" s="209" t="s">
        <v>3</v>
      </c>
      <c r="N154" s="210" t="s">
        <v>51</v>
      </c>
      <c r="O154" s="74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8" t="s">
        <v>397</v>
      </c>
      <c r="AT154" s="178" t="s">
        <v>356</v>
      </c>
      <c r="AU154" s="178" t="s">
        <v>22</v>
      </c>
      <c r="AY154" s="20" t="s">
        <v>216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88</v>
      </c>
      <c r="BK154" s="179">
        <f>ROUND(I154*H154,2)</f>
        <v>0</v>
      </c>
      <c r="BL154" s="20" t="s">
        <v>303</v>
      </c>
      <c r="BM154" s="178" t="s">
        <v>2303</v>
      </c>
    </row>
    <row r="155" s="2" customFormat="1" ht="24.15" customHeight="1">
      <c r="A155" s="40"/>
      <c r="B155" s="166"/>
      <c r="C155" s="167" t="s">
        <v>455</v>
      </c>
      <c r="D155" s="167" t="s">
        <v>218</v>
      </c>
      <c r="E155" s="168" t="s">
        <v>2402</v>
      </c>
      <c r="F155" s="169" t="s">
        <v>2403</v>
      </c>
      <c r="G155" s="170" t="s">
        <v>462</v>
      </c>
      <c r="H155" s="171">
        <v>0.050000000000000003</v>
      </c>
      <c r="I155" s="172"/>
      <c r="J155" s="173">
        <f>ROUND(I155*H155,2)</f>
        <v>0</v>
      </c>
      <c r="K155" s="169" t="s">
        <v>222</v>
      </c>
      <c r="L155" s="41"/>
      <c r="M155" s="174" t="s">
        <v>3</v>
      </c>
      <c r="N155" s="175" t="s">
        <v>51</v>
      </c>
      <c r="O155" s="74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8" t="s">
        <v>303</v>
      </c>
      <c r="AT155" s="178" t="s">
        <v>218</v>
      </c>
      <c r="AU155" s="178" t="s">
        <v>22</v>
      </c>
      <c r="AY155" s="20" t="s">
        <v>216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88</v>
      </c>
      <c r="BK155" s="179">
        <f>ROUND(I155*H155,2)</f>
        <v>0</v>
      </c>
      <c r="BL155" s="20" t="s">
        <v>303</v>
      </c>
      <c r="BM155" s="178" t="s">
        <v>2404</v>
      </c>
    </row>
    <row r="156" s="2" customFormat="1" ht="14.4" customHeight="1">
      <c r="A156" s="40"/>
      <c r="B156" s="166"/>
      <c r="C156" s="167" t="s">
        <v>30</v>
      </c>
      <c r="D156" s="167" t="s">
        <v>218</v>
      </c>
      <c r="E156" s="168" t="s">
        <v>2370</v>
      </c>
      <c r="F156" s="169" t="s">
        <v>2371</v>
      </c>
      <c r="G156" s="170" t="s">
        <v>2372</v>
      </c>
      <c r="H156" s="171">
        <v>0.050000000000000003</v>
      </c>
      <c r="I156" s="172"/>
      <c r="J156" s="173">
        <f>ROUND(I156*H156,2)</f>
        <v>0</v>
      </c>
      <c r="K156" s="169" t="s">
        <v>222</v>
      </c>
      <c r="L156" s="41"/>
      <c r="M156" s="174" t="s">
        <v>3</v>
      </c>
      <c r="N156" s="175" t="s">
        <v>51</v>
      </c>
      <c r="O156" s="74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8" t="s">
        <v>303</v>
      </c>
      <c r="AT156" s="178" t="s">
        <v>218</v>
      </c>
      <c r="AU156" s="178" t="s">
        <v>22</v>
      </c>
      <c r="AY156" s="20" t="s">
        <v>216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88</v>
      </c>
      <c r="BK156" s="179">
        <f>ROUND(I156*H156,2)</f>
        <v>0</v>
      </c>
      <c r="BL156" s="20" t="s">
        <v>303</v>
      </c>
      <c r="BM156" s="178" t="s">
        <v>2379</v>
      </c>
    </row>
    <row r="157" s="2" customFormat="1" ht="14.4" customHeight="1">
      <c r="A157" s="40"/>
      <c r="B157" s="166"/>
      <c r="C157" s="167" t="s">
        <v>464</v>
      </c>
      <c r="D157" s="167" t="s">
        <v>218</v>
      </c>
      <c r="E157" s="168" t="s">
        <v>2304</v>
      </c>
      <c r="F157" s="169" t="s">
        <v>2305</v>
      </c>
      <c r="G157" s="170" t="s">
        <v>1436</v>
      </c>
      <c r="H157" s="171">
        <v>0.050000000000000003</v>
      </c>
      <c r="I157" s="172"/>
      <c r="J157" s="173">
        <f>ROUND(I157*H157,2)</f>
        <v>0</v>
      </c>
      <c r="K157" s="169" t="s">
        <v>222</v>
      </c>
      <c r="L157" s="41"/>
      <c r="M157" s="174" t="s">
        <v>3</v>
      </c>
      <c r="N157" s="175" t="s">
        <v>51</v>
      </c>
      <c r="O157" s="74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78" t="s">
        <v>303</v>
      </c>
      <c r="AT157" s="178" t="s">
        <v>218</v>
      </c>
      <c r="AU157" s="178" t="s">
        <v>22</v>
      </c>
      <c r="AY157" s="20" t="s">
        <v>216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88</v>
      </c>
      <c r="BK157" s="179">
        <f>ROUND(I157*H157,2)</f>
        <v>0</v>
      </c>
      <c r="BL157" s="20" t="s">
        <v>303</v>
      </c>
      <c r="BM157" s="178" t="s">
        <v>2306</v>
      </c>
    </row>
    <row r="158" s="2" customFormat="1" ht="24.15" customHeight="1">
      <c r="A158" s="40"/>
      <c r="B158" s="166"/>
      <c r="C158" s="167" t="s">
        <v>468</v>
      </c>
      <c r="D158" s="167" t="s">
        <v>218</v>
      </c>
      <c r="E158" s="168" t="s">
        <v>2307</v>
      </c>
      <c r="F158" s="169" t="s">
        <v>2308</v>
      </c>
      <c r="G158" s="170" t="s">
        <v>2309</v>
      </c>
      <c r="H158" s="237"/>
      <c r="I158" s="172"/>
      <c r="J158" s="173">
        <f>ROUND(I158*H158,2)</f>
        <v>0</v>
      </c>
      <c r="K158" s="169" t="s">
        <v>222</v>
      </c>
      <c r="L158" s="41"/>
      <c r="M158" s="174" t="s">
        <v>3</v>
      </c>
      <c r="N158" s="175" t="s">
        <v>51</v>
      </c>
      <c r="O158" s="74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8" t="s">
        <v>303</v>
      </c>
      <c r="AT158" s="178" t="s">
        <v>218</v>
      </c>
      <c r="AU158" s="178" t="s">
        <v>22</v>
      </c>
      <c r="AY158" s="20" t="s">
        <v>216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88</v>
      </c>
      <c r="BK158" s="179">
        <f>ROUND(I158*H158,2)</f>
        <v>0</v>
      </c>
      <c r="BL158" s="20" t="s">
        <v>303</v>
      </c>
      <c r="BM158" s="178" t="s">
        <v>2310</v>
      </c>
    </row>
    <row r="159" s="2" customFormat="1" ht="24.15" customHeight="1">
      <c r="A159" s="40"/>
      <c r="B159" s="166"/>
      <c r="C159" s="167" t="s">
        <v>472</v>
      </c>
      <c r="D159" s="167" t="s">
        <v>218</v>
      </c>
      <c r="E159" s="168" t="s">
        <v>2311</v>
      </c>
      <c r="F159" s="169" t="s">
        <v>2312</v>
      </c>
      <c r="G159" s="170" t="s">
        <v>2309</v>
      </c>
      <c r="H159" s="237"/>
      <c r="I159" s="172"/>
      <c r="J159" s="173">
        <f>ROUND(I159*H159,2)</f>
        <v>0</v>
      </c>
      <c r="K159" s="169" t="s">
        <v>222</v>
      </c>
      <c r="L159" s="41"/>
      <c r="M159" s="174" t="s">
        <v>3</v>
      </c>
      <c r="N159" s="175" t="s">
        <v>51</v>
      </c>
      <c r="O159" s="74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78" t="s">
        <v>303</v>
      </c>
      <c r="AT159" s="178" t="s">
        <v>218</v>
      </c>
      <c r="AU159" s="178" t="s">
        <v>22</v>
      </c>
      <c r="AY159" s="20" t="s">
        <v>216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88</v>
      </c>
      <c r="BK159" s="179">
        <f>ROUND(I159*H159,2)</f>
        <v>0</v>
      </c>
      <c r="BL159" s="20" t="s">
        <v>303</v>
      </c>
      <c r="BM159" s="178" t="s">
        <v>2313</v>
      </c>
    </row>
    <row r="160" s="12" customFormat="1" ht="22.8" customHeight="1">
      <c r="A160" s="12"/>
      <c r="B160" s="153"/>
      <c r="C160" s="12"/>
      <c r="D160" s="154" t="s">
        <v>79</v>
      </c>
      <c r="E160" s="164" t="s">
        <v>2314</v>
      </c>
      <c r="F160" s="164" t="s">
        <v>2315</v>
      </c>
      <c r="G160" s="12"/>
      <c r="H160" s="12"/>
      <c r="I160" s="156"/>
      <c r="J160" s="165">
        <f>BK160</f>
        <v>0</v>
      </c>
      <c r="K160" s="12"/>
      <c r="L160" s="153"/>
      <c r="M160" s="158"/>
      <c r="N160" s="159"/>
      <c r="O160" s="159"/>
      <c r="P160" s="160">
        <f>SUM(P161:P162)</f>
        <v>0</v>
      </c>
      <c r="Q160" s="159"/>
      <c r="R160" s="160">
        <f>SUM(R161:R162)</f>
        <v>0</v>
      </c>
      <c r="S160" s="159"/>
      <c r="T160" s="161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4" t="s">
        <v>22</v>
      </c>
      <c r="AT160" s="162" t="s">
        <v>79</v>
      </c>
      <c r="AU160" s="162" t="s">
        <v>88</v>
      </c>
      <c r="AY160" s="154" t="s">
        <v>216</v>
      </c>
      <c r="BK160" s="163">
        <f>SUM(BK161:BK162)</f>
        <v>0</v>
      </c>
    </row>
    <row r="161" s="2" customFormat="1" ht="14.4" customHeight="1">
      <c r="A161" s="40"/>
      <c r="B161" s="166"/>
      <c r="C161" s="167" t="s">
        <v>476</v>
      </c>
      <c r="D161" s="167" t="s">
        <v>218</v>
      </c>
      <c r="E161" s="168" t="s">
        <v>2316</v>
      </c>
      <c r="F161" s="169" t="s">
        <v>2317</v>
      </c>
      <c r="G161" s="170" t="s">
        <v>1436</v>
      </c>
      <c r="H161" s="171">
        <v>0.050000000000000003</v>
      </c>
      <c r="I161" s="172"/>
      <c r="J161" s="173">
        <f>ROUND(I161*H161,2)</f>
        <v>0</v>
      </c>
      <c r="K161" s="169" t="s">
        <v>222</v>
      </c>
      <c r="L161" s="41"/>
      <c r="M161" s="174" t="s">
        <v>3</v>
      </c>
      <c r="N161" s="175" t="s">
        <v>51</v>
      </c>
      <c r="O161" s="74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8" t="s">
        <v>303</v>
      </c>
      <c r="AT161" s="178" t="s">
        <v>218</v>
      </c>
      <c r="AU161" s="178" t="s">
        <v>22</v>
      </c>
      <c r="AY161" s="20" t="s">
        <v>216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88</v>
      </c>
      <c r="BK161" s="179">
        <f>ROUND(I161*H161,2)</f>
        <v>0</v>
      </c>
      <c r="BL161" s="20" t="s">
        <v>303</v>
      </c>
      <c r="BM161" s="178" t="s">
        <v>2318</v>
      </c>
    </row>
    <row r="162" s="2" customFormat="1">
      <c r="A162" s="40"/>
      <c r="B162" s="41"/>
      <c r="C162" s="40"/>
      <c r="D162" s="181" t="s">
        <v>230</v>
      </c>
      <c r="E162" s="40"/>
      <c r="F162" s="189" t="s">
        <v>2319</v>
      </c>
      <c r="G162" s="40"/>
      <c r="H162" s="40"/>
      <c r="I162" s="190"/>
      <c r="J162" s="40"/>
      <c r="K162" s="40"/>
      <c r="L162" s="41"/>
      <c r="M162" s="191"/>
      <c r="N162" s="192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0" t="s">
        <v>230</v>
      </c>
      <c r="AU162" s="20" t="s">
        <v>22</v>
      </c>
    </row>
    <row r="163" s="12" customFormat="1" ht="25.92" customHeight="1">
      <c r="A163" s="12"/>
      <c r="B163" s="153"/>
      <c r="C163" s="12"/>
      <c r="D163" s="154" t="s">
        <v>79</v>
      </c>
      <c r="E163" s="155" t="s">
        <v>1101</v>
      </c>
      <c r="F163" s="155" t="s">
        <v>1102</v>
      </c>
      <c r="G163" s="12"/>
      <c r="H163" s="12"/>
      <c r="I163" s="156"/>
      <c r="J163" s="157">
        <f>BK163</f>
        <v>0</v>
      </c>
      <c r="K163" s="12"/>
      <c r="L163" s="153"/>
      <c r="M163" s="158"/>
      <c r="N163" s="159"/>
      <c r="O163" s="159"/>
      <c r="P163" s="160">
        <f>P164</f>
        <v>0</v>
      </c>
      <c r="Q163" s="159"/>
      <c r="R163" s="160">
        <f>R164</f>
        <v>0</v>
      </c>
      <c r="S163" s="159"/>
      <c r="T163" s="16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4" t="s">
        <v>223</v>
      </c>
      <c r="AT163" s="162" t="s">
        <v>79</v>
      </c>
      <c r="AU163" s="162" t="s">
        <v>80</v>
      </c>
      <c r="AY163" s="154" t="s">
        <v>216</v>
      </c>
      <c r="BK163" s="163">
        <f>BK164</f>
        <v>0</v>
      </c>
    </row>
    <row r="164" s="2" customFormat="1" ht="14.4" customHeight="1">
      <c r="A164" s="40"/>
      <c r="B164" s="166"/>
      <c r="C164" s="167" t="s">
        <v>483</v>
      </c>
      <c r="D164" s="167" t="s">
        <v>218</v>
      </c>
      <c r="E164" s="168" t="s">
        <v>2374</v>
      </c>
      <c r="F164" s="169" t="s">
        <v>2375</v>
      </c>
      <c r="G164" s="170" t="s">
        <v>1090</v>
      </c>
      <c r="H164" s="171">
        <v>23</v>
      </c>
      <c r="I164" s="172"/>
      <c r="J164" s="173">
        <f>ROUND(I164*H164,2)</f>
        <v>0</v>
      </c>
      <c r="K164" s="169" t="s">
        <v>222</v>
      </c>
      <c r="L164" s="41"/>
      <c r="M164" s="211" t="s">
        <v>3</v>
      </c>
      <c r="N164" s="212" t="s">
        <v>51</v>
      </c>
      <c r="O164" s="21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8" t="s">
        <v>2376</v>
      </c>
      <c r="AT164" s="178" t="s">
        <v>218</v>
      </c>
      <c r="AU164" s="178" t="s">
        <v>88</v>
      </c>
      <c r="AY164" s="20" t="s">
        <v>216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88</v>
      </c>
      <c r="BK164" s="179">
        <f>ROUND(I164*H164,2)</f>
        <v>0</v>
      </c>
      <c r="BL164" s="20" t="s">
        <v>2376</v>
      </c>
      <c r="BM164" s="178" t="s">
        <v>2380</v>
      </c>
    </row>
    <row r="165" s="2" customFormat="1" ht="6.96" customHeight="1">
      <c r="A165" s="40"/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41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autoFilter ref="C87:K16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2424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ROUND((SUM(BE87:BE137)),  2)</f>
        <v>0</v>
      </c>
      <c r="G33" s="40"/>
      <c r="H33" s="40"/>
      <c r="I33" s="125">
        <v>0.20999999999999999</v>
      </c>
      <c r="J33" s="124">
        <f>ROUND(((SUM(BE87:BE137))*I33),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ROUND((SUM(BF87:BF137)),  2)</f>
        <v>0</v>
      </c>
      <c r="G34" s="40"/>
      <c r="H34" s="40"/>
      <c r="I34" s="125">
        <v>0.14999999999999999</v>
      </c>
      <c r="J34" s="124">
        <f>ROUND(((SUM(BF87:BF137))*I34),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401.4 - Veřejné osvětlení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1278</v>
      </c>
      <c r="E62" s="141"/>
      <c r="F62" s="141"/>
      <c r="G62" s="141"/>
      <c r="H62" s="141"/>
      <c r="I62" s="141"/>
      <c r="J62" s="142">
        <f>J106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200</v>
      </c>
      <c r="E63" s="141"/>
      <c r="F63" s="141"/>
      <c r="G63" s="141"/>
      <c r="H63" s="141"/>
      <c r="I63" s="141"/>
      <c r="J63" s="142">
        <f>J109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5"/>
      <c r="C64" s="9"/>
      <c r="D64" s="136" t="s">
        <v>604</v>
      </c>
      <c r="E64" s="137"/>
      <c r="F64" s="137"/>
      <c r="G64" s="137"/>
      <c r="H64" s="137"/>
      <c r="I64" s="137"/>
      <c r="J64" s="138">
        <f>J112</f>
        <v>0</v>
      </c>
      <c r="K64" s="9"/>
      <c r="L64" s="13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9"/>
      <c r="C65" s="10"/>
      <c r="D65" s="140" t="s">
        <v>1082</v>
      </c>
      <c r="E65" s="141"/>
      <c r="F65" s="141"/>
      <c r="G65" s="141"/>
      <c r="H65" s="141"/>
      <c r="I65" s="141"/>
      <c r="J65" s="142">
        <f>J113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2191</v>
      </c>
      <c r="E66" s="141"/>
      <c r="F66" s="141"/>
      <c r="G66" s="141"/>
      <c r="H66" s="141"/>
      <c r="I66" s="141"/>
      <c r="J66" s="142">
        <f>J133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35"/>
      <c r="C67" s="9"/>
      <c r="D67" s="136" t="s">
        <v>1083</v>
      </c>
      <c r="E67" s="137"/>
      <c r="F67" s="137"/>
      <c r="G67" s="137"/>
      <c r="H67" s="137"/>
      <c r="I67" s="137"/>
      <c r="J67" s="138">
        <f>J136</f>
        <v>0</v>
      </c>
      <c r="K67" s="9"/>
      <c r="L67" s="13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401.4 - Veřejné osvětlení - IV.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P88+P112+P136</f>
        <v>0</v>
      </c>
      <c r="Q87" s="86"/>
      <c r="R87" s="150">
        <f>R88+R112+R136</f>
        <v>0.01138</v>
      </c>
      <c r="S87" s="86"/>
      <c r="T87" s="151">
        <f>T88+T112+T136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BK88+BK112+BK136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P89+P106+P109</f>
        <v>0</v>
      </c>
      <c r="Q88" s="159"/>
      <c r="R88" s="160">
        <f>R89+R106+R109</f>
        <v>0.0039900000000000005</v>
      </c>
      <c r="S88" s="159"/>
      <c r="T88" s="161">
        <f>T89+T106+T109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BK89+BK106+BK109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88</v>
      </c>
      <c r="F89" s="164" t="s">
        <v>217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SUM(P90:P105)</f>
        <v>0</v>
      </c>
      <c r="Q89" s="159"/>
      <c r="R89" s="160">
        <f>SUM(R90:R105)</f>
        <v>0</v>
      </c>
      <c r="S89" s="159"/>
      <c r="T89" s="161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SUM(BK90:BK105)</f>
        <v>0</v>
      </c>
    </row>
    <row r="90" s="2" customFormat="1" ht="24.15" customHeight="1">
      <c r="A90" s="40"/>
      <c r="B90" s="166"/>
      <c r="C90" s="167" t="s">
        <v>88</v>
      </c>
      <c r="D90" s="167" t="s">
        <v>218</v>
      </c>
      <c r="E90" s="168" t="s">
        <v>1302</v>
      </c>
      <c r="F90" s="169" t="s">
        <v>1303</v>
      </c>
      <c r="G90" s="170" t="s">
        <v>271</v>
      </c>
      <c r="H90" s="171">
        <v>8.4000000000000004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2196</v>
      </c>
    </row>
    <row r="91" s="13" customFormat="1">
      <c r="A91" s="13"/>
      <c r="B91" s="180"/>
      <c r="C91" s="13"/>
      <c r="D91" s="181" t="s">
        <v>225</v>
      </c>
      <c r="E91" s="182" t="s">
        <v>3</v>
      </c>
      <c r="F91" s="183" t="s">
        <v>2425</v>
      </c>
      <c r="G91" s="13"/>
      <c r="H91" s="184">
        <v>8.4000000000000004</v>
      </c>
      <c r="I91" s="185"/>
      <c r="J91" s="13"/>
      <c r="K91" s="13"/>
      <c r="L91" s="180"/>
      <c r="M91" s="186"/>
      <c r="N91" s="187"/>
      <c r="O91" s="187"/>
      <c r="P91" s="187"/>
      <c r="Q91" s="187"/>
      <c r="R91" s="187"/>
      <c r="S91" s="187"/>
      <c r="T91" s="18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2" t="s">
        <v>225</v>
      </c>
      <c r="AU91" s="182" t="s">
        <v>22</v>
      </c>
      <c r="AV91" s="13" t="s">
        <v>22</v>
      </c>
      <c r="AW91" s="13" t="s">
        <v>41</v>
      </c>
      <c r="AX91" s="13" t="s">
        <v>88</v>
      </c>
      <c r="AY91" s="182" t="s">
        <v>216</v>
      </c>
    </row>
    <row r="92" s="2" customFormat="1" ht="37.8" customHeight="1">
      <c r="A92" s="40"/>
      <c r="B92" s="166"/>
      <c r="C92" s="167" t="s">
        <v>22</v>
      </c>
      <c r="D92" s="167" t="s">
        <v>218</v>
      </c>
      <c r="E92" s="168" t="s">
        <v>293</v>
      </c>
      <c r="F92" s="169" t="s">
        <v>294</v>
      </c>
      <c r="G92" s="170" t="s">
        <v>271</v>
      </c>
      <c r="H92" s="171">
        <v>3.3599999999999999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2204</v>
      </c>
    </row>
    <row r="93" s="2" customFormat="1">
      <c r="A93" s="40"/>
      <c r="B93" s="41"/>
      <c r="C93" s="40"/>
      <c r="D93" s="181" t="s">
        <v>230</v>
      </c>
      <c r="E93" s="40"/>
      <c r="F93" s="189" t="s">
        <v>296</v>
      </c>
      <c r="G93" s="40"/>
      <c r="H93" s="40"/>
      <c r="I93" s="190"/>
      <c r="J93" s="40"/>
      <c r="K93" s="40"/>
      <c r="L93" s="41"/>
      <c r="M93" s="191"/>
      <c r="N93" s="192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230</v>
      </c>
      <c r="AU93" s="20" t="s">
        <v>22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2426</v>
      </c>
      <c r="G94" s="13"/>
      <c r="H94" s="184">
        <v>3.3599999999999999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88</v>
      </c>
      <c r="AY94" s="182" t="s">
        <v>216</v>
      </c>
    </row>
    <row r="95" s="2" customFormat="1" ht="37.8" customHeight="1">
      <c r="A95" s="40"/>
      <c r="B95" s="166"/>
      <c r="C95" s="167" t="s">
        <v>235</v>
      </c>
      <c r="D95" s="167" t="s">
        <v>218</v>
      </c>
      <c r="E95" s="168" t="s">
        <v>2206</v>
      </c>
      <c r="F95" s="169" t="s">
        <v>2207</v>
      </c>
      <c r="G95" s="170" t="s">
        <v>271</v>
      </c>
      <c r="H95" s="171">
        <v>47.039999999999999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2387</v>
      </c>
    </row>
    <row r="96" s="2" customFormat="1">
      <c r="A96" s="40"/>
      <c r="B96" s="41"/>
      <c r="C96" s="40"/>
      <c r="D96" s="181" t="s">
        <v>230</v>
      </c>
      <c r="E96" s="40"/>
      <c r="F96" s="189" t="s">
        <v>2325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13" customFormat="1">
      <c r="A97" s="13"/>
      <c r="B97" s="180"/>
      <c r="C97" s="13"/>
      <c r="D97" s="181" t="s">
        <v>225</v>
      </c>
      <c r="E97" s="13"/>
      <c r="F97" s="183" t="s">
        <v>2427</v>
      </c>
      <c r="G97" s="13"/>
      <c r="H97" s="184">
        <v>47.039999999999999</v>
      </c>
      <c r="I97" s="185"/>
      <c r="J97" s="13"/>
      <c r="K97" s="13"/>
      <c r="L97" s="180"/>
      <c r="M97" s="186"/>
      <c r="N97" s="187"/>
      <c r="O97" s="187"/>
      <c r="P97" s="187"/>
      <c r="Q97" s="187"/>
      <c r="R97" s="187"/>
      <c r="S97" s="187"/>
      <c r="T97" s="18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2" t="s">
        <v>225</v>
      </c>
      <c r="AU97" s="182" t="s">
        <v>22</v>
      </c>
      <c r="AV97" s="13" t="s">
        <v>22</v>
      </c>
      <c r="AW97" s="13" t="s">
        <v>4</v>
      </c>
      <c r="AX97" s="13" t="s">
        <v>88</v>
      </c>
      <c r="AY97" s="182" t="s">
        <v>216</v>
      </c>
    </row>
    <row r="98" s="2" customFormat="1" ht="14.4" customHeight="1">
      <c r="A98" s="40"/>
      <c r="B98" s="166"/>
      <c r="C98" s="167" t="s">
        <v>223</v>
      </c>
      <c r="D98" s="167" t="s">
        <v>218</v>
      </c>
      <c r="E98" s="168" t="s">
        <v>298</v>
      </c>
      <c r="F98" s="169" t="s">
        <v>2211</v>
      </c>
      <c r="G98" s="170" t="s">
        <v>300</v>
      </c>
      <c r="H98" s="171">
        <v>3.2799999999999998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223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223</v>
      </c>
      <c r="BM98" s="178" t="s">
        <v>2212</v>
      </c>
    </row>
    <row r="99" s="13" customFormat="1">
      <c r="A99" s="13"/>
      <c r="B99" s="180"/>
      <c r="C99" s="13"/>
      <c r="D99" s="181" t="s">
        <v>225</v>
      </c>
      <c r="E99" s="13"/>
      <c r="F99" s="183" t="s">
        <v>2389</v>
      </c>
      <c r="G99" s="13"/>
      <c r="H99" s="184">
        <v>3.2799999999999998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</v>
      </c>
      <c r="AX99" s="13" t="s">
        <v>88</v>
      </c>
      <c r="AY99" s="182" t="s">
        <v>216</v>
      </c>
    </row>
    <row r="100" s="2" customFormat="1" ht="14.4" customHeight="1">
      <c r="A100" s="40"/>
      <c r="B100" s="166"/>
      <c r="C100" s="167" t="s">
        <v>245</v>
      </c>
      <c r="D100" s="167" t="s">
        <v>218</v>
      </c>
      <c r="E100" s="168" t="s">
        <v>2214</v>
      </c>
      <c r="F100" s="169" t="s">
        <v>2215</v>
      </c>
      <c r="G100" s="170" t="s">
        <v>271</v>
      </c>
      <c r="H100" s="171">
        <v>5.04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2216</v>
      </c>
    </row>
    <row r="101" s="13" customFormat="1">
      <c r="A101" s="13"/>
      <c r="B101" s="180"/>
      <c r="C101" s="13"/>
      <c r="D101" s="181" t="s">
        <v>225</v>
      </c>
      <c r="E101" s="182" t="s">
        <v>3</v>
      </c>
      <c r="F101" s="183" t="s">
        <v>2428</v>
      </c>
      <c r="G101" s="13"/>
      <c r="H101" s="184">
        <v>5.04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41</v>
      </c>
      <c r="AX101" s="13" t="s">
        <v>88</v>
      </c>
      <c r="AY101" s="182" t="s">
        <v>216</v>
      </c>
    </row>
    <row r="102" s="2" customFormat="1" ht="14.4" customHeight="1">
      <c r="A102" s="40"/>
      <c r="B102" s="166"/>
      <c r="C102" s="167" t="s">
        <v>249</v>
      </c>
      <c r="D102" s="167" t="s">
        <v>218</v>
      </c>
      <c r="E102" s="168" t="s">
        <v>1017</v>
      </c>
      <c r="F102" s="169" t="s">
        <v>2218</v>
      </c>
      <c r="G102" s="170" t="s">
        <v>271</v>
      </c>
      <c r="H102" s="171">
        <v>3.3599999999999999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2219</v>
      </c>
    </row>
    <row r="103" s="13" customFormat="1">
      <c r="A103" s="13"/>
      <c r="B103" s="180"/>
      <c r="C103" s="13"/>
      <c r="D103" s="181" t="s">
        <v>225</v>
      </c>
      <c r="E103" s="182" t="s">
        <v>3</v>
      </c>
      <c r="F103" s="183" t="s">
        <v>2429</v>
      </c>
      <c r="G103" s="13"/>
      <c r="H103" s="184">
        <v>3.3599999999999999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41</v>
      </c>
      <c r="AX103" s="13" t="s">
        <v>88</v>
      </c>
      <c r="AY103" s="182" t="s">
        <v>216</v>
      </c>
    </row>
    <row r="104" s="2" customFormat="1" ht="14.4" customHeight="1">
      <c r="A104" s="40"/>
      <c r="B104" s="166"/>
      <c r="C104" s="201" t="s">
        <v>254</v>
      </c>
      <c r="D104" s="201" t="s">
        <v>356</v>
      </c>
      <c r="E104" s="202" t="s">
        <v>1021</v>
      </c>
      <c r="F104" s="203" t="s">
        <v>1022</v>
      </c>
      <c r="G104" s="204" t="s">
        <v>300</v>
      </c>
      <c r="H104" s="205">
        <v>6.7199999999999998</v>
      </c>
      <c r="I104" s="206"/>
      <c r="J104" s="207">
        <f>ROUND(I104*H104,2)</f>
        <v>0</v>
      </c>
      <c r="K104" s="203" t="s">
        <v>222</v>
      </c>
      <c r="L104" s="208"/>
      <c r="M104" s="209" t="s">
        <v>3</v>
      </c>
      <c r="N104" s="210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258</v>
      </c>
      <c r="AT104" s="178" t="s">
        <v>356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2221</v>
      </c>
    </row>
    <row r="105" s="13" customFormat="1">
      <c r="A105" s="13"/>
      <c r="B105" s="180"/>
      <c r="C105" s="13"/>
      <c r="D105" s="181" t="s">
        <v>225</v>
      </c>
      <c r="E105" s="13"/>
      <c r="F105" s="183" t="s">
        <v>2430</v>
      </c>
      <c r="G105" s="13"/>
      <c r="H105" s="184">
        <v>6.7199999999999998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</v>
      </c>
      <c r="AX105" s="13" t="s">
        <v>88</v>
      </c>
      <c r="AY105" s="182" t="s">
        <v>216</v>
      </c>
    </row>
    <row r="106" s="12" customFormat="1" ht="22.8" customHeight="1">
      <c r="A106" s="12"/>
      <c r="B106" s="153"/>
      <c r="C106" s="12"/>
      <c r="D106" s="154" t="s">
        <v>79</v>
      </c>
      <c r="E106" s="164" t="s">
        <v>258</v>
      </c>
      <c r="F106" s="164" t="s">
        <v>1364</v>
      </c>
      <c r="G106" s="12"/>
      <c r="H106" s="12"/>
      <c r="I106" s="156"/>
      <c r="J106" s="165">
        <f>BK106</f>
        <v>0</v>
      </c>
      <c r="K106" s="12"/>
      <c r="L106" s="153"/>
      <c r="M106" s="158"/>
      <c r="N106" s="159"/>
      <c r="O106" s="159"/>
      <c r="P106" s="160">
        <f>SUM(P107:P108)</f>
        <v>0</v>
      </c>
      <c r="Q106" s="159"/>
      <c r="R106" s="160">
        <f>SUM(R107:R108)</f>
        <v>0.0039900000000000005</v>
      </c>
      <c r="S106" s="159"/>
      <c r="T106" s="161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4" t="s">
        <v>88</v>
      </c>
      <c r="AT106" s="162" t="s">
        <v>79</v>
      </c>
      <c r="AU106" s="162" t="s">
        <v>88</v>
      </c>
      <c r="AY106" s="154" t="s">
        <v>216</v>
      </c>
      <c r="BK106" s="163">
        <f>SUM(BK107:BK108)</f>
        <v>0</v>
      </c>
    </row>
    <row r="107" s="2" customFormat="1" ht="14.4" customHeight="1">
      <c r="A107" s="40"/>
      <c r="B107" s="166"/>
      <c r="C107" s="167" t="s">
        <v>258</v>
      </c>
      <c r="D107" s="167" t="s">
        <v>218</v>
      </c>
      <c r="E107" s="168" t="s">
        <v>1427</v>
      </c>
      <c r="F107" s="169" t="s">
        <v>1428</v>
      </c>
      <c r="G107" s="170" t="s">
        <v>261</v>
      </c>
      <c r="H107" s="171">
        <v>21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0.00019000000000000001</v>
      </c>
      <c r="R107" s="176">
        <f>Q107*H107</f>
        <v>0.0039900000000000005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2226</v>
      </c>
    </row>
    <row r="108" s="2" customFormat="1" ht="14.4" customHeight="1">
      <c r="A108" s="40"/>
      <c r="B108" s="166"/>
      <c r="C108" s="167" t="s">
        <v>264</v>
      </c>
      <c r="D108" s="167" t="s">
        <v>218</v>
      </c>
      <c r="E108" s="168" t="s">
        <v>1431</v>
      </c>
      <c r="F108" s="169" t="s">
        <v>2227</v>
      </c>
      <c r="G108" s="170" t="s">
        <v>261</v>
      </c>
      <c r="H108" s="171">
        <v>21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223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223</v>
      </c>
      <c r="BM108" s="178" t="s">
        <v>2228</v>
      </c>
    </row>
    <row r="109" s="12" customFormat="1" ht="22.8" customHeight="1">
      <c r="A109" s="12"/>
      <c r="B109" s="153"/>
      <c r="C109" s="12"/>
      <c r="D109" s="154" t="s">
        <v>79</v>
      </c>
      <c r="E109" s="164" t="s">
        <v>593</v>
      </c>
      <c r="F109" s="164" t="s">
        <v>594</v>
      </c>
      <c r="G109" s="12"/>
      <c r="H109" s="12"/>
      <c r="I109" s="156"/>
      <c r="J109" s="165">
        <f>BK109</f>
        <v>0</v>
      </c>
      <c r="K109" s="12"/>
      <c r="L109" s="153"/>
      <c r="M109" s="158"/>
      <c r="N109" s="159"/>
      <c r="O109" s="159"/>
      <c r="P109" s="160">
        <f>SUM(P110:P111)</f>
        <v>0</v>
      </c>
      <c r="Q109" s="159"/>
      <c r="R109" s="160">
        <f>SUM(R110:R111)</f>
        <v>0</v>
      </c>
      <c r="S109" s="159"/>
      <c r="T109" s="161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4" t="s">
        <v>88</v>
      </c>
      <c r="AT109" s="162" t="s">
        <v>79</v>
      </c>
      <c r="AU109" s="162" t="s">
        <v>88</v>
      </c>
      <c r="AY109" s="154" t="s">
        <v>216</v>
      </c>
      <c r="BK109" s="163">
        <f>SUM(BK110:BK111)</f>
        <v>0</v>
      </c>
    </row>
    <row r="110" s="2" customFormat="1" ht="14.4" customHeight="1">
      <c r="A110" s="40"/>
      <c r="B110" s="166"/>
      <c r="C110" s="167" t="s">
        <v>268</v>
      </c>
      <c r="D110" s="167" t="s">
        <v>218</v>
      </c>
      <c r="E110" s="168" t="s">
        <v>1453</v>
      </c>
      <c r="F110" s="169" t="s">
        <v>2229</v>
      </c>
      <c r="G110" s="170" t="s">
        <v>300</v>
      </c>
      <c r="H110" s="171">
        <v>0.010999999999999999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223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223</v>
      </c>
      <c r="BM110" s="178" t="s">
        <v>2230</v>
      </c>
    </row>
    <row r="111" s="2" customFormat="1" ht="14.4" customHeight="1">
      <c r="A111" s="40"/>
      <c r="B111" s="166"/>
      <c r="C111" s="167" t="s">
        <v>273</v>
      </c>
      <c r="D111" s="167" t="s">
        <v>218</v>
      </c>
      <c r="E111" s="168" t="s">
        <v>1457</v>
      </c>
      <c r="F111" s="169" t="s">
        <v>2231</v>
      </c>
      <c r="G111" s="170" t="s">
        <v>300</v>
      </c>
      <c r="H111" s="171">
        <v>0.010999999999999999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2232</v>
      </c>
    </row>
    <row r="112" s="12" customFormat="1" ht="25.92" customHeight="1">
      <c r="A112" s="12"/>
      <c r="B112" s="153"/>
      <c r="C112" s="12"/>
      <c r="D112" s="154" t="s">
        <v>79</v>
      </c>
      <c r="E112" s="155" t="s">
        <v>644</v>
      </c>
      <c r="F112" s="155" t="s">
        <v>645</v>
      </c>
      <c r="G112" s="12"/>
      <c r="H112" s="12"/>
      <c r="I112" s="156"/>
      <c r="J112" s="157">
        <f>BK112</f>
        <v>0</v>
      </c>
      <c r="K112" s="12"/>
      <c r="L112" s="153"/>
      <c r="M112" s="158"/>
      <c r="N112" s="159"/>
      <c r="O112" s="159"/>
      <c r="P112" s="160">
        <f>P113+P133</f>
        <v>0</v>
      </c>
      <c r="Q112" s="159"/>
      <c r="R112" s="160">
        <f>R113+R133</f>
        <v>0.007389999999999999</v>
      </c>
      <c r="S112" s="159"/>
      <c r="T112" s="161">
        <f>T113+T133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22</v>
      </c>
      <c r="AT112" s="162" t="s">
        <v>79</v>
      </c>
      <c r="AU112" s="162" t="s">
        <v>80</v>
      </c>
      <c r="AY112" s="154" t="s">
        <v>216</v>
      </c>
      <c r="BK112" s="163">
        <f>BK113+BK133</f>
        <v>0</v>
      </c>
    </row>
    <row r="113" s="12" customFormat="1" ht="22.8" customHeight="1">
      <c r="A113" s="12"/>
      <c r="B113" s="153"/>
      <c r="C113" s="12"/>
      <c r="D113" s="154" t="s">
        <v>79</v>
      </c>
      <c r="E113" s="164" t="s">
        <v>1096</v>
      </c>
      <c r="F113" s="164" t="s">
        <v>1097</v>
      </c>
      <c r="G113" s="12"/>
      <c r="H113" s="12"/>
      <c r="I113" s="156"/>
      <c r="J113" s="165">
        <f>BK113</f>
        <v>0</v>
      </c>
      <c r="K113" s="12"/>
      <c r="L113" s="153"/>
      <c r="M113" s="158"/>
      <c r="N113" s="159"/>
      <c r="O113" s="159"/>
      <c r="P113" s="160">
        <f>SUM(P114:P132)</f>
        <v>0</v>
      </c>
      <c r="Q113" s="159"/>
      <c r="R113" s="160">
        <f>SUM(R114:R132)</f>
        <v>0.007389999999999999</v>
      </c>
      <c r="S113" s="159"/>
      <c r="T113" s="161">
        <f>SUM(T114:T132)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4" t="s">
        <v>22</v>
      </c>
      <c r="AT113" s="162" t="s">
        <v>79</v>
      </c>
      <c r="AU113" s="162" t="s">
        <v>88</v>
      </c>
      <c r="AY113" s="154" t="s">
        <v>216</v>
      </c>
      <c r="BK113" s="163">
        <f>SUM(BK114:BK132)</f>
        <v>0</v>
      </c>
    </row>
    <row r="114" s="2" customFormat="1" ht="24.15" customHeight="1">
      <c r="A114" s="40"/>
      <c r="B114" s="166"/>
      <c r="C114" s="167" t="s">
        <v>280</v>
      </c>
      <c r="D114" s="167" t="s">
        <v>218</v>
      </c>
      <c r="E114" s="168" t="s">
        <v>2331</v>
      </c>
      <c r="F114" s="169" t="s">
        <v>2332</v>
      </c>
      <c r="G114" s="170" t="s">
        <v>261</v>
      </c>
      <c r="H114" s="171">
        <v>3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303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303</v>
      </c>
      <c r="BM114" s="178" t="s">
        <v>2431</v>
      </c>
    </row>
    <row r="115" s="2" customFormat="1" ht="14.4" customHeight="1">
      <c r="A115" s="40"/>
      <c r="B115" s="166"/>
      <c r="C115" s="201" t="s">
        <v>287</v>
      </c>
      <c r="D115" s="201" t="s">
        <v>356</v>
      </c>
      <c r="E115" s="202" t="s">
        <v>2334</v>
      </c>
      <c r="F115" s="203" t="s">
        <v>2335</v>
      </c>
      <c r="G115" s="204" t="s">
        <v>261</v>
      </c>
      <c r="H115" s="205">
        <v>3</v>
      </c>
      <c r="I115" s="206"/>
      <c r="J115" s="207">
        <f>ROUND(I115*H115,2)</f>
        <v>0</v>
      </c>
      <c r="K115" s="203" t="s">
        <v>222</v>
      </c>
      <c r="L115" s="208"/>
      <c r="M115" s="209" t="s">
        <v>3</v>
      </c>
      <c r="N115" s="210" t="s">
        <v>51</v>
      </c>
      <c r="O115" s="74"/>
      <c r="P115" s="176">
        <f>O115*H115</f>
        <v>0</v>
      </c>
      <c r="Q115" s="176">
        <v>0.0022499999999999998</v>
      </c>
      <c r="R115" s="176">
        <f>Q115*H115</f>
        <v>0.0067499999999999991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397</v>
      </c>
      <c r="AT115" s="178" t="s">
        <v>356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303</v>
      </c>
      <c r="BM115" s="178" t="s">
        <v>2432</v>
      </c>
    </row>
    <row r="116" s="2" customFormat="1" ht="14.4" customHeight="1">
      <c r="A116" s="40"/>
      <c r="B116" s="166"/>
      <c r="C116" s="167" t="s">
        <v>292</v>
      </c>
      <c r="D116" s="167" t="s">
        <v>218</v>
      </c>
      <c r="E116" s="168" t="s">
        <v>2233</v>
      </c>
      <c r="F116" s="169" t="s">
        <v>2234</v>
      </c>
      <c r="G116" s="170" t="s">
        <v>261</v>
      </c>
      <c r="H116" s="171">
        <v>21</v>
      </c>
      <c r="I116" s="172"/>
      <c r="J116" s="173">
        <f>ROUND(I116*H116,2)</f>
        <v>0</v>
      </c>
      <c r="K116" s="169" t="s">
        <v>222</v>
      </c>
      <c r="L116" s="41"/>
      <c r="M116" s="174" t="s">
        <v>3</v>
      </c>
      <c r="N116" s="175" t="s">
        <v>51</v>
      </c>
      <c r="O116" s="74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78" t="s">
        <v>303</v>
      </c>
      <c r="AT116" s="178" t="s">
        <v>218</v>
      </c>
      <c r="AU116" s="178" t="s">
        <v>22</v>
      </c>
      <c r="AY116" s="20" t="s">
        <v>216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88</v>
      </c>
      <c r="BK116" s="179">
        <f>ROUND(I116*H116,2)</f>
        <v>0</v>
      </c>
      <c r="BL116" s="20" t="s">
        <v>303</v>
      </c>
      <c r="BM116" s="178" t="s">
        <v>2235</v>
      </c>
    </row>
    <row r="117" s="2" customFormat="1" ht="14.4" customHeight="1">
      <c r="A117" s="40"/>
      <c r="B117" s="166"/>
      <c r="C117" s="201" t="s">
        <v>9</v>
      </c>
      <c r="D117" s="201" t="s">
        <v>356</v>
      </c>
      <c r="E117" s="202" t="s">
        <v>2236</v>
      </c>
      <c r="F117" s="203" t="s">
        <v>2237</v>
      </c>
      <c r="G117" s="204" t="s">
        <v>261</v>
      </c>
      <c r="H117" s="205">
        <v>21</v>
      </c>
      <c r="I117" s="206"/>
      <c r="J117" s="207">
        <f>ROUND(I117*H117,2)</f>
        <v>0</v>
      </c>
      <c r="K117" s="203" t="s">
        <v>222</v>
      </c>
      <c r="L117" s="208"/>
      <c r="M117" s="209" t="s">
        <v>3</v>
      </c>
      <c r="N117" s="210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397</v>
      </c>
      <c r="AT117" s="178" t="s">
        <v>356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303</v>
      </c>
      <c r="BM117" s="178" t="s">
        <v>2238</v>
      </c>
    </row>
    <row r="118" s="13" customFormat="1">
      <c r="A118" s="13"/>
      <c r="B118" s="180"/>
      <c r="C118" s="13"/>
      <c r="D118" s="181" t="s">
        <v>225</v>
      </c>
      <c r="E118" s="13"/>
      <c r="F118" s="183" t="s">
        <v>2433</v>
      </c>
      <c r="G118" s="13"/>
      <c r="H118" s="184">
        <v>21</v>
      </c>
      <c r="I118" s="185"/>
      <c r="J118" s="13"/>
      <c r="K118" s="13"/>
      <c r="L118" s="180"/>
      <c r="M118" s="186"/>
      <c r="N118" s="187"/>
      <c r="O118" s="187"/>
      <c r="P118" s="187"/>
      <c r="Q118" s="187"/>
      <c r="R118" s="187"/>
      <c r="S118" s="187"/>
      <c r="T118" s="18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2" t="s">
        <v>225</v>
      </c>
      <c r="AU118" s="182" t="s">
        <v>22</v>
      </c>
      <c r="AV118" s="13" t="s">
        <v>22</v>
      </c>
      <c r="AW118" s="13" t="s">
        <v>4</v>
      </c>
      <c r="AX118" s="13" t="s">
        <v>88</v>
      </c>
      <c r="AY118" s="182" t="s">
        <v>216</v>
      </c>
    </row>
    <row r="119" s="2" customFormat="1" ht="14.4" customHeight="1">
      <c r="A119" s="40"/>
      <c r="B119" s="166"/>
      <c r="C119" s="167" t="s">
        <v>303</v>
      </c>
      <c r="D119" s="167" t="s">
        <v>218</v>
      </c>
      <c r="E119" s="168" t="s">
        <v>2254</v>
      </c>
      <c r="F119" s="169" t="s">
        <v>2255</v>
      </c>
      <c r="G119" s="170" t="s">
        <v>261</v>
      </c>
      <c r="H119" s="171">
        <v>31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303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303</v>
      </c>
      <c r="BM119" s="178" t="s">
        <v>2256</v>
      </c>
    </row>
    <row r="120" s="2" customFormat="1" ht="14.4" customHeight="1">
      <c r="A120" s="40"/>
      <c r="B120" s="166"/>
      <c r="C120" s="201" t="s">
        <v>308</v>
      </c>
      <c r="D120" s="201" t="s">
        <v>356</v>
      </c>
      <c r="E120" s="202" t="s">
        <v>2257</v>
      </c>
      <c r="F120" s="203" t="s">
        <v>2258</v>
      </c>
      <c r="G120" s="204" t="s">
        <v>261</v>
      </c>
      <c r="H120" s="205">
        <v>31</v>
      </c>
      <c r="I120" s="206"/>
      <c r="J120" s="207">
        <f>ROUND(I120*H120,2)</f>
        <v>0</v>
      </c>
      <c r="K120" s="203" t="s">
        <v>222</v>
      </c>
      <c r="L120" s="208"/>
      <c r="M120" s="209" t="s">
        <v>3</v>
      </c>
      <c r="N120" s="210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397</v>
      </c>
      <c r="AT120" s="178" t="s">
        <v>356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303</v>
      </c>
      <c r="BM120" s="178" t="s">
        <v>2259</v>
      </c>
    </row>
    <row r="121" s="13" customFormat="1">
      <c r="A121" s="13"/>
      <c r="B121" s="180"/>
      <c r="C121" s="13"/>
      <c r="D121" s="181" t="s">
        <v>225</v>
      </c>
      <c r="E121" s="13"/>
      <c r="F121" s="183" t="s">
        <v>2434</v>
      </c>
      <c r="G121" s="13"/>
      <c r="H121" s="184">
        <v>31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</v>
      </c>
      <c r="AX121" s="13" t="s">
        <v>88</v>
      </c>
      <c r="AY121" s="182" t="s">
        <v>216</v>
      </c>
    </row>
    <row r="122" s="2" customFormat="1" ht="14.4" customHeight="1">
      <c r="A122" s="40"/>
      <c r="B122" s="166"/>
      <c r="C122" s="167" t="s">
        <v>314</v>
      </c>
      <c r="D122" s="167" t="s">
        <v>218</v>
      </c>
      <c r="E122" s="168" t="s">
        <v>2264</v>
      </c>
      <c r="F122" s="169" t="s">
        <v>2265</v>
      </c>
      <c r="G122" s="170" t="s">
        <v>462</v>
      </c>
      <c r="H122" s="171">
        <v>12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303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303</v>
      </c>
      <c r="BM122" s="178" t="s">
        <v>2397</v>
      </c>
    </row>
    <row r="123" s="2" customFormat="1" ht="14.4" customHeight="1">
      <c r="A123" s="40"/>
      <c r="B123" s="166"/>
      <c r="C123" s="167" t="s">
        <v>319</v>
      </c>
      <c r="D123" s="167" t="s">
        <v>218</v>
      </c>
      <c r="E123" s="168" t="s">
        <v>2341</v>
      </c>
      <c r="F123" s="169" t="s">
        <v>2342</v>
      </c>
      <c r="G123" s="170" t="s">
        <v>462</v>
      </c>
      <c r="H123" s="171">
        <v>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303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303</v>
      </c>
      <c r="BM123" s="178" t="s">
        <v>2435</v>
      </c>
    </row>
    <row r="124" s="2" customFormat="1" ht="14.4" customHeight="1">
      <c r="A124" s="40"/>
      <c r="B124" s="166"/>
      <c r="C124" s="201" t="s">
        <v>325</v>
      </c>
      <c r="D124" s="201" t="s">
        <v>356</v>
      </c>
      <c r="E124" s="202" t="s">
        <v>2344</v>
      </c>
      <c r="F124" s="203" t="s">
        <v>2345</v>
      </c>
      <c r="G124" s="204" t="s">
        <v>462</v>
      </c>
      <c r="H124" s="205">
        <v>1</v>
      </c>
      <c r="I124" s="206"/>
      <c r="J124" s="207">
        <f>ROUND(I124*H124,2)</f>
        <v>0</v>
      </c>
      <c r="K124" s="203" t="s">
        <v>3</v>
      </c>
      <c r="L124" s="208"/>
      <c r="M124" s="209" t="s">
        <v>3</v>
      </c>
      <c r="N124" s="210" t="s">
        <v>51</v>
      </c>
      <c r="O124" s="74"/>
      <c r="P124" s="176">
        <f>O124*H124</f>
        <v>0</v>
      </c>
      <c r="Q124" s="176">
        <v>0.00064000000000000005</v>
      </c>
      <c r="R124" s="176">
        <f>Q124*H124</f>
        <v>0.00064000000000000005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397</v>
      </c>
      <c r="AT124" s="178" t="s">
        <v>356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303</v>
      </c>
      <c r="BM124" s="178" t="s">
        <v>2436</v>
      </c>
    </row>
    <row r="125" s="2" customFormat="1">
      <c r="A125" s="40"/>
      <c r="B125" s="41"/>
      <c r="C125" s="40"/>
      <c r="D125" s="181" t="s">
        <v>230</v>
      </c>
      <c r="E125" s="40"/>
      <c r="F125" s="189" t="s">
        <v>2347</v>
      </c>
      <c r="G125" s="40"/>
      <c r="H125" s="40"/>
      <c r="I125" s="190"/>
      <c r="J125" s="40"/>
      <c r="K125" s="40"/>
      <c r="L125" s="41"/>
      <c r="M125" s="191"/>
      <c r="N125" s="192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230</v>
      </c>
      <c r="AU125" s="20" t="s">
        <v>22</v>
      </c>
    </row>
    <row r="126" s="2" customFormat="1" ht="14.4" customHeight="1">
      <c r="A126" s="40"/>
      <c r="B126" s="166"/>
      <c r="C126" s="167" t="s">
        <v>8</v>
      </c>
      <c r="D126" s="167" t="s">
        <v>218</v>
      </c>
      <c r="E126" s="168" t="s">
        <v>2267</v>
      </c>
      <c r="F126" s="169" t="s">
        <v>2268</v>
      </c>
      <c r="G126" s="170" t="s">
        <v>261</v>
      </c>
      <c r="H126" s="171">
        <v>21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303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303</v>
      </c>
      <c r="BM126" s="178" t="s">
        <v>2269</v>
      </c>
    </row>
    <row r="127" s="2" customFormat="1" ht="14.4" customHeight="1">
      <c r="A127" s="40"/>
      <c r="B127" s="166"/>
      <c r="C127" s="201" t="s">
        <v>336</v>
      </c>
      <c r="D127" s="201" t="s">
        <v>356</v>
      </c>
      <c r="E127" s="202" t="s">
        <v>2270</v>
      </c>
      <c r="F127" s="203" t="s">
        <v>2271</v>
      </c>
      <c r="G127" s="204" t="s">
        <v>617</v>
      </c>
      <c r="H127" s="205">
        <v>19.949999999999999</v>
      </c>
      <c r="I127" s="206"/>
      <c r="J127" s="207">
        <f>ROUND(I127*H127,2)</f>
        <v>0</v>
      </c>
      <c r="K127" s="203" t="s">
        <v>222</v>
      </c>
      <c r="L127" s="208"/>
      <c r="M127" s="209" t="s">
        <v>3</v>
      </c>
      <c r="N127" s="210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397</v>
      </c>
      <c r="AT127" s="178" t="s">
        <v>356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303</v>
      </c>
      <c r="BM127" s="178" t="s">
        <v>2272</v>
      </c>
    </row>
    <row r="128" s="13" customFormat="1">
      <c r="A128" s="13"/>
      <c r="B128" s="180"/>
      <c r="C128" s="13"/>
      <c r="D128" s="181" t="s">
        <v>225</v>
      </c>
      <c r="E128" s="182" t="s">
        <v>3</v>
      </c>
      <c r="F128" s="183" t="s">
        <v>2437</v>
      </c>
      <c r="G128" s="13"/>
      <c r="H128" s="184">
        <v>19.949999999999999</v>
      </c>
      <c r="I128" s="185"/>
      <c r="J128" s="13"/>
      <c r="K128" s="13"/>
      <c r="L128" s="180"/>
      <c r="M128" s="186"/>
      <c r="N128" s="187"/>
      <c r="O128" s="187"/>
      <c r="P128" s="187"/>
      <c r="Q128" s="187"/>
      <c r="R128" s="187"/>
      <c r="S128" s="187"/>
      <c r="T128" s="1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225</v>
      </c>
      <c r="AU128" s="182" t="s">
        <v>22</v>
      </c>
      <c r="AV128" s="13" t="s">
        <v>22</v>
      </c>
      <c r="AW128" s="13" t="s">
        <v>41</v>
      </c>
      <c r="AX128" s="13" t="s">
        <v>88</v>
      </c>
      <c r="AY128" s="182" t="s">
        <v>216</v>
      </c>
    </row>
    <row r="129" s="2" customFormat="1" ht="24.15" customHeight="1">
      <c r="A129" s="40"/>
      <c r="B129" s="166"/>
      <c r="C129" s="167" t="s">
        <v>341</v>
      </c>
      <c r="D129" s="167" t="s">
        <v>218</v>
      </c>
      <c r="E129" s="168" t="s">
        <v>2402</v>
      </c>
      <c r="F129" s="169" t="s">
        <v>2403</v>
      </c>
      <c r="G129" s="170" t="s">
        <v>462</v>
      </c>
      <c r="H129" s="171">
        <v>0.080000000000000002</v>
      </c>
      <c r="I129" s="172"/>
      <c r="J129" s="173">
        <f>ROUND(I129*H129,2)</f>
        <v>0</v>
      </c>
      <c r="K129" s="169" t="s">
        <v>222</v>
      </c>
      <c r="L129" s="41"/>
      <c r="M129" s="174" t="s">
        <v>3</v>
      </c>
      <c r="N129" s="175" t="s">
        <v>51</v>
      </c>
      <c r="O129" s="74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8" t="s">
        <v>303</v>
      </c>
      <c r="AT129" s="178" t="s">
        <v>218</v>
      </c>
      <c r="AU129" s="178" t="s">
        <v>22</v>
      </c>
      <c r="AY129" s="20" t="s">
        <v>216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88</v>
      </c>
      <c r="BK129" s="179">
        <f>ROUND(I129*H129,2)</f>
        <v>0</v>
      </c>
      <c r="BL129" s="20" t="s">
        <v>303</v>
      </c>
      <c r="BM129" s="178" t="s">
        <v>2404</v>
      </c>
    </row>
    <row r="130" s="2" customFormat="1" ht="14.4" customHeight="1">
      <c r="A130" s="40"/>
      <c r="B130" s="166"/>
      <c r="C130" s="167" t="s">
        <v>346</v>
      </c>
      <c r="D130" s="167" t="s">
        <v>218</v>
      </c>
      <c r="E130" s="168" t="s">
        <v>2370</v>
      </c>
      <c r="F130" s="169" t="s">
        <v>2371</v>
      </c>
      <c r="G130" s="170" t="s">
        <v>2372</v>
      </c>
      <c r="H130" s="171">
        <v>0.080000000000000002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303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303</v>
      </c>
      <c r="BM130" s="178" t="s">
        <v>2379</v>
      </c>
    </row>
    <row r="131" s="2" customFormat="1" ht="14.4" customHeight="1">
      <c r="A131" s="40"/>
      <c r="B131" s="166"/>
      <c r="C131" s="167" t="s">
        <v>351</v>
      </c>
      <c r="D131" s="167" t="s">
        <v>218</v>
      </c>
      <c r="E131" s="168" t="s">
        <v>2304</v>
      </c>
      <c r="F131" s="169" t="s">
        <v>2305</v>
      </c>
      <c r="G131" s="170" t="s">
        <v>1436</v>
      </c>
      <c r="H131" s="171">
        <v>0.080000000000000002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303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303</v>
      </c>
      <c r="BM131" s="178" t="s">
        <v>2306</v>
      </c>
    </row>
    <row r="132" s="2" customFormat="1" ht="24.15" customHeight="1">
      <c r="A132" s="40"/>
      <c r="B132" s="166"/>
      <c r="C132" s="167" t="s">
        <v>355</v>
      </c>
      <c r="D132" s="167" t="s">
        <v>218</v>
      </c>
      <c r="E132" s="168" t="s">
        <v>2307</v>
      </c>
      <c r="F132" s="169" t="s">
        <v>2308</v>
      </c>
      <c r="G132" s="170" t="s">
        <v>2309</v>
      </c>
      <c r="H132" s="237"/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303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303</v>
      </c>
      <c r="BM132" s="178" t="s">
        <v>2310</v>
      </c>
    </row>
    <row r="133" s="12" customFormat="1" ht="22.8" customHeight="1">
      <c r="A133" s="12"/>
      <c r="B133" s="153"/>
      <c r="C133" s="12"/>
      <c r="D133" s="154" t="s">
        <v>79</v>
      </c>
      <c r="E133" s="164" t="s">
        <v>2314</v>
      </c>
      <c r="F133" s="164" t="s">
        <v>2315</v>
      </c>
      <c r="G133" s="12"/>
      <c r="H133" s="12"/>
      <c r="I133" s="156"/>
      <c r="J133" s="165">
        <f>BK133</f>
        <v>0</v>
      </c>
      <c r="K133" s="12"/>
      <c r="L133" s="153"/>
      <c r="M133" s="158"/>
      <c r="N133" s="159"/>
      <c r="O133" s="159"/>
      <c r="P133" s="160">
        <f>SUM(P134:P135)</f>
        <v>0</v>
      </c>
      <c r="Q133" s="159"/>
      <c r="R133" s="160">
        <f>SUM(R134:R135)</f>
        <v>0</v>
      </c>
      <c r="S133" s="159"/>
      <c r="T133" s="16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4" t="s">
        <v>22</v>
      </c>
      <c r="AT133" s="162" t="s">
        <v>79</v>
      </c>
      <c r="AU133" s="162" t="s">
        <v>88</v>
      </c>
      <c r="AY133" s="154" t="s">
        <v>216</v>
      </c>
      <c r="BK133" s="163">
        <f>SUM(BK134:BK135)</f>
        <v>0</v>
      </c>
    </row>
    <row r="134" s="2" customFormat="1" ht="14.4" customHeight="1">
      <c r="A134" s="40"/>
      <c r="B134" s="166"/>
      <c r="C134" s="167" t="s">
        <v>363</v>
      </c>
      <c r="D134" s="167" t="s">
        <v>218</v>
      </c>
      <c r="E134" s="168" t="s">
        <v>2316</v>
      </c>
      <c r="F134" s="169" t="s">
        <v>2317</v>
      </c>
      <c r="G134" s="170" t="s">
        <v>1436</v>
      </c>
      <c r="H134" s="171">
        <v>0.080000000000000002</v>
      </c>
      <c r="I134" s="172"/>
      <c r="J134" s="173">
        <f>ROUND(I134*H134,2)</f>
        <v>0</v>
      </c>
      <c r="K134" s="169" t="s">
        <v>222</v>
      </c>
      <c r="L134" s="41"/>
      <c r="M134" s="174" t="s">
        <v>3</v>
      </c>
      <c r="N134" s="175" t="s">
        <v>51</v>
      </c>
      <c r="O134" s="74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78" t="s">
        <v>303</v>
      </c>
      <c r="AT134" s="178" t="s">
        <v>218</v>
      </c>
      <c r="AU134" s="178" t="s">
        <v>22</v>
      </c>
      <c r="AY134" s="20" t="s">
        <v>216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88</v>
      </c>
      <c r="BK134" s="179">
        <f>ROUND(I134*H134,2)</f>
        <v>0</v>
      </c>
      <c r="BL134" s="20" t="s">
        <v>303</v>
      </c>
      <c r="BM134" s="178" t="s">
        <v>2318</v>
      </c>
    </row>
    <row r="135" s="2" customFormat="1">
      <c r="A135" s="40"/>
      <c r="B135" s="41"/>
      <c r="C135" s="40"/>
      <c r="D135" s="181" t="s">
        <v>230</v>
      </c>
      <c r="E135" s="40"/>
      <c r="F135" s="189" t="s">
        <v>2319</v>
      </c>
      <c r="G135" s="40"/>
      <c r="H135" s="40"/>
      <c r="I135" s="190"/>
      <c r="J135" s="40"/>
      <c r="K135" s="40"/>
      <c r="L135" s="41"/>
      <c r="M135" s="191"/>
      <c r="N135" s="192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0" t="s">
        <v>230</v>
      </c>
      <c r="AU135" s="20" t="s">
        <v>22</v>
      </c>
    </row>
    <row r="136" s="12" customFormat="1" ht="25.92" customHeight="1">
      <c r="A136" s="12"/>
      <c r="B136" s="153"/>
      <c r="C136" s="12"/>
      <c r="D136" s="154" t="s">
        <v>79</v>
      </c>
      <c r="E136" s="155" t="s">
        <v>1101</v>
      </c>
      <c r="F136" s="155" t="s">
        <v>1102</v>
      </c>
      <c r="G136" s="12"/>
      <c r="H136" s="12"/>
      <c r="I136" s="156"/>
      <c r="J136" s="157">
        <f>BK136</f>
        <v>0</v>
      </c>
      <c r="K136" s="12"/>
      <c r="L136" s="153"/>
      <c r="M136" s="158"/>
      <c r="N136" s="159"/>
      <c r="O136" s="159"/>
      <c r="P136" s="160">
        <f>P137</f>
        <v>0</v>
      </c>
      <c r="Q136" s="159"/>
      <c r="R136" s="160">
        <f>R137</f>
        <v>0</v>
      </c>
      <c r="S136" s="159"/>
      <c r="T136" s="16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4" t="s">
        <v>223</v>
      </c>
      <c r="AT136" s="162" t="s">
        <v>79</v>
      </c>
      <c r="AU136" s="162" t="s">
        <v>80</v>
      </c>
      <c r="AY136" s="154" t="s">
        <v>216</v>
      </c>
      <c r="BK136" s="163">
        <f>BK137</f>
        <v>0</v>
      </c>
    </row>
    <row r="137" s="2" customFormat="1" ht="14.4" customHeight="1">
      <c r="A137" s="40"/>
      <c r="B137" s="166"/>
      <c r="C137" s="167" t="s">
        <v>369</v>
      </c>
      <c r="D137" s="167" t="s">
        <v>218</v>
      </c>
      <c r="E137" s="168" t="s">
        <v>2374</v>
      </c>
      <c r="F137" s="169" t="s">
        <v>2375</v>
      </c>
      <c r="G137" s="170" t="s">
        <v>1090</v>
      </c>
      <c r="H137" s="171">
        <v>3</v>
      </c>
      <c r="I137" s="172"/>
      <c r="J137" s="173">
        <f>ROUND(I137*H137,2)</f>
        <v>0</v>
      </c>
      <c r="K137" s="169" t="s">
        <v>222</v>
      </c>
      <c r="L137" s="41"/>
      <c r="M137" s="211" t="s">
        <v>3</v>
      </c>
      <c r="N137" s="212" t="s">
        <v>51</v>
      </c>
      <c r="O137" s="21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2376</v>
      </c>
      <c r="AT137" s="178" t="s">
        <v>218</v>
      </c>
      <c r="AU137" s="178" t="s">
        <v>88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2376</v>
      </c>
      <c r="BM137" s="178" t="s">
        <v>2380</v>
      </c>
    </row>
    <row r="138" s="2" customFormat="1" ht="6.96" customHeight="1">
      <c r="A138" s="40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41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autoFilter ref="C86:K1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2438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ROUND((SUM(BE82:BE96)),  2)</f>
        <v>0</v>
      </c>
      <c r="G33" s="40"/>
      <c r="H33" s="40"/>
      <c r="I33" s="125">
        <v>0.20999999999999999</v>
      </c>
      <c r="J33" s="124">
        <f>ROUND(((SUM(BE82:BE96))*I33),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ROUND((SUM(BF82:BF96)),  2)</f>
        <v>0</v>
      </c>
      <c r="G34" s="40"/>
      <c r="H34" s="40"/>
      <c r="I34" s="125">
        <v>0.14999999999999999</v>
      </c>
      <c r="J34" s="124">
        <f>ROUND(((SUM(BF82:BF96))*I34),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701.3 - Nové oplocení s podezdívkou - III.úsek - uznatelní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2439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5"/>
      <c r="C61" s="9"/>
      <c r="D61" s="136" t="s">
        <v>193</v>
      </c>
      <c r="E61" s="137"/>
      <c r="F61" s="137"/>
      <c r="G61" s="137"/>
      <c r="H61" s="137"/>
      <c r="I61" s="137"/>
      <c r="J61" s="138">
        <f>J90</f>
        <v>0</v>
      </c>
      <c r="K61" s="9"/>
      <c r="L61" s="13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39"/>
      <c r="C62" s="10"/>
      <c r="D62" s="140" t="s">
        <v>199</v>
      </c>
      <c r="E62" s="141"/>
      <c r="F62" s="141"/>
      <c r="G62" s="141"/>
      <c r="H62" s="141"/>
      <c r="I62" s="141"/>
      <c r="J62" s="142">
        <f>J91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SO 701.3 - Nové oplocení s podezdívkou - III.úsek - uznatelní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6" t="s">
        <v>191</v>
      </c>
      <c r="K81" s="147" t="s">
        <v>206</v>
      </c>
      <c r="L81" s="148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49">
        <f>BK82</f>
        <v>0</v>
      </c>
      <c r="K82" s="40"/>
      <c r="L82" s="41"/>
      <c r="M82" s="85"/>
      <c r="N82" s="70"/>
      <c r="O82" s="86"/>
      <c r="P82" s="150">
        <f>P83+P90</f>
        <v>0</v>
      </c>
      <c r="Q82" s="86"/>
      <c r="R82" s="150">
        <f>R83+R90</f>
        <v>0</v>
      </c>
      <c r="S82" s="86"/>
      <c r="T82" s="151">
        <f>T83+T90</f>
        <v>70.049565000000001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2">
        <f>BK83+BK90</f>
        <v>0</v>
      </c>
    </row>
    <row r="83" s="12" customFormat="1" ht="25.92" customHeight="1">
      <c r="A83" s="12"/>
      <c r="B83" s="153"/>
      <c r="C83" s="12"/>
      <c r="D83" s="154" t="s">
        <v>79</v>
      </c>
      <c r="E83" s="155" t="s">
        <v>264</v>
      </c>
      <c r="F83" s="155" t="s">
        <v>439</v>
      </c>
      <c r="G83" s="12"/>
      <c r="H83" s="12"/>
      <c r="I83" s="156"/>
      <c r="J83" s="157">
        <f>BK83</f>
        <v>0</v>
      </c>
      <c r="K83" s="12"/>
      <c r="L83" s="153"/>
      <c r="M83" s="158"/>
      <c r="N83" s="159"/>
      <c r="O83" s="159"/>
      <c r="P83" s="160">
        <f>SUM(P84:P89)</f>
        <v>0</v>
      </c>
      <c r="Q83" s="159"/>
      <c r="R83" s="160">
        <f>SUM(R84:R89)</f>
        <v>0</v>
      </c>
      <c r="S83" s="159"/>
      <c r="T83" s="161">
        <f>SUM(T84:T89)</f>
        <v>70.049565000000001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4" t="s">
        <v>88</v>
      </c>
      <c r="AT83" s="162" t="s">
        <v>79</v>
      </c>
      <c r="AU83" s="162" t="s">
        <v>80</v>
      </c>
      <c r="AY83" s="154" t="s">
        <v>216</v>
      </c>
      <c r="BK83" s="163">
        <f>SUM(BK84:BK89)</f>
        <v>0</v>
      </c>
    </row>
    <row r="84" s="2" customFormat="1" ht="14.4" customHeight="1">
      <c r="A84" s="40"/>
      <c r="B84" s="166"/>
      <c r="C84" s="167" t="s">
        <v>88</v>
      </c>
      <c r="D84" s="167" t="s">
        <v>218</v>
      </c>
      <c r="E84" s="168" t="s">
        <v>2440</v>
      </c>
      <c r="F84" s="169" t="s">
        <v>2441</v>
      </c>
      <c r="G84" s="170" t="s">
        <v>271</v>
      </c>
      <c r="H84" s="171">
        <v>33.164999999999999</v>
      </c>
      <c r="I84" s="172"/>
      <c r="J84" s="173">
        <f>ROUND(I84*H84,2)</f>
        <v>0</v>
      </c>
      <c r="K84" s="169" t="s">
        <v>222</v>
      </c>
      <c r="L84" s="41"/>
      <c r="M84" s="174" t="s">
        <v>3</v>
      </c>
      <c r="N84" s="175" t="s">
        <v>51</v>
      </c>
      <c r="O84" s="74"/>
      <c r="P84" s="176">
        <f>O84*H84</f>
        <v>0</v>
      </c>
      <c r="Q84" s="176">
        <v>0</v>
      </c>
      <c r="R84" s="176">
        <f>Q84*H84</f>
        <v>0</v>
      </c>
      <c r="S84" s="176">
        <v>2</v>
      </c>
      <c r="T84" s="177">
        <f>S84*H84</f>
        <v>66.329999999999998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178" t="s">
        <v>223</v>
      </c>
      <c r="AT84" s="178" t="s">
        <v>218</v>
      </c>
      <c r="AU84" s="178" t="s">
        <v>88</v>
      </c>
      <c r="AY84" s="20" t="s">
        <v>216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20" t="s">
        <v>88</v>
      </c>
      <c r="BK84" s="179">
        <f>ROUND(I84*H84,2)</f>
        <v>0</v>
      </c>
      <c r="BL84" s="20" t="s">
        <v>223</v>
      </c>
      <c r="BM84" s="178" t="s">
        <v>2442</v>
      </c>
    </row>
    <row r="85" s="2" customFormat="1">
      <c r="A85" s="40"/>
      <c r="B85" s="41"/>
      <c r="C85" s="40"/>
      <c r="D85" s="181" t="s">
        <v>230</v>
      </c>
      <c r="E85" s="40"/>
      <c r="F85" s="189" t="s">
        <v>2443</v>
      </c>
      <c r="G85" s="40"/>
      <c r="H85" s="40"/>
      <c r="I85" s="190"/>
      <c r="J85" s="40"/>
      <c r="K85" s="40"/>
      <c r="L85" s="41"/>
      <c r="M85" s="191"/>
      <c r="N85" s="192"/>
      <c r="O85" s="74"/>
      <c r="P85" s="74"/>
      <c r="Q85" s="74"/>
      <c r="R85" s="74"/>
      <c r="S85" s="74"/>
      <c r="T85" s="75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230</v>
      </c>
      <c r="AU85" s="20" t="s">
        <v>88</v>
      </c>
    </row>
    <row r="86" s="13" customFormat="1">
      <c r="A86" s="13"/>
      <c r="B86" s="180"/>
      <c r="C86" s="13"/>
      <c r="D86" s="181" t="s">
        <v>225</v>
      </c>
      <c r="E86" s="182" t="s">
        <v>3</v>
      </c>
      <c r="F86" s="183" t="s">
        <v>2444</v>
      </c>
      <c r="G86" s="13"/>
      <c r="H86" s="184">
        <v>33.164999999999999</v>
      </c>
      <c r="I86" s="185"/>
      <c r="J86" s="13"/>
      <c r="K86" s="13"/>
      <c r="L86" s="180"/>
      <c r="M86" s="186"/>
      <c r="N86" s="187"/>
      <c r="O86" s="187"/>
      <c r="P86" s="187"/>
      <c r="Q86" s="187"/>
      <c r="R86" s="187"/>
      <c r="S86" s="187"/>
      <c r="T86" s="18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2" t="s">
        <v>225</v>
      </c>
      <c r="AU86" s="182" t="s">
        <v>88</v>
      </c>
      <c r="AV86" s="13" t="s">
        <v>22</v>
      </c>
      <c r="AW86" s="13" t="s">
        <v>41</v>
      </c>
      <c r="AX86" s="13" t="s">
        <v>88</v>
      </c>
      <c r="AY86" s="182" t="s">
        <v>216</v>
      </c>
    </row>
    <row r="87" s="2" customFormat="1" ht="14.4" customHeight="1">
      <c r="A87" s="40"/>
      <c r="B87" s="166"/>
      <c r="C87" s="167" t="s">
        <v>22</v>
      </c>
      <c r="D87" s="167" t="s">
        <v>218</v>
      </c>
      <c r="E87" s="168" t="s">
        <v>2445</v>
      </c>
      <c r="F87" s="169" t="s">
        <v>2446</v>
      </c>
      <c r="G87" s="170" t="s">
        <v>462</v>
      </c>
      <c r="H87" s="171">
        <v>44</v>
      </c>
      <c r="I87" s="172"/>
      <c r="J87" s="173">
        <f>ROUND(I87*H87,2)</f>
        <v>0</v>
      </c>
      <c r="K87" s="169" t="s">
        <v>222</v>
      </c>
      <c r="L87" s="41"/>
      <c r="M87" s="174" t="s">
        <v>3</v>
      </c>
      <c r="N87" s="175" t="s">
        <v>51</v>
      </c>
      <c r="O87" s="74"/>
      <c r="P87" s="176">
        <f>O87*H87</f>
        <v>0</v>
      </c>
      <c r="Q87" s="176">
        <v>0</v>
      </c>
      <c r="R87" s="176">
        <f>Q87*H87</f>
        <v>0</v>
      </c>
      <c r="S87" s="176">
        <v>0.065699999999999995</v>
      </c>
      <c r="T87" s="177">
        <f>S87*H87</f>
        <v>2.8907999999999996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8" t="s">
        <v>223</v>
      </c>
      <c r="AT87" s="178" t="s">
        <v>218</v>
      </c>
      <c r="AU87" s="178" t="s">
        <v>88</v>
      </c>
      <c r="AY87" s="20" t="s">
        <v>216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0" t="s">
        <v>88</v>
      </c>
      <c r="BK87" s="179">
        <f>ROUND(I87*H87,2)</f>
        <v>0</v>
      </c>
      <c r="BL87" s="20" t="s">
        <v>223</v>
      </c>
      <c r="BM87" s="178" t="s">
        <v>2447</v>
      </c>
    </row>
    <row r="88" s="13" customFormat="1">
      <c r="A88" s="13"/>
      <c r="B88" s="180"/>
      <c r="C88" s="13"/>
      <c r="D88" s="181" t="s">
        <v>225</v>
      </c>
      <c r="E88" s="182" t="s">
        <v>3</v>
      </c>
      <c r="F88" s="183" t="s">
        <v>2448</v>
      </c>
      <c r="G88" s="13"/>
      <c r="H88" s="184">
        <v>44</v>
      </c>
      <c r="I88" s="185"/>
      <c r="J88" s="13"/>
      <c r="K88" s="13"/>
      <c r="L88" s="180"/>
      <c r="M88" s="186"/>
      <c r="N88" s="187"/>
      <c r="O88" s="187"/>
      <c r="P88" s="187"/>
      <c r="Q88" s="187"/>
      <c r="R88" s="187"/>
      <c r="S88" s="187"/>
      <c r="T88" s="18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182" t="s">
        <v>225</v>
      </c>
      <c r="AU88" s="182" t="s">
        <v>88</v>
      </c>
      <c r="AV88" s="13" t="s">
        <v>22</v>
      </c>
      <c r="AW88" s="13" t="s">
        <v>41</v>
      </c>
      <c r="AX88" s="13" t="s">
        <v>88</v>
      </c>
      <c r="AY88" s="182" t="s">
        <v>216</v>
      </c>
    </row>
    <row r="89" s="2" customFormat="1" ht="14.4" customHeight="1">
      <c r="A89" s="40"/>
      <c r="B89" s="166"/>
      <c r="C89" s="167" t="s">
        <v>235</v>
      </c>
      <c r="D89" s="167" t="s">
        <v>218</v>
      </c>
      <c r="E89" s="168" t="s">
        <v>2449</v>
      </c>
      <c r="F89" s="169" t="s">
        <v>2450</v>
      </c>
      <c r="G89" s="170" t="s">
        <v>261</v>
      </c>
      <c r="H89" s="171">
        <v>87.700000000000003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0.0094500000000000001</v>
      </c>
      <c r="T89" s="177">
        <f>S89*H89</f>
        <v>0.82876500000000008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88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2451</v>
      </c>
    </row>
    <row r="90" s="12" customFormat="1" ht="25.92" customHeight="1">
      <c r="A90" s="12"/>
      <c r="B90" s="153"/>
      <c r="C90" s="12"/>
      <c r="D90" s="154" t="s">
        <v>79</v>
      </c>
      <c r="E90" s="155" t="s">
        <v>214</v>
      </c>
      <c r="F90" s="155" t="s">
        <v>215</v>
      </c>
      <c r="G90" s="12"/>
      <c r="H90" s="12"/>
      <c r="I90" s="156"/>
      <c r="J90" s="157">
        <f>BK90</f>
        <v>0</v>
      </c>
      <c r="K90" s="12"/>
      <c r="L90" s="153"/>
      <c r="M90" s="158"/>
      <c r="N90" s="159"/>
      <c r="O90" s="159"/>
      <c r="P90" s="160">
        <f>P91</f>
        <v>0</v>
      </c>
      <c r="Q90" s="159"/>
      <c r="R90" s="160">
        <f>R91</f>
        <v>0</v>
      </c>
      <c r="S90" s="159"/>
      <c r="T90" s="16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80</v>
      </c>
      <c r="AY90" s="154" t="s">
        <v>216</v>
      </c>
      <c r="BK90" s="163">
        <f>BK91</f>
        <v>0</v>
      </c>
    </row>
    <row r="91" s="12" customFormat="1" ht="22.8" customHeight="1">
      <c r="A91" s="12"/>
      <c r="B91" s="153"/>
      <c r="C91" s="12"/>
      <c r="D91" s="154" t="s">
        <v>79</v>
      </c>
      <c r="E91" s="164" t="s">
        <v>556</v>
      </c>
      <c r="F91" s="164" t="s">
        <v>557</v>
      </c>
      <c r="G91" s="12"/>
      <c r="H91" s="12"/>
      <c r="I91" s="156"/>
      <c r="J91" s="165">
        <f>BK91</f>
        <v>0</v>
      </c>
      <c r="K91" s="12"/>
      <c r="L91" s="153"/>
      <c r="M91" s="158"/>
      <c r="N91" s="159"/>
      <c r="O91" s="159"/>
      <c r="P91" s="160">
        <f>SUM(P92:P96)</f>
        <v>0</v>
      </c>
      <c r="Q91" s="159"/>
      <c r="R91" s="160">
        <f>SUM(R92:R96)</f>
        <v>0</v>
      </c>
      <c r="S91" s="159"/>
      <c r="T91" s="161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88</v>
      </c>
      <c r="AT91" s="162" t="s">
        <v>79</v>
      </c>
      <c r="AU91" s="162" t="s">
        <v>88</v>
      </c>
      <c r="AY91" s="154" t="s">
        <v>216</v>
      </c>
      <c r="BK91" s="163">
        <f>SUM(BK92:BK96)</f>
        <v>0</v>
      </c>
    </row>
    <row r="92" s="2" customFormat="1" ht="24.15" customHeight="1">
      <c r="A92" s="40"/>
      <c r="B92" s="166"/>
      <c r="C92" s="167" t="s">
        <v>223</v>
      </c>
      <c r="D92" s="167" t="s">
        <v>218</v>
      </c>
      <c r="E92" s="168" t="s">
        <v>2452</v>
      </c>
      <c r="F92" s="169" t="s">
        <v>2453</v>
      </c>
      <c r="G92" s="170" t="s">
        <v>300</v>
      </c>
      <c r="H92" s="171">
        <v>70.049999999999997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223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223</v>
      </c>
      <c r="BM92" s="178" t="s">
        <v>2454</v>
      </c>
    </row>
    <row r="93" s="2" customFormat="1" ht="24.15" customHeight="1">
      <c r="A93" s="40"/>
      <c r="B93" s="166"/>
      <c r="C93" s="167" t="s">
        <v>245</v>
      </c>
      <c r="D93" s="167" t="s">
        <v>218</v>
      </c>
      <c r="E93" s="168" t="s">
        <v>2455</v>
      </c>
      <c r="F93" s="169" t="s">
        <v>2456</v>
      </c>
      <c r="G93" s="170" t="s">
        <v>300</v>
      </c>
      <c r="H93" s="171">
        <v>840.60000000000002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2457</v>
      </c>
    </row>
    <row r="94" s="2" customFormat="1">
      <c r="A94" s="40"/>
      <c r="B94" s="41"/>
      <c r="C94" s="40"/>
      <c r="D94" s="181" t="s">
        <v>230</v>
      </c>
      <c r="E94" s="40"/>
      <c r="F94" s="189" t="s">
        <v>566</v>
      </c>
      <c r="G94" s="40"/>
      <c r="H94" s="40"/>
      <c r="I94" s="190"/>
      <c r="J94" s="40"/>
      <c r="K94" s="40"/>
      <c r="L94" s="41"/>
      <c r="M94" s="191"/>
      <c r="N94" s="192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230</v>
      </c>
      <c r="AU94" s="20" t="s">
        <v>22</v>
      </c>
    </row>
    <row r="95" s="13" customFormat="1">
      <c r="A95" s="13"/>
      <c r="B95" s="180"/>
      <c r="C95" s="13"/>
      <c r="D95" s="181" t="s">
        <v>225</v>
      </c>
      <c r="E95" s="13"/>
      <c r="F95" s="183" t="s">
        <v>2458</v>
      </c>
      <c r="G95" s="13"/>
      <c r="H95" s="184">
        <v>840.60000000000002</v>
      </c>
      <c r="I95" s="185"/>
      <c r="J95" s="13"/>
      <c r="K95" s="13"/>
      <c r="L95" s="180"/>
      <c r="M95" s="186"/>
      <c r="N95" s="187"/>
      <c r="O95" s="187"/>
      <c r="P95" s="187"/>
      <c r="Q95" s="187"/>
      <c r="R95" s="187"/>
      <c r="S95" s="187"/>
      <c r="T95" s="18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2" t="s">
        <v>225</v>
      </c>
      <c r="AU95" s="182" t="s">
        <v>22</v>
      </c>
      <c r="AV95" s="13" t="s">
        <v>22</v>
      </c>
      <c r="AW95" s="13" t="s">
        <v>4</v>
      </c>
      <c r="AX95" s="13" t="s">
        <v>88</v>
      </c>
      <c r="AY95" s="182" t="s">
        <v>216</v>
      </c>
    </row>
    <row r="96" s="2" customFormat="1" ht="24.15" customHeight="1">
      <c r="A96" s="40"/>
      <c r="B96" s="166"/>
      <c r="C96" s="167" t="s">
        <v>249</v>
      </c>
      <c r="D96" s="167" t="s">
        <v>218</v>
      </c>
      <c r="E96" s="168" t="s">
        <v>1245</v>
      </c>
      <c r="F96" s="169" t="s">
        <v>1246</v>
      </c>
      <c r="G96" s="170" t="s">
        <v>300</v>
      </c>
      <c r="H96" s="171">
        <v>70.049999999999997</v>
      </c>
      <c r="I96" s="172"/>
      <c r="J96" s="173">
        <f>ROUND(I96*H96,2)</f>
        <v>0</v>
      </c>
      <c r="K96" s="169" t="s">
        <v>222</v>
      </c>
      <c r="L96" s="41"/>
      <c r="M96" s="211" t="s">
        <v>3</v>
      </c>
      <c r="N96" s="212" t="s">
        <v>51</v>
      </c>
      <c r="O96" s="213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223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223</v>
      </c>
      <c r="BM96" s="178" t="s">
        <v>2459</v>
      </c>
    </row>
    <row r="97" s="2" customFormat="1" ht="6.96" customHeight="1">
      <c r="A97" s="40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41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2460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ROUND((SUM(BE86:BE146)),  2)</f>
        <v>0</v>
      </c>
      <c r="G33" s="40"/>
      <c r="H33" s="40"/>
      <c r="I33" s="125">
        <v>0.20999999999999999</v>
      </c>
      <c r="J33" s="124">
        <f>ROUND(((SUM(BE86:BE146))*I33),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ROUND((SUM(BF86:BF146)),  2)</f>
        <v>0</v>
      </c>
      <c r="G34" s="40"/>
      <c r="H34" s="40"/>
      <c r="I34" s="125">
        <v>0.14999999999999999</v>
      </c>
      <c r="J34" s="124">
        <f>ROUND(((SUM(BF86:BF146))*I34),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ROUND((SUM(BG86:BG146)),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ROUND((SUM(BH86:BH146)),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ROUND((SUM(BI86:BI146)),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701.3.1 - Nové oplocení s podezdívkou - III.úsek - neuznatelní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J106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J126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J139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J145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701.3.1 - Nové oplocení s podezdívkou - III.úsek - neuznatelní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6" t="s">
        <v>191</v>
      </c>
      <c r="K85" s="147" t="s">
        <v>206</v>
      </c>
      <c r="L85" s="148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49">
        <f>BK86</f>
        <v>0</v>
      </c>
      <c r="K86" s="40"/>
      <c r="L86" s="41"/>
      <c r="M86" s="85"/>
      <c r="N86" s="70"/>
      <c r="O86" s="86"/>
      <c r="P86" s="150">
        <f>P87</f>
        <v>0</v>
      </c>
      <c r="Q86" s="86"/>
      <c r="R86" s="150">
        <f>R87</f>
        <v>143.18029114999999</v>
      </c>
      <c r="S86" s="86"/>
      <c r="T86" s="151">
        <f>T87</f>
        <v>2.1178349999999999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2">
        <f>BK87</f>
        <v>0</v>
      </c>
    </row>
    <row r="87" s="12" customFormat="1" ht="25.92" customHeight="1">
      <c r="A87" s="12"/>
      <c r="B87" s="153"/>
      <c r="C87" s="12"/>
      <c r="D87" s="154" t="s">
        <v>79</v>
      </c>
      <c r="E87" s="155" t="s">
        <v>214</v>
      </c>
      <c r="F87" s="155" t="s">
        <v>215</v>
      </c>
      <c r="G87" s="12"/>
      <c r="H87" s="12"/>
      <c r="I87" s="156"/>
      <c r="J87" s="157">
        <f>BK87</f>
        <v>0</v>
      </c>
      <c r="K87" s="12"/>
      <c r="L87" s="153"/>
      <c r="M87" s="158"/>
      <c r="N87" s="159"/>
      <c r="O87" s="159"/>
      <c r="P87" s="160">
        <f>P88+P106+P126+P135+P139+P145</f>
        <v>0</v>
      </c>
      <c r="Q87" s="159"/>
      <c r="R87" s="160">
        <f>R88+R106+R126+R135+R139+R145</f>
        <v>143.18029114999999</v>
      </c>
      <c r="S87" s="159"/>
      <c r="T87" s="161">
        <f>T88+T106+T126+T135+T139+T145</f>
        <v>2.1178349999999999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4" t="s">
        <v>88</v>
      </c>
      <c r="AT87" s="162" t="s">
        <v>79</v>
      </c>
      <c r="AU87" s="162" t="s">
        <v>80</v>
      </c>
      <c r="AY87" s="154" t="s">
        <v>216</v>
      </c>
      <c r="BK87" s="163">
        <f>BK88+BK106+BK126+BK135+BK139+BK145</f>
        <v>0</v>
      </c>
    </row>
    <row r="88" s="12" customFormat="1" ht="22.8" customHeight="1">
      <c r="A88" s="12"/>
      <c r="B88" s="153"/>
      <c r="C88" s="12"/>
      <c r="D88" s="154" t="s">
        <v>79</v>
      </c>
      <c r="E88" s="164" t="s">
        <v>88</v>
      </c>
      <c r="F88" s="164" t="s">
        <v>217</v>
      </c>
      <c r="G88" s="12"/>
      <c r="H88" s="12"/>
      <c r="I88" s="156"/>
      <c r="J88" s="165">
        <f>BK88</f>
        <v>0</v>
      </c>
      <c r="K88" s="12"/>
      <c r="L88" s="153"/>
      <c r="M88" s="158"/>
      <c r="N88" s="159"/>
      <c r="O88" s="159"/>
      <c r="P88" s="160">
        <f>SUM(P89:P105)</f>
        <v>0</v>
      </c>
      <c r="Q88" s="159"/>
      <c r="R88" s="160">
        <f>SUM(R89:R105)</f>
        <v>0</v>
      </c>
      <c r="S88" s="159"/>
      <c r="T88" s="161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88</v>
      </c>
      <c r="AY88" s="154" t="s">
        <v>216</v>
      </c>
      <c r="BK88" s="163">
        <f>SUM(BK89:BK105)</f>
        <v>0</v>
      </c>
    </row>
    <row r="89" s="2" customFormat="1" ht="24.15" customHeight="1">
      <c r="A89" s="40"/>
      <c r="B89" s="166"/>
      <c r="C89" s="167" t="s">
        <v>88</v>
      </c>
      <c r="D89" s="167" t="s">
        <v>218</v>
      </c>
      <c r="E89" s="168" t="s">
        <v>2461</v>
      </c>
      <c r="F89" s="169" t="s">
        <v>2462</v>
      </c>
      <c r="G89" s="170" t="s">
        <v>221</v>
      </c>
      <c r="H89" s="171">
        <v>17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223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223</v>
      </c>
      <c r="BM89" s="178" t="s">
        <v>2463</v>
      </c>
    </row>
    <row r="90" s="13" customFormat="1">
      <c r="A90" s="13"/>
      <c r="B90" s="180"/>
      <c r="C90" s="13"/>
      <c r="D90" s="181" t="s">
        <v>225</v>
      </c>
      <c r="E90" s="182" t="s">
        <v>3</v>
      </c>
      <c r="F90" s="183" t="s">
        <v>2464</v>
      </c>
      <c r="G90" s="13"/>
      <c r="H90" s="184">
        <v>17</v>
      </c>
      <c r="I90" s="185"/>
      <c r="J90" s="13"/>
      <c r="K90" s="13"/>
      <c r="L90" s="180"/>
      <c r="M90" s="186"/>
      <c r="N90" s="187"/>
      <c r="O90" s="187"/>
      <c r="P90" s="187"/>
      <c r="Q90" s="187"/>
      <c r="R90" s="187"/>
      <c r="S90" s="187"/>
      <c r="T90" s="18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2" t="s">
        <v>225</v>
      </c>
      <c r="AU90" s="182" t="s">
        <v>22</v>
      </c>
      <c r="AV90" s="13" t="s">
        <v>22</v>
      </c>
      <c r="AW90" s="13" t="s">
        <v>41</v>
      </c>
      <c r="AX90" s="13" t="s">
        <v>88</v>
      </c>
      <c r="AY90" s="182" t="s">
        <v>216</v>
      </c>
    </row>
    <row r="91" s="2" customFormat="1" ht="14.4" customHeight="1">
      <c r="A91" s="40"/>
      <c r="B91" s="166"/>
      <c r="C91" s="167" t="s">
        <v>22</v>
      </c>
      <c r="D91" s="167" t="s">
        <v>218</v>
      </c>
      <c r="E91" s="168" t="s">
        <v>265</v>
      </c>
      <c r="F91" s="169" t="s">
        <v>266</v>
      </c>
      <c r="G91" s="170" t="s">
        <v>221</v>
      </c>
      <c r="H91" s="171">
        <v>73.709999999999994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2465</v>
      </c>
    </row>
    <row r="92" s="13" customFormat="1">
      <c r="A92" s="13"/>
      <c r="B92" s="180"/>
      <c r="C92" s="13"/>
      <c r="D92" s="181" t="s">
        <v>225</v>
      </c>
      <c r="E92" s="182" t="s">
        <v>3</v>
      </c>
      <c r="F92" s="183" t="s">
        <v>2466</v>
      </c>
      <c r="G92" s="13"/>
      <c r="H92" s="184">
        <v>73.709999999999994</v>
      </c>
      <c r="I92" s="185"/>
      <c r="J92" s="13"/>
      <c r="K92" s="13"/>
      <c r="L92" s="180"/>
      <c r="M92" s="186"/>
      <c r="N92" s="187"/>
      <c r="O92" s="187"/>
      <c r="P92" s="187"/>
      <c r="Q92" s="187"/>
      <c r="R92" s="187"/>
      <c r="S92" s="187"/>
      <c r="T92" s="18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2" t="s">
        <v>225</v>
      </c>
      <c r="AU92" s="182" t="s">
        <v>22</v>
      </c>
      <c r="AV92" s="13" t="s">
        <v>22</v>
      </c>
      <c r="AW92" s="13" t="s">
        <v>41</v>
      </c>
      <c r="AX92" s="13" t="s">
        <v>88</v>
      </c>
      <c r="AY92" s="182" t="s">
        <v>216</v>
      </c>
    </row>
    <row r="93" s="2" customFormat="1" ht="24.15" customHeight="1">
      <c r="A93" s="40"/>
      <c r="B93" s="166"/>
      <c r="C93" s="167" t="s">
        <v>235</v>
      </c>
      <c r="D93" s="167" t="s">
        <v>218</v>
      </c>
      <c r="E93" s="168" t="s">
        <v>2467</v>
      </c>
      <c r="F93" s="169" t="s">
        <v>2468</v>
      </c>
      <c r="G93" s="170" t="s">
        <v>271</v>
      </c>
      <c r="H93" s="171">
        <v>58.968000000000004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223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223</v>
      </c>
      <c r="BM93" s="178" t="s">
        <v>2469</v>
      </c>
    </row>
    <row r="94" s="13" customFormat="1">
      <c r="A94" s="13"/>
      <c r="B94" s="180"/>
      <c r="C94" s="13"/>
      <c r="D94" s="181" t="s">
        <v>225</v>
      </c>
      <c r="E94" s="182" t="s">
        <v>3</v>
      </c>
      <c r="F94" s="183" t="s">
        <v>2470</v>
      </c>
      <c r="G94" s="13"/>
      <c r="H94" s="184">
        <v>58.968000000000004</v>
      </c>
      <c r="I94" s="185"/>
      <c r="J94" s="13"/>
      <c r="K94" s="13"/>
      <c r="L94" s="180"/>
      <c r="M94" s="186"/>
      <c r="N94" s="187"/>
      <c r="O94" s="187"/>
      <c r="P94" s="187"/>
      <c r="Q94" s="187"/>
      <c r="R94" s="187"/>
      <c r="S94" s="187"/>
      <c r="T94" s="18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2" t="s">
        <v>225</v>
      </c>
      <c r="AU94" s="182" t="s">
        <v>22</v>
      </c>
      <c r="AV94" s="13" t="s">
        <v>22</v>
      </c>
      <c r="AW94" s="13" t="s">
        <v>41</v>
      </c>
      <c r="AX94" s="13" t="s">
        <v>88</v>
      </c>
      <c r="AY94" s="182" t="s">
        <v>216</v>
      </c>
    </row>
    <row r="95" s="2" customFormat="1" ht="37.8" customHeight="1">
      <c r="A95" s="40"/>
      <c r="B95" s="166"/>
      <c r="C95" s="167" t="s">
        <v>223</v>
      </c>
      <c r="D95" s="167" t="s">
        <v>218</v>
      </c>
      <c r="E95" s="168" t="s">
        <v>288</v>
      </c>
      <c r="F95" s="169" t="s">
        <v>289</v>
      </c>
      <c r="G95" s="170" t="s">
        <v>271</v>
      </c>
      <c r="H95" s="171">
        <v>14.742000000000001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223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223</v>
      </c>
      <c r="BM95" s="178" t="s">
        <v>2471</v>
      </c>
    </row>
    <row r="96" s="13" customFormat="1">
      <c r="A96" s="13"/>
      <c r="B96" s="180"/>
      <c r="C96" s="13"/>
      <c r="D96" s="181" t="s">
        <v>225</v>
      </c>
      <c r="E96" s="182" t="s">
        <v>3</v>
      </c>
      <c r="F96" s="183" t="s">
        <v>2472</v>
      </c>
      <c r="G96" s="13"/>
      <c r="H96" s="184">
        <v>14.742000000000001</v>
      </c>
      <c r="I96" s="185"/>
      <c r="J96" s="13"/>
      <c r="K96" s="13"/>
      <c r="L96" s="180"/>
      <c r="M96" s="186"/>
      <c r="N96" s="187"/>
      <c r="O96" s="187"/>
      <c r="P96" s="187"/>
      <c r="Q96" s="187"/>
      <c r="R96" s="187"/>
      <c r="S96" s="187"/>
      <c r="T96" s="18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2" t="s">
        <v>225</v>
      </c>
      <c r="AU96" s="182" t="s">
        <v>22</v>
      </c>
      <c r="AV96" s="13" t="s">
        <v>22</v>
      </c>
      <c r="AW96" s="13" t="s">
        <v>41</v>
      </c>
      <c r="AX96" s="13" t="s">
        <v>88</v>
      </c>
      <c r="AY96" s="182" t="s">
        <v>216</v>
      </c>
    </row>
    <row r="97" s="2" customFormat="1" ht="37.8" customHeight="1">
      <c r="A97" s="40"/>
      <c r="B97" s="166"/>
      <c r="C97" s="167" t="s">
        <v>245</v>
      </c>
      <c r="D97" s="167" t="s">
        <v>218</v>
      </c>
      <c r="E97" s="168" t="s">
        <v>293</v>
      </c>
      <c r="F97" s="169" t="s">
        <v>294</v>
      </c>
      <c r="G97" s="170" t="s">
        <v>271</v>
      </c>
      <c r="H97" s="171">
        <v>33.695999999999998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223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223</v>
      </c>
      <c r="BM97" s="178" t="s">
        <v>2473</v>
      </c>
    </row>
    <row r="98" s="2" customFormat="1">
      <c r="A98" s="40"/>
      <c r="B98" s="41"/>
      <c r="C98" s="40"/>
      <c r="D98" s="181" t="s">
        <v>230</v>
      </c>
      <c r="E98" s="40"/>
      <c r="F98" s="189" t="s">
        <v>296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13" customFormat="1">
      <c r="A99" s="13"/>
      <c r="B99" s="180"/>
      <c r="C99" s="13"/>
      <c r="D99" s="181" t="s">
        <v>225</v>
      </c>
      <c r="E99" s="182" t="s">
        <v>3</v>
      </c>
      <c r="F99" s="183" t="s">
        <v>2474</v>
      </c>
      <c r="G99" s="13"/>
      <c r="H99" s="184">
        <v>33.695999999999998</v>
      </c>
      <c r="I99" s="185"/>
      <c r="J99" s="13"/>
      <c r="K99" s="13"/>
      <c r="L99" s="180"/>
      <c r="M99" s="186"/>
      <c r="N99" s="187"/>
      <c r="O99" s="187"/>
      <c r="P99" s="187"/>
      <c r="Q99" s="187"/>
      <c r="R99" s="187"/>
      <c r="S99" s="187"/>
      <c r="T99" s="18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225</v>
      </c>
      <c r="AU99" s="182" t="s">
        <v>22</v>
      </c>
      <c r="AV99" s="13" t="s">
        <v>22</v>
      </c>
      <c r="AW99" s="13" t="s">
        <v>41</v>
      </c>
      <c r="AX99" s="13" t="s">
        <v>88</v>
      </c>
      <c r="AY99" s="182" t="s">
        <v>216</v>
      </c>
    </row>
    <row r="100" s="2" customFormat="1" ht="24.15" customHeight="1">
      <c r="A100" s="40"/>
      <c r="B100" s="166"/>
      <c r="C100" s="167" t="s">
        <v>249</v>
      </c>
      <c r="D100" s="167" t="s">
        <v>218</v>
      </c>
      <c r="E100" s="168" t="s">
        <v>298</v>
      </c>
      <c r="F100" s="169" t="s">
        <v>299</v>
      </c>
      <c r="G100" s="170" t="s">
        <v>300</v>
      </c>
      <c r="H100" s="171">
        <v>67.391999999999996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223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223</v>
      </c>
      <c r="BM100" s="178" t="s">
        <v>2475</v>
      </c>
    </row>
    <row r="101" s="13" customFormat="1">
      <c r="A101" s="13"/>
      <c r="B101" s="180"/>
      <c r="C101" s="13"/>
      <c r="D101" s="181" t="s">
        <v>225</v>
      </c>
      <c r="E101" s="13"/>
      <c r="F101" s="183" t="s">
        <v>2476</v>
      </c>
      <c r="G101" s="13"/>
      <c r="H101" s="184">
        <v>67.391999999999996</v>
      </c>
      <c r="I101" s="185"/>
      <c r="J101" s="13"/>
      <c r="K101" s="13"/>
      <c r="L101" s="180"/>
      <c r="M101" s="186"/>
      <c r="N101" s="187"/>
      <c r="O101" s="187"/>
      <c r="P101" s="187"/>
      <c r="Q101" s="187"/>
      <c r="R101" s="187"/>
      <c r="S101" s="187"/>
      <c r="T101" s="18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225</v>
      </c>
      <c r="AU101" s="182" t="s">
        <v>22</v>
      </c>
      <c r="AV101" s="13" t="s">
        <v>22</v>
      </c>
      <c r="AW101" s="13" t="s">
        <v>4</v>
      </c>
      <c r="AX101" s="13" t="s">
        <v>88</v>
      </c>
      <c r="AY101" s="182" t="s">
        <v>216</v>
      </c>
    </row>
    <row r="102" s="2" customFormat="1" ht="37.8" customHeight="1">
      <c r="A102" s="40"/>
      <c r="B102" s="166"/>
      <c r="C102" s="167" t="s">
        <v>254</v>
      </c>
      <c r="D102" s="167" t="s">
        <v>218</v>
      </c>
      <c r="E102" s="168" t="s">
        <v>2477</v>
      </c>
      <c r="F102" s="169" t="s">
        <v>2478</v>
      </c>
      <c r="G102" s="170" t="s">
        <v>271</v>
      </c>
      <c r="H102" s="171">
        <v>25.271999999999998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223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223</v>
      </c>
      <c r="BM102" s="178" t="s">
        <v>2479</v>
      </c>
    </row>
    <row r="103" s="13" customFormat="1">
      <c r="A103" s="13"/>
      <c r="B103" s="180"/>
      <c r="C103" s="13"/>
      <c r="D103" s="181" t="s">
        <v>225</v>
      </c>
      <c r="E103" s="182" t="s">
        <v>3</v>
      </c>
      <c r="F103" s="183" t="s">
        <v>2480</v>
      </c>
      <c r="G103" s="13"/>
      <c r="H103" s="184">
        <v>25.271999999999998</v>
      </c>
      <c r="I103" s="185"/>
      <c r="J103" s="13"/>
      <c r="K103" s="13"/>
      <c r="L103" s="180"/>
      <c r="M103" s="186"/>
      <c r="N103" s="187"/>
      <c r="O103" s="187"/>
      <c r="P103" s="187"/>
      <c r="Q103" s="187"/>
      <c r="R103" s="187"/>
      <c r="S103" s="187"/>
      <c r="T103" s="18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225</v>
      </c>
      <c r="AU103" s="182" t="s">
        <v>22</v>
      </c>
      <c r="AV103" s="13" t="s">
        <v>22</v>
      </c>
      <c r="AW103" s="13" t="s">
        <v>41</v>
      </c>
      <c r="AX103" s="13" t="s">
        <v>88</v>
      </c>
      <c r="AY103" s="182" t="s">
        <v>216</v>
      </c>
    </row>
    <row r="104" s="2" customFormat="1" ht="24.15" customHeight="1">
      <c r="A104" s="40"/>
      <c r="B104" s="166"/>
      <c r="C104" s="167" t="s">
        <v>258</v>
      </c>
      <c r="D104" s="167" t="s">
        <v>218</v>
      </c>
      <c r="E104" s="168" t="s">
        <v>326</v>
      </c>
      <c r="F104" s="169" t="s">
        <v>327</v>
      </c>
      <c r="G104" s="170" t="s">
        <v>221</v>
      </c>
      <c r="H104" s="171">
        <v>31.59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223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223</v>
      </c>
      <c r="BM104" s="178" t="s">
        <v>2481</v>
      </c>
    </row>
    <row r="105" s="13" customFormat="1">
      <c r="A105" s="13"/>
      <c r="B105" s="180"/>
      <c r="C105" s="13"/>
      <c r="D105" s="181" t="s">
        <v>225</v>
      </c>
      <c r="E105" s="182" t="s">
        <v>3</v>
      </c>
      <c r="F105" s="183" t="s">
        <v>2482</v>
      </c>
      <c r="G105" s="13"/>
      <c r="H105" s="184">
        <v>31.59</v>
      </c>
      <c r="I105" s="185"/>
      <c r="J105" s="13"/>
      <c r="K105" s="13"/>
      <c r="L105" s="180"/>
      <c r="M105" s="186"/>
      <c r="N105" s="187"/>
      <c r="O105" s="187"/>
      <c r="P105" s="187"/>
      <c r="Q105" s="187"/>
      <c r="R105" s="187"/>
      <c r="S105" s="187"/>
      <c r="T105" s="18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2" t="s">
        <v>225</v>
      </c>
      <c r="AU105" s="182" t="s">
        <v>22</v>
      </c>
      <c r="AV105" s="13" t="s">
        <v>22</v>
      </c>
      <c r="AW105" s="13" t="s">
        <v>41</v>
      </c>
      <c r="AX105" s="13" t="s">
        <v>88</v>
      </c>
      <c r="AY105" s="182" t="s">
        <v>216</v>
      </c>
    </row>
    <row r="106" s="12" customFormat="1" ht="22.8" customHeight="1">
      <c r="A106" s="12"/>
      <c r="B106" s="153"/>
      <c r="C106" s="12"/>
      <c r="D106" s="154" t="s">
        <v>79</v>
      </c>
      <c r="E106" s="164" t="s">
        <v>22</v>
      </c>
      <c r="F106" s="164" t="s">
        <v>330</v>
      </c>
      <c r="G106" s="12"/>
      <c r="H106" s="12"/>
      <c r="I106" s="156"/>
      <c r="J106" s="165">
        <f>BK106</f>
        <v>0</v>
      </c>
      <c r="K106" s="12"/>
      <c r="L106" s="153"/>
      <c r="M106" s="158"/>
      <c r="N106" s="159"/>
      <c r="O106" s="159"/>
      <c r="P106" s="160">
        <f>SUM(P107:P125)</f>
        <v>0</v>
      </c>
      <c r="Q106" s="159"/>
      <c r="R106" s="160">
        <f>SUM(R107:R125)</f>
        <v>132.00637284999999</v>
      </c>
      <c r="S106" s="159"/>
      <c r="T106" s="161">
        <f>SUM(T107:T125)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4" t="s">
        <v>88</v>
      </c>
      <c r="AT106" s="162" t="s">
        <v>79</v>
      </c>
      <c r="AU106" s="162" t="s">
        <v>88</v>
      </c>
      <c r="AY106" s="154" t="s">
        <v>216</v>
      </c>
      <c r="BK106" s="163">
        <f>SUM(BK107:BK125)</f>
        <v>0</v>
      </c>
    </row>
    <row r="107" s="2" customFormat="1" ht="14.4" customHeight="1">
      <c r="A107" s="40"/>
      <c r="B107" s="166"/>
      <c r="C107" s="167" t="s">
        <v>264</v>
      </c>
      <c r="D107" s="167" t="s">
        <v>218</v>
      </c>
      <c r="E107" s="168" t="s">
        <v>2483</v>
      </c>
      <c r="F107" s="169" t="s">
        <v>2484</v>
      </c>
      <c r="G107" s="170" t="s">
        <v>271</v>
      </c>
      <c r="H107" s="171">
        <v>7.5190000000000001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2.1600000000000001</v>
      </c>
      <c r="R107" s="176">
        <f>Q107*H107</f>
        <v>16.241040000000002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223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223</v>
      </c>
      <c r="BM107" s="178" t="s">
        <v>2485</v>
      </c>
    </row>
    <row r="108" s="13" customFormat="1">
      <c r="A108" s="13"/>
      <c r="B108" s="180"/>
      <c r="C108" s="13"/>
      <c r="D108" s="181" t="s">
        <v>225</v>
      </c>
      <c r="E108" s="182" t="s">
        <v>3</v>
      </c>
      <c r="F108" s="183" t="s">
        <v>2486</v>
      </c>
      <c r="G108" s="13"/>
      <c r="H108" s="184">
        <v>6.2619999999999996</v>
      </c>
      <c r="I108" s="185"/>
      <c r="J108" s="13"/>
      <c r="K108" s="13"/>
      <c r="L108" s="180"/>
      <c r="M108" s="186"/>
      <c r="N108" s="187"/>
      <c r="O108" s="187"/>
      <c r="P108" s="187"/>
      <c r="Q108" s="187"/>
      <c r="R108" s="187"/>
      <c r="S108" s="187"/>
      <c r="T108" s="18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2" t="s">
        <v>225</v>
      </c>
      <c r="AU108" s="182" t="s">
        <v>22</v>
      </c>
      <c r="AV108" s="13" t="s">
        <v>22</v>
      </c>
      <c r="AW108" s="13" t="s">
        <v>41</v>
      </c>
      <c r="AX108" s="13" t="s">
        <v>80</v>
      </c>
      <c r="AY108" s="182" t="s">
        <v>216</v>
      </c>
    </row>
    <row r="109" s="13" customFormat="1">
      <c r="A109" s="13"/>
      <c r="B109" s="180"/>
      <c r="C109" s="13"/>
      <c r="D109" s="181" t="s">
        <v>225</v>
      </c>
      <c r="E109" s="182" t="s">
        <v>3</v>
      </c>
      <c r="F109" s="183" t="s">
        <v>2487</v>
      </c>
      <c r="G109" s="13"/>
      <c r="H109" s="184">
        <v>1.2569999999999999</v>
      </c>
      <c r="I109" s="185"/>
      <c r="J109" s="13"/>
      <c r="K109" s="13"/>
      <c r="L109" s="180"/>
      <c r="M109" s="186"/>
      <c r="N109" s="187"/>
      <c r="O109" s="187"/>
      <c r="P109" s="187"/>
      <c r="Q109" s="187"/>
      <c r="R109" s="187"/>
      <c r="S109" s="187"/>
      <c r="T109" s="18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225</v>
      </c>
      <c r="AU109" s="182" t="s">
        <v>22</v>
      </c>
      <c r="AV109" s="13" t="s">
        <v>22</v>
      </c>
      <c r="AW109" s="13" t="s">
        <v>41</v>
      </c>
      <c r="AX109" s="13" t="s">
        <v>80</v>
      </c>
      <c r="AY109" s="182" t="s">
        <v>216</v>
      </c>
    </row>
    <row r="110" s="14" customFormat="1">
      <c r="A110" s="14"/>
      <c r="B110" s="193"/>
      <c r="C110" s="14"/>
      <c r="D110" s="181" t="s">
        <v>225</v>
      </c>
      <c r="E110" s="194" t="s">
        <v>3</v>
      </c>
      <c r="F110" s="195" t="s">
        <v>234</v>
      </c>
      <c r="G110" s="14"/>
      <c r="H110" s="196">
        <v>7.5189999999999992</v>
      </c>
      <c r="I110" s="197"/>
      <c r="J110" s="14"/>
      <c r="K110" s="14"/>
      <c r="L110" s="193"/>
      <c r="M110" s="198"/>
      <c r="N110" s="199"/>
      <c r="O110" s="199"/>
      <c r="P110" s="199"/>
      <c r="Q110" s="199"/>
      <c r="R110" s="199"/>
      <c r="S110" s="199"/>
      <c r="T110" s="20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4" t="s">
        <v>225</v>
      </c>
      <c r="AU110" s="194" t="s">
        <v>22</v>
      </c>
      <c r="AV110" s="14" t="s">
        <v>223</v>
      </c>
      <c r="AW110" s="14" t="s">
        <v>41</v>
      </c>
      <c r="AX110" s="14" t="s">
        <v>88</v>
      </c>
      <c r="AY110" s="194" t="s">
        <v>216</v>
      </c>
    </row>
    <row r="111" s="2" customFormat="1" ht="14.4" customHeight="1">
      <c r="A111" s="40"/>
      <c r="B111" s="166"/>
      <c r="C111" s="167" t="s">
        <v>268</v>
      </c>
      <c r="D111" s="167" t="s">
        <v>218</v>
      </c>
      <c r="E111" s="168" t="s">
        <v>2488</v>
      </c>
      <c r="F111" s="169" t="s">
        <v>2489</v>
      </c>
      <c r="G111" s="170" t="s">
        <v>271</v>
      </c>
      <c r="H111" s="171">
        <v>33.695999999999998</v>
      </c>
      <c r="I111" s="172"/>
      <c r="J111" s="173">
        <f>ROUND(I111*H111,2)</f>
        <v>0</v>
      </c>
      <c r="K111" s="169" t="s">
        <v>222</v>
      </c>
      <c r="L111" s="41"/>
      <c r="M111" s="174" t="s">
        <v>3</v>
      </c>
      <c r="N111" s="175" t="s">
        <v>51</v>
      </c>
      <c r="O111" s="74"/>
      <c r="P111" s="176">
        <f>O111*H111</f>
        <v>0</v>
      </c>
      <c r="Q111" s="176">
        <v>2.2563399999999998</v>
      </c>
      <c r="R111" s="176">
        <f>Q111*H111</f>
        <v>76.029632639999988</v>
      </c>
      <c r="S111" s="176">
        <v>0</v>
      </c>
      <c r="T111" s="17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78" t="s">
        <v>223</v>
      </c>
      <c r="AT111" s="178" t="s">
        <v>218</v>
      </c>
      <c r="AU111" s="178" t="s">
        <v>22</v>
      </c>
      <c r="AY111" s="20" t="s">
        <v>216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88</v>
      </c>
      <c r="BK111" s="179">
        <f>ROUND(I111*H111,2)</f>
        <v>0</v>
      </c>
      <c r="BL111" s="20" t="s">
        <v>223</v>
      </c>
      <c r="BM111" s="178" t="s">
        <v>2490</v>
      </c>
    </row>
    <row r="112" s="13" customFormat="1">
      <c r="A112" s="13"/>
      <c r="B112" s="180"/>
      <c r="C112" s="13"/>
      <c r="D112" s="181" t="s">
        <v>225</v>
      </c>
      <c r="E112" s="182" t="s">
        <v>3</v>
      </c>
      <c r="F112" s="183" t="s">
        <v>2491</v>
      </c>
      <c r="G112" s="13"/>
      <c r="H112" s="184">
        <v>28.064</v>
      </c>
      <c r="I112" s="185"/>
      <c r="J112" s="13"/>
      <c r="K112" s="13"/>
      <c r="L112" s="180"/>
      <c r="M112" s="186"/>
      <c r="N112" s="187"/>
      <c r="O112" s="187"/>
      <c r="P112" s="187"/>
      <c r="Q112" s="187"/>
      <c r="R112" s="187"/>
      <c r="S112" s="187"/>
      <c r="T112" s="18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2" t="s">
        <v>225</v>
      </c>
      <c r="AU112" s="182" t="s">
        <v>22</v>
      </c>
      <c r="AV112" s="13" t="s">
        <v>22</v>
      </c>
      <c r="AW112" s="13" t="s">
        <v>41</v>
      </c>
      <c r="AX112" s="13" t="s">
        <v>80</v>
      </c>
      <c r="AY112" s="182" t="s">
        <v>216</v>
      </c>
    </row>
    <row r="113" s="13" customFormat="1">
      <c r="A113" s="13"/>
      <c r="B113" s="180"/>
      <c r="C113" s="13"/>
      <c r="D113" s="181" t="s">
        <v>225</v>
      </c>
      <c r="E113" s="182" t="s">
        <v>3</v>
      </c>
      <c r="F113" s="183" t="s">
        <v>2492</v>
      </c>
      <c r="G113" s="13"/>
      <c r="H113" s="184">
        <v>5.6319999999999997</v>
      </c>
      <c r="I113" s="185"/>
      <c r="J113" s="13"/>
      <c r="K113" s="13"/>
      <c r="L113" s="180"/>
      <c r="M113" s="186"/>
      <c r="N113" s="187"/>
      <c r="O113" s="187"/>
      <c r="P113" s="187"/>
      <c r="Q113" s="187"/>
      <c r="R113" s="187"/>
      <c r="S113" s="187"/>
      <c r="T113" s="18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2" t="s">
        <v>225</v>
      </c>
      <c r="AU113" s="182" t="s">
        <v>22</v>
      </c>
      <c r="AV113" s="13" t="s">
        <v>22</v>
      </c>
      <c r="AW113" s="13" t="s">
        <v>41</v>
      </c>
      <c r="AX113" s="13" t="s">
        <v>80</v>
      </c>
      <c r="AY113" s="182" t="s">
        <v>216</v>
      </c>
    </row>
    <row r="114" s="14" customFormat="1">
      <c r="A114" s="14"/>
      <c r="B114" s="193"/>
      <c r="C114" s="14"/>
      <c r="D114" s="181" t="s">
        <v>225</v>
      </c>
      <c r="E114" s="194" t="s">
        <v>3</v>
      </c>
      <c r="F114" s="195" t="s">
        <v>234</v>
      </c>
      <c r="G114" s="14"/>
      <c r="H114" s="196">
        <v>33.695999999999998</v>
      </c>
      <c r="I114" s="197"/>
      <c r="J114" s="14"/>
      <c r="K114" s="14"/>
      <c r="L114" s="193"/>
      <c r="M114" s="198"/>
      <c r="N114" s="199"/>
      <c r="O114" s="199"/>
      <c r="P114" s="199"/>
      <c r="Q114" s="199"/>
      <c r="R114" s="199"/>
      <c r="S114" s="199"/>
      <c r="T114" s="20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4" t="s">
        <v>225</v>
      </c>
      <c r="AU114" s="194" t="s">
        <v>22</v>
      </c>
      <c r="AV114" s="14" t="s">
        <v>223</v>
      </c>
      <c r="AW114" s="14" t="s">
        <v>41</v>
      </c>
      <c r="AX114" s="14" t="s">
        <v>88</v>
      </c>
      <c r="AY114" s="194" t="s">
        <v>216</v>
      </c>
    </row>
    <row r="115" s="2" customFormat="1" ht="24.15" customHeight="1">
      <c r="A115" s="40"/>
      <c r="B115" s="166"/>
      <c r="C115" s="167" t="s">
        <v>273</v>
      </c>
      <c r="D115" s="167" t="s">
        <v>218</v>
      </c>
      <c r="E115" s="168" t="s">
        <v>2493</v>
      </c>
      <c r="F115" s="169" t="s">
        <v>2494</v>
      </c>
      <c r="G115" s="170" t="s">
        <v>221</v>
      </c>
      <c r="H115" s="171">
        <v>89.579999999999998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0.42831999999999998</v>
      </c>
      <c r="R115" s="176">
        <f>Q115*H115</f>
        <v>38.368905599999998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223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223</v>
      </c>
      <c r="BM115" s="178" t="s">
        <v>2495</v>
      </c>
    </row>
    <row r="116" s="13" customFormat="1">
      <c r="A116" s="13"/>
      <c r="B116" s="180"/>
      <c r="C116" s="13"/>
      <c r="D116" s="181" t="s">
        <v>225</v>
      </c>
      <c r="E116" s="182" t="s">
        <v>3</v>
      </c>
      <c r="F116" s="183" t="s">
        <v>2496</v>
      </c>
      <c r="G116" s="13"/>
      <c r="H116" s="184">
        <v>52.619999999999997</v>
      </c>
      <c r="I116" s="185"/>
      <c r="J116" s="13"/>
      <c r="K116" s="13"/>
      <c r="L116" s="180"/>
      <c r="M116" s="186"/>
      <c r="N116" s="187"/>
      <c r="O116" s="187"/>
      <c r="P116" s="187"/>
      <c r="Q116" s="187"/>
      <c r="R116" s="187"/>
      <c r="S116" s="187"/>
      <c r="T116" s="18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225</v>
      </c>
      <c r="AU116" s="182" t="s">
        <v>22</v>
      </c>
      <c r="AV116" s="13" t="s">
        <v>22</v>
      </c>
      <c r="AW116" s="13" t="s">
        <v>41</v>
      </c>
      <c r="AX116" s="13" t="s">
        <v>80</v>
      </c>
      <c r="AY116" s="182" t="s">
        <v>216</v>
      </c>
    </row>
    <row r="117" s="13" customFormat="1">
      <c r="A117" s="13"/>
      <c r="B117" s="180"/>
      <c r="C117" s="13"/>
      <c r="D117" s="181" t="s">
        <v>225</v>
      </c>
      <c r="E117" s="182" t="s">
        <v>3</v>
      </c>
      <c r="F117" s="183" t="s">
        <v>2497</v>
      </c>
      <c r="G117" s="13"/>
      <c r="H117" s="184">
        <v>36.960000000000001</v>
      </c>
      <c r="I117" s="185"/>
      <c r="J117" s="13"/>
      <c r="K117" s="13"/>
      <c r="L117" s="180"/>
      <c r="M117" s="186"/>
      <c r="N117" s="187"/>
      <c r="O117" s="187"/>
      <c r="P117" s="187"/>
      <c r="Q117" s="187"/>
      <c r="R117" s="187"/>
      <c r="S117" s="187"/>
      <c r="T117" s="18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225</v>
      </c>
      <c r="AU117" s="182" t="s">
        <v>22</v>
      </c>
      <c r="AV117" s="13" t="s">
        <v>22</v>
      </c>
      <c r="AW117" s="13" t="s">
        <v>41</v>
      </c>
      <c r="AX117" s="13" t="s">
        <v>80</v>
      </c>
      <c r="AY117" s="182" t="s">
        <v>216</v>
      </c>
    </row>
    <row r="118" s="14" customFormat="1">
      <c r="A118" s="14"/>
      <c r="B118" s="193"/>
      <c r="C118" s="14"/>
      <c r="D118" s="181" t="s">
        <v>225</v>
      </c>
      <c r="E118" s="194" t="s">
        <v>3</v>
      </c>
      <c r="F118" s="195" t="s">
        <v>234</v>
      </c>
      <c r="G118" s="14"/>
      <c r="H118" s="196">
        <v>89.579999999999998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225</v>
      </c>
      <c r="AU118" s="194" t="s">
        <v>22</v>
      </c>
      <c r="AV118" s="14" t="s">
        <v>223</v>
      </c>
      <c r="AW118" s="14" t="s">
        <v>41</v>
      </c>
      <c r="AX118" s="14" t="s">
        <v>88</v>
      </c>
      <c r="AY118" s="194" t="s">
        <v>216</v>
      </c>
    </row>
    <row r="119" s="2" customFormat="1" ht="24.15" customHeight="1">
      <c r="A119" s="40"/>
      <c r="B119" s="166"/>
      <c r="C119" s="167" t="s">
        <v>280</v>
      </c>
      <c r="D119" s="167" t="s">
        <v>218</v>
      </c>
      <c r="E119" s="168" t="s">
        <v>2498</v>
      </c>
      <c r="F119" s="169" t="s">
        <v>2499</v>
      </c>
      <c r="G119" s="170" t="s">
        <v>300</v>
      </c>
      <c r="H119" s="171">
        <v>1.2909999999999999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1.05871</v>
      </c>
      <c r="R119" s="176">
        <f>Q119*H119</f>
        <v>1.3667946099999999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223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223</v>
      </c>
      <c r="BM119" s="178" t="s">
        <v>2500</v>
      </c>
    </row>
    <row r="120" s="2" customFormat="1">
      <c r="A120" s="40"/>
      <c r="B120" s="41"/>
      <c r="C120" s="40"/>
      <c r="D120" s="181" t="s">
        <v>230</v>
      </c>
      <c r="E120" s="40"/>
      <c r="F120" s="189" t="s">
        <v>2501</v>
      </c>
      <c r="G120" s="40"/>
      <c r="H120" s="40"/>
      <c r="I120" s="190"/>
      <c r="J120" s="40"/>
      <c r="K120" s="40"/>
      <c r="L120" s="41"/>
      <c r="M120" s="191"/>
      <c r="N120" s="192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230</v>
      </c>
      <c r="AU120" s="20" t="s">
        <v>22</v>
      </c>
    </row>
    <row r="121" s="13" customFormat="1">
      <c r="A121" s="13"/>
      <c r="B121" s="180"/>
      <c r="C121" s="13"/>
      <c r="D121" s="181" t="s">
        <v>225</v>
      </c>
      <c r="E121" s="182" t="s">
        <v>3</v>
      </c>
      <c r="F121" s="183" t="s">
        <v>2502</v>
      </c>
      <c r="G121" s="13"/>
      <c r="H121" s="184">
        <v>0.316</v>
      </c>
      <c r="I121" s="185"/>
      <c r="J121" s="13"/>
      <c r="K121" s="13"/>
      <c r="L121" s="180"/>
      <c r="M121" s="186"/>
      <c r="N121" s="187"/>
      <c r="O121" s="187"/>
      <c r="P121" s="187"/>
      <c r="Q121" s="187"/>
      <c r="R121" s="187"/>
      <c r="S121" s="187"/>
      <c r="T121" s="18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2" t="s">
        <v>225</v>
      </c>
      <c r="AU121" s="182" t="s">
        <v>22</v>
      </c>
      <c r="AV121" s="13" t="s">
        <v>22</v>
      </c>
      <c r="AW121" s="13" t="s">
        <v>41</v>
      </c>
      <c r="AX121" s="13" t="s">
        <v>80</v>
      </c>
      <c r="AY121" s="182" t="s">
        <v>216</v>
      </c>
    </row>
    <row r="122" s="13" customFormat="1">
      <c r="A122" s="13"/>
      <c r="B122" s="180"/>
      <c r="C122" s="13"/>
      <c r="D122" s="181" t="s">
        <v>225</v>
      </c>
      <c r="E122" s="182" t="s">
        <v>3</v>
      </c>
      <c r="F122" s="183" t="s">
        <v>2503</v>
      </c>
      <c r="G122" s="13"/>
      <c r="H122" s="184">
        <v>0.36299999999999999</v>
      </c>
      <c r="I122" s="185"/>
      <c r="J122" s="13"/>
      <c r="K122" s="13"/>
      <c r="L122" s="180"/>
      <c r="M122" s="186"/>
      <c r="N122" s="187"/>
      <c r="O122" s="187"/>
      <c r="P122" s="187"/>
      <c r="Q122" s="187"/>
      <c r="R122" s="187"/>
      <c r="S122" s="187"/>
      <c r="T122" s="18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225</v>
      </c>
      <c r="AU122" s="182" t="s">
        <v>22</v>
      </c>
      <c r="AV122" s="13" t="s">
        <v>22</v>
      </c>
      <c r="AW122" s="13" t="s">
        <v>41</v>
      </c>
      <c r="AX122" s="13" t="s">
        <v>80</v>
      </c>
      <c r="AY122" s="182" t="s">
        <v>216</v>
      </c>
    </row>
    <row r="123" s="13" customFormat="1">
      <c r="A123" s="13"/>
      <c r="B123" s="180"/>
      <c r="C123" s="13"/>
      <c r="D123" s="181" t="s">
        <v>225</v>
      </c>
      <c r="E123" s="182" t="s">
        <v>3</v>
      </c>
      <c r="F123" s="183" t="s">
        <v>2504</v>
      </c>
      <c r="G123" s="13"/>
      <c r="H123" s="184">
        <v>0.27500000000000002</v>
      </c>
      <c r="I123" s="185"/>
      <c r="J123" s="13"/>
      <c r="K123" s="13"/>
      <c r="L123" s="180"/>
      <c r="M123" s="186"/>
      <c r="N123" s="187"/>
      <c r="O123" s="187"/>
      <c r="P123" s="187"/>
      <c r="Q123" s="187"/>
      <c r="R123" s="187"/>
      <c r="S123" s="187"/>
      <c r="T123" s="18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2" t="s">
        <v>225</v>
      </c>
      <c r="AU123" s="182" t="s">
        <v>22</v>
      </c>
      <c r="AV123" s="13" t="s">
        <v>22</v>
      </c>
      <c r="AW123" s="13" t="s">
        <v>41</v>
      </c>
      <c r="AX123" s="13" t="s">
        <v>80</v>
      </c>
      <c r="AY123" s="182" t="s">
        <v>216</v>
      </c>
    </row>
    <row r="124" s="13" customFormat="1">
      <c r="A124" s="13"/>
      <c r="B124" s="180"/>
      <c r="C124" s="13"/>
      <c r="D124" s="181" t="s">
        <v>225</v>
      </c>
      <c r="E124" s="182" t="s">
        <v>3</v>
      </c>
      <c r="F124" s="183" t="s">
        <v>2505</v>
      </c>
      <c r="G124" s="13"/>
      <c r="H124" s="184">
        <v>0.33700000000000002</v>
      </c>
      <c r="I124" s="185"/>
      <c r="J124" s="13"/>
      <c r="K124" s="13"/>
      <c r="L124" s="180"/>
      <c r="M124" s="186"/>
      <c r="N124" s="187"/>
      <c r="O124" s="187"/>
      <c r="P124" s="187"/>
      <c r="Q124" s="187"/>
      <c r="R124" s="187"/>
      <c r="S124" s="187"/>
      <c r="T124" s="18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225</v>
      </c>
      <c r="AU124" s="182" t="s">
        <v>22</v>
      </c>
      <c r="AV124" s="13" t="s">
        <v>22</v>
      </c>
      <c r="AW124" s="13" t="s">
        <v>41</v>
      </c>
      <c r="AX124" s="13" t="s">
        <v>80</v>
      </c>
      <c r="AY124" s="182" t="s">
        <v>216</v>
      </c>
    </row>
    <row r="125" s="14" customFormat="1">
      <c r="A125" s="14"/>
      <c r="B125" s="193"/>
      <c r="C125" s="14"/>
      <c r="D125" s="181" t="s">
        <v>225</v>
      </c>
      <c r="E125" s="194" t="s">
        <v>3</v>
      </c>
      <c r="F125" s="195" t="s">
        <v>234</v>
      </c>
      <c r="G125" s="14"/>
      <c r="H125" s="196">
        <v>1.2910000000000002</v>
      </c>
      <c r="I125" s="197"/>
      <c r="J125" s="14"/>
      <c r="K125" s="14"/>
      <c r="L125" s="193"/>
      <c r="M125" s="198"/>
      <c r="N125" s="199"/>
      <c r="O125" s="199"/>
      <c r="P125" s="199"/>
      <c r="Q125" s="199"/>
      <c r="R125" s="199"/>
      <c r="S125" s="199"/>
      <c r="T125" s="20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4" t="s">
        <v>225</v>
      </c>
      <c r="AU125" s="194" t="s">
        <v>22</v>
      </c>
      <c r="AV125" s="14" t="s">
        <v>223</v>
      </c>
      <c r="AW125" s="14" t="s">
        <v>41</v>
      </c>
      <c r="AX125" s="14" t="s">
        <v>88</v>
      </c>
      <c r="AY125" s="194" t="s">
        <v>216</v>
      </c>
    </row>
    <row r="126" s="12" customFormat="1" ht="22.8" customHeight="1">
      <c r="A126" s="12"/>
      <c r="B126" s="153"/>
      <c r="C126" s="12"/>
      <c r="D126" s="154" t="s">
        <v>79</v>
      </c>
      <c r="E126" s="164" t="s">
        <v>235</v>
      </c>
      <c r="F126" s="164" t="s">
        <v>335</v>
      </c>
      <c r="G126" s="12"/>
      <c r="H126" s="12"/>
      <c r="I126" s="156"/>
      <c r="J126" s="165">
        <f>BK126</f>
        <v>0</v>
      </c>
      <c r="K126" s="12"/>
      <c r="L126" s="153"/>
      <c r="M126" s="158"/>
      <c r="N126" s="159"/>
      <c r="O126" s="159"/>
      <c r="P126" s="160">
        <f>SUM(P127:P134)</f>
        <v>0</v>
      </c>
      <c r="Q126" s="159"/>
      <c r="R126" s="160">
        <f>SUM(R127:R134)</f>
        <v>11.173918299999999</v>
      </c>
      <c r="S126" s="159"/>
      <c r="T126" s="161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88</v>
      </c>
      <c r="AT126" s="162" t="s">
        <v>79</v>
      </c>
      <c r="AU126" s="162" t="s">
        <v>88</v>
      </c>
      <c r="AY126" s="154" t="s">
        <v>216</v>
      </c>
      <c r="BK126" s="163">
        <f>SUM(BK127:BK134)</f>
        <v>0</v>
      </c>
    </row>
    <row r="127" s="2" customFormat="1" ht="24.15" customHeight="1">
      <c r="A127" s="40"/>
      <c r="B127" s="166"/>
      <c r="C127" s="167" t="s">
        <v>287</v>
      </c>
      <c r="D127" s="167" t="s">
        <v>218</v>
      </c>
      <c r="E127" s="168" t="s">
        <v>2506</v>
      </c>
      <c r="F127" s="169" t="s">
        <v>2507</v>
      </c>
      <c r="G127" s="170" t="s">
        <v>462</v>
      </c>
      <c r="H127" s="171">
        <v>61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0.17488999999999999</v>
      </c>
      <c r="R127" s="176">
        <f>Q127*H127</f>
        <v>10.668289999999999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223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223</v>
      </c>
      <c r="BM127" s="178" t="s">
        <v>2508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2509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3" customFormat="1">
      <c r="A129" s="13"/>
      <c r="B129" s="180"/>
      <c r="C129" s="13"/>
      <c r="D129" s="181" t="s">
        <v>225</v>
      </c>
      <c r="E129" s="182" t="s">
        <v>3</v>
      </c>
      <c r="F129" s="183" t="s">
        <v>2510</v>
      </c>
      <c r="G129" s="13"/>
      <c r="H129" s="184">
        <v>61</v>
      </c>
      <c r="I129" s="185"/>
      <c r="J129" s="13"/>
      <c r="K129" s="13"/>
      <c r="L129" s="180"/>
      <c r="M129" s="186"/>
      <c r="N129" s="187"/>
      <c r="O129" s="187"/>
      <c r="P129" s="187"/>
      <c r="Q129" s="187"/>
      <c r="R129" s="187"/>
      <c r="S129" s="187"/>
      <c r="T129" s="18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225</v>
      </c>
      <c r="AU129" s="182" t="s">
        <v>22</v>
      </c>
      <c r="AV129" s="13" t="s">
        <v>22</v>
      </c>
      <c r="AW129" s="13" t="s">
        <v>41</v>
      </c>
      <c r="AX129" s="13" t="s">
        <v>88</v>
      </c>
      <c r="AY129" s="182" t="s">
        <v>216</v>
      </c>
    </row>
    <row r="130" s="2" customFormat="1" ht="14.4" customHeight="1">
      <c r="A130" s="40"/>
      <c r="B130" s="166"/>
      <c r="C130" s="201" t="s">
        <v>292</v>
      </c>
      <c r="D130" s="201" t="s">
        <v>356</v>
      </c>
      <c r="E130" s="202" t="s">
        <v>2511</v>
      </c>
      <c r="F130" s="203" t="s">
        <v>2512</v>
      </c>
      <c r="G130" s="204" t="s">
        <v>462</v>
      </c>
      <c r="H130" s="205">
        <v>61</v>
      </c>
      <c r="I130" s="206"/>
      <c r="J130" s="207">
        <f>ROUND(I130*H130,2)</f>
        <v>0</v>
      </c>
      <c r="K130" s="203" t="s">
        <v>222</v>
      </c>
      <c r="L130" s="208"/>
      <c r="M130" s="209" t="s">
        <v>3</v>
      </c>
      <c r="N130" s="210" t="s">
        <v>51</v>
      </c>
      <c r="O130" s="74"/>
      <c r="P130" s="176">
        <f>O130*H130</f>
        <v>0</v>
      </c>
      <c r="Q130" s="176">
        <v>0.0053</v>
      </c>
      <c r="R130" s="176">
        <f>Q130*H130</f>
        <v>0.32329999999999998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258</v>
      </c>
      <c r="AT130" s="178" t="s">
        <v>356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223</v>
      </c>
      <c r="BM130" s="178" t="s">
        <v>2513</v>
      </c>
    </row>
    <row r="131" s="2" customFormat="1" ht="14.4" customHeight="1">
      <c r="A131" s="40"/>
      <c r="B131" s="166"/>
      <c r="C131" s="167" t="s">
        <v>9</v>
      </c>
      <c r="D131" s="167" t="s">
        <v>218</v>
      </c>
      <c r="E131" s="168" t="s">
        <v>2514</v>
      </c>
      <c r="F131" s="169" t="s">
        <v>2515</v>
      </c>
      <c r="G131" s="170" t="s">
        <v>261</v>
      </c>
      <c r="H131" s="171">
        <v>87.700000000000003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223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223</v>
      </c>
      <c r="BM131" s="178" t="s">
        <v>2516</v>
      </c>
    </row>
    <row r="132" s="13" customFormat="1">
      <c r="A132" s="13"/>
      <c r="B132" s="180"/>
      <c r="C132" s="13"/>
      <c r="D132" s="181" t="s">
        <v>225</v>
      </c>
      <c r="E132" s="182" t="s">
        <v>3</v>
      </c>
      <c r="F132" s="183" t="s">
        <v>2517</v>
      </c>
      <c r="G132" s="13"/>
      <c r="H132" s="184">
        <v>87.700000000000003</v>
      </c>
      <c r="I132" s="185"/>
      <c r="J132" s="13"/>
      <c r="K132" s="13"/>
      <c r="L132" s="180"/>
      <c r="M132" s="186"/>
      <c r="N132" s="187"/>
      <c r="O132" s="187"/>
      <c r="P132" s="187"/>
      <c r="Q132" s="187"/>
      <c r="R132" s="187"/>
      <c r="S132" s="187"/>
      <c r="T132" s="18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225</v>
      </c>
      <c r="AU132" s="182" t="s">
        <v>22</v>
      </c>
      <c r="AV132" s="13" t="s">
        <v>22</v>
      </c>
      <c r="AW132" s="13" t="s">
        <v>41</v>
      </c>
      <c r="AX132" s="13" t="s">
        <v>88</v>
      </c>
      <c r="AY132" s="182" t="s">
        <v>216</v>
      </c>
    </row>
    <row r="133" s="2" customFormat="1" ht="14.4" customHeight="1">
      <c r="A133" s="40"/>
      <c r="B133" s="166"/>
      <c r="C133" s="201" t="s">
        <v>303</v>
      </c>
      <c r="D133" s="201" t="s">
        <v>356</v>
      </c>
      <c r="E133" s="202" t="s">
        <v>2518</v>
      </c>
      <c r="F133" s="203" t="s">
        <v>2519</v>
      </c>
      <c r="G133" s="204" t="s">
        <v>261</v>
      </c>
      <c r="H133" s="205">
        <v>92.084999999999994</v>
      </c>
      <c r="I133" s="206"/>
      <c r="J133" s="207">
        <f>ROUND(I133*H133,2)</f>
        <v>0</v>
      </c>
      <c r="K133" s="203" t="s">
        <v>222</v>
      </c>
      <c r="L133" s="208"/>
      <c r="M133" s="209" t="s">
        <v>3</v>
      </c>
      <c r="N133" s="210" t="s">
        <v>51</v>
      </c>
      <c r="O133" s="74"/>
      <c r="P133" s="176">
        <f>O133*H133</f>
        <v>0</v>
      </c>
      <c r="Q133" s="176">
        <v>0.00198</v>
      </c>
      <c r="R133" s="176">
        <f>Q133*H133</f>
        <v>0.1823283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258</v>
      </c>
      <c r="AT133" s="178" t="s">
        <v>356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223</v>
      </c>
      <c r="BM133" s="178" t="s">
        <v>2520</v>
      </c>
    </row>
    <row r="134" s="13" customFormat="1">
      <c r="A134" s="13"/>
      <c r="B134" s="180"/>
      <c r="C134" s="13"/>
      <c r="D134" s="181" t="s">
        <v>225</v>
      </c>
      <c r="E134" s="13"/>
      <c r="F134" s="183" t="s">
        <v>2521</v>
      </c>
      <c r="G134" s="13"/>
      <c r="H134" s="184">
        <v>92.084999999999994</v>
      </c>
      <c r="I134" s="185"/>
      <c r="J134" s="13"/>
      <c r="K134" s="13"/>
      <c r="L134" s="180"/>
      <c r="M134" s="186"/>
      <c r="N134" s="187"/>
      <c r="O134" s="187"/>
      <c r="P134" s="187"/>
      <c r="Q134" s="187"/>
      <c r="R134" s="187"/>
      <c r="S134" s="187"/>
      <c r="T134" s="18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2" t="s">
        <v>225</v>
      </c>
      <c r="AU134" s="182" t="s">
        <v>22</v>
      </c>
      <c r="AV134" s="13" t="s">
        <v>22</v>
      </c>
      <c r="AW134" s="13" t="s">
        <v>4</v>
      </c>
      <c r="AX134" s="13" t="s">
        <v>88</v>
      </c>
      <c r="AY134" s="182" t="s">
        <v>216</v>
      </c>
    </row>
    <row r="135" s="12" customFormat="1" ht="22.8" customHeight="1">
      <c r="A135" s="12"/>
      <c r="B135" s="153"/>
      <c r="C135" s="12"/>
      <c r="D135" s="154" t="s">
        <v>79</v>
      </c>
      <c r="E135" s="164" t="s">
        <v>264</v>
      </c>
      <c r="F135" s="164" t="s">
        <v>439</v>
      </c>
      <c r="G135" s="12"/>
      <c r="H135" s="12"/>
      <c r="I135" s="156"/>
      <c r="J135" s="165">
        <f>BK135</f>
        <v>0</v>
      </c>
      <c r="K135" s="12"/>
      <c r="L135" s="153"/>
      <c r="M135" s="158"/>
      <c r="N135" s="159"/>
      <c r="O135" s="159"/>
      <c r="P135" s="160">
        <f>SUM(P136:P138)</f>
        <v>0</v>
      </c>
      <c r="Q135" s="159"/>
      <c r="R135" s="160">
        <f>SUM(R136:R138)</f>
        <v>0</v>
      </c>
      <c r="S135" s="159"/>
      <c r="T135" s="161">
        <f>SUM(T136:T138)</f>
        <v>2.1178349999999999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4" t="s">
        <v>88</v>
      </c>
      <c r="AT135" s="162" t="s">
        <v>79</v>
      </c>
      <c r="AU135" s="162" t="s">
        <v>88</v>
      </c>
      <c r="AY135" s="154" t="s">
        <v>216</v>
      </c>
      <c r="BK135" s="163">
        <f>SUM(BK136:BK138)</f>
        <v>0</v>
      </c>
    </row>
    <row r="136" s="2" customFormat="1" ht="14.4" customHeight="1">
      <c r="A136" s="40"/>
      <c r="B136" s="166"/>
      <c r="C136" s="167" t="s">
        <v>308</v>
      </c>
      <c r="D136" s="167" t="s">
        <v>218</v>
      </c>
      <c r="E136" s="168" t="s">
        <v>2445</v>
      </c>
      <c r="F136" s="169" t="s">
        <v>2446</v>
      </c>
      <c r="G136" s="170" t="s">
        <v>462</v>
      </c>
      <c r="H136" s="171">
        <v>25</v>
      </c>
      <c r="I136" s="172"/>
      <c r="J136" s="173">
        <f>ROUND(I136*H136,2)</f>
        <v>0</v>
      </c>
      <c r="K136" s="169" t="s">
        <v>222</v>
      </c>
      <c r="L136" s="41"/>
      <c r="M136" s="174" t="s">
        <v>3</v>
      </c>
      <c r="N136" s="175" t="s">
        <v>51</v>
      </c>
      <c r="O136" s="74"/>
      <c r="P136" s="176">
        <f>O136*H136</f>
        <v>0</v>
      </c>
      <c r="Q136" s="176">
        <v>0</v>
      </c>
      <c r="R136" s="176">
        <f>Q136*H136</f>
        <v>0</v>
      </c>
      <c r="S136" s="176">
        <v>0.065699999999999995</v>
      </c>
      <c r="T136" s="177">
        <f>S136*H136</f>
        <v>1.6424999999999999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8" t="s">
        <v>223</v>
      </c>
      <c r="AT136" s="178" t="s">
        <v>218</v>
      </c>
      <c r="AU136" s="178" t="s">
        <v>22</v>
      </c>
      <c r="AY136" s="20" t="s">
        <v>216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88</v>
      </c>
      <c r="BK136" s="179">
        <f>ROUND(I136*H136,2)</f>
        <v>0</v>
      </c>
      <c r="BL136" s="20" t="s">
        <v>223</v>
      </c>
      <c r="BM136" s="178" t="s">
        <v>2447</v>
      </c>
    </row>
    <row r="137" s="13" customFormat="1">
      <c r="A137" s="13"/>
      <c r="B137" s="180"/>
      <c r="C137" s="13"/>
      <c r="D137" s="181" t="s">
        <v>225</v>
      </c>
      <c r="E137" s="182" t="s">
        <v>3</v>
      </c>
      <c r="F137" s="183" t="s">
        <v>2522</v>
      </c>
      <c r="G137" s="13"/>
      <c r="H137" s="184">
        <v>25</v>
      </c>
      <c r="I137" s="185"/>
      <c r="J137" s="13"/>
      <c r="K137" s="13"/>
      <c r="L137" s="180"/>
      <c r="M137" s="186"/>
      <c r="N137" s="187"/>
      <c r="O137" s="187"/>
      <c r="P137" s="187"/>
      <c r="Q137" s="187"/>
      <c r="R137" s="187"/>
      <c r="S137" s="187"/>
      <c r="T137" s="18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225</v>
      </c>
      <c r="AU137" s="182" t="s">
        <v>22</v>
      </c>
      <c r="AV137" s="13" t="s">
        <v>22</v>
      </c>
      <c r="AW137" s="13" t="s">
        <v>41</v>
      </c>
      <c r="AX137" s="13" t="s">
        <v>88</v>
      </c>
      <c r="AY137" s="182" t="s">
        <v>216</v>
      </c>
    </row>
    <row r="138" s="2" customFormat="1" ht="14.4" customHeight="1">
      <c r="A138" s="40"/>
      <c r="B138" s="166"/>
      <c r="C138" s="167" t="s">
        <v>314</v>
      </c>
      <c r="D138" s="167" t="s">
        <v>218</v>
      </c>
      <c r="E138" s="168" t="s">
        <v>2449</v>
      </c>
      <c r="F138" s="169" t="s">
        <v>2450</v>
      </c>
      <c r="G138" s="170" t="s">
        <v>261</v>
      </c>
      <c r="H138" s="171">
        <v>50.299999999999997</v>
      </c>
      <c r="I138" s="172"/>
      <c r="J138" s="173">
        <f>ROUND(I138*H138,2)</f>
        <v>0</v>
      </c>
      <c r="K138" s="169" t="s">
        <v>222</v>
      </c>
      <c r="L138" s="41"/>
      <c r="M138" s="174" t="s">
        <v>3</v>
      </c>
      <c r="N138" s="175" t="s">
        <v>51</v>
      </c>
      <c r="O138" s="74"/>
      <c r="P138" s="176">
        <f>O138*H138</f>
        <v>0</v>
      </c>
      <c r="Q138" s="176">
        <v>0</v>
      </c>
      <c r="R138" s="176">
        <f>Q138*H138</f>
        <v>0</v>
      </c>
      <c r="S138" s="176">
        <v>0.0094500000000000001</v>
      </c>
      <c r="T138" s="177">
        <f>S138*H138</f>
        <v>0.47533499999999995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8" t="s">
        <v>223</v>
      </c>
      <c r="AT138" s="178" t="s">
        <v>218</v>
      </c>
      <c r="AU138" s="178" t="s">
        <v>22</v>
      </c>
      <c r="AY138" s="20" t="s">
        <v>216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88</v>
      </c>
      <c r="BK138" s="179">
        <f>ROUND(I138*H138,2)</f>
        <v>0</v>
      </c>
      <c r="BL138" s="20" t="s">
        <v>223</v>
      </c>
      <c r="BM138" s="178" t="s">
        <v>2451</v>
      </c>
    </row>
    <row r="139" s="12" customFormat="1" ht="22.8" customHeight="1">
      <c r="A139" s="12"/>
      <c r="B139" s="153"/>
      <c r="C139" s="12"/>
      <c r="D139" s="154" t="s">
        <v>79</v>
      </c>
      <c r="E139" s="164" t="s">
        <v>556</v>
      </c>
      <c r="F139" s="164" t="s">
        <v>557</v>
      </c>
      <c r="G139" s="12"/>
      <c r="H139" s="12"/>
      <c r="I139" s="156"/>
      <c r="J139" s="165">
        <f>BK139</f>
        <v>0</v>
      </c>
      <c r="K139" s="12"/>
      <c r="L139" s="153"/>
      <c r="M139" s="158"/>
      <c r="N139" s="159"/>
      <c r="O139" s="159"/>
      <c r="P139" s="160">
        <f>SUM(P140:P144)</f>
        <v>0</v>
      </c>
      <c r="Q139" s="159"/>
      <c r="R139" s="160">
        <f>SUM(R140:R144)</f>
        <v>0</v>
      </c>
      <c r="S139" s="159"/>
      <c r="T139" s="161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4" t="s">
        <v>88</v>
      </c>
      <c r="AT139" s="162" t="s">
        <v>79</v>
      </c>
      <c r="AU139" s="162" t="s">
        <v>88</v>
      </c>
      <c r="AY139" s="154" t="s">
        <v>216</v>
      </c>
      <c r="BK139" s="163">
        <f>SUM(BK140:BK144)</f>
        <v>0</v>
      </c>
    </row>
    <row r="140" s="2" customFormat="1" ht="24.15" customHeight="1">
      <c r="A140" s="40"/>
      <c r="B140" s="166"/>
      <c r="C140" s="167" t="s">
        <v>319</v>
      </c>
      <c r="D140" s="167" t="s">
        <v>218</v>
      </c>
      <c r="E140" s="168" t="s">
        <v>2452</v>
      </c>
      <c r="F140" s="169" t="s">
        <v>2453</v>
      </c>
      <c r="G140" s="170" t="s">
        <v>300</v>
      </c>
      <c r="H140" s="171">
        <v>2.1179999999999999</v>
      </c>
      <c r="I140" s="172"/>
      <c r="J140" s="173">
        <f>ROUND(I140*H140,2)</f>
        <v>0</v>
      </c>
      <c r="K140" s="169" t="s">
        <v>3</v>
      </c>
      <c r="L140" s="41"/>
      <c r="M140" s="174" t="s">
        <v>3</v>
      </c>
      <c r="N140" s="175" t="s">
        <v>51</v>
      </c>
      <c r="O140" s="74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8" t="s">
        <v>223</v>
      </c>
      <c r="AT140" s="178" t="s">
        <v>218</v>
      </c>
      <c r="AU140" s="178" t="s">
        <v>22</v>
      </c>
      <c r="AY140" s="20" t="s">
        <v>216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88</v>
      </c>
      <c r="BK140" s="179">
        <f>ROUND(I140*H140,2)</f>
        <v>0</v>
      </c>
      <c r="BL140" s="20" t="s">
        <v>223</v>
      </c>
      <c r="BM140" s="178" t="s">
        <v>2523</v>
      </c>
    </row>
    <row r="141" s="2" customFormat="1" ht="24.15" customHeight="1">
      <c r="A141" s="40"/>
      <c r="B141" s="166"/>
      <c r="C141" s="167" t="s">
        <v>325</v>
      </c>
      <c r="D141" s="167" t="s">
        <v>218</v>
      </c>
      <c r="E141" s="168" t="s">
        <v>2455</v>
      </c>
      <c r="F141" s="169" t="s">
        <v>2456</v>
      </c>
      <c r="G141" s="170" t="s">
        <v>300</v>
      </c>
      <c r="H141" s="171">
        <v>25.416</v>
      </c>
      <c r="I141" s="172"/>
      <c r="J141" s="173">
        <f>ROUND(I141*H141,2)</f>
        <v>0</v>
      </c>
      <c r="K141" s="169" t="s">
        <v>3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223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223</v>
      </c>
      <c r="BM141" s="178" t="s">
        <v>2524</v>
      </c>
    </row>
    <row r="142" s="2" customFormat="1">
      <c r="A142" s="40"/>
      <c r="B142" s="41"/>
      <c r="C142" s="40"/>
      <c r="D142" s="181" t="s">
        <v>230</v>
      </c>
      <c r="E142" s="40"/>
      <c r="F142" s="189" t="s">
        <v>566</v>
      </c>
      <c r="G142" s="40"/>
      <c r="H142" s="40"/>
      <c r="I142" s="190"/>
      <c r="J142" s="40"/>
      <c r="K142" s="40"/>
      <c r="L142" s="41"/>
      <c r="M142" s="191"/>
      <c r="N142" s="192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230</v>
      </c>
      <c r="AU142" s="20" t="s">
        <v>22</v>
      </c>
    </row>
    <row r="143" s="13" customFormat="1">
      <c r="A143" s="13"/>
      <c r="B143" s="180"/>
      <c r="C143" s="13"/>
      <c r="D143" s="181" t="s">
        <v>225</v>
      </c>
      <c r="E143" s="13"/>
      <c r="F143" s="183" t="s">
        <v>2525</v>
      </c>
      <c r="G143" s="13"/>
      <c r="H143" s="184">
        <v>25.416</v>
      </c>
      <c r="I143" s="185"/>
      <c r="J143" s="13"/>
      <c r="K143" s="13"/>
      <c r="L143" s="180"/>
      <c r="M143" s="186"/>
      <c r="N143" s="187"/>
      <c r="O143" s="187"/>
      <c r="P143" s="187"/>
      <c r="Q143" s="187"/>
      <c r="R143" s="187"/>
      <c r="S143" s="187"/>
      <c r="T143" s="18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225</v>
      </c>
      <c r="AU143" s="182" t="s">
        <v>22</v>
      </c>
      <c r="AV143" s="13" t="s">
        <v>22</v>
      </c>
      <c r="AW143" s="13" t="s">
        <v>4</v>
      </c>
      <c r="AX143" s="13" t="s">
        <v>88</v>
      </c>
      <c r="AY143" s="182" t="s">
        <v>216</v>
      </c>
    </row>
    <row r="144" s="2" customFormat="1" ht="24.15" customHeight="1">
      <c r="A144" s="40"/>
      <c r="B144" s="166"/>
      <c r="C144" s="167" t="s">
        <v>8</v>
      </c>
      <c r="D144" s="167" t="s">
        <v>218</v>
      </c>
      <c r="E144" s="168" t="s">
        <v>1245</v>
      </c>
      <c r="F144" s="169" t="s">
        <v>1246</v>
      </c>
      <c r="G144" s="170" t="s">
        <v>300</v>
      </c>
      <c r="H144" s="171">
        <v>2.1179999999999999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223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223</v>
      </c>
      <c r="BM144" s="178" t="s">
        <v>2526</v>
      </c>
    </row>
    <row r="145" s="12" customFormat="1" ht="22.8" customHeight="1">
      <c r="A145" s="12"/>
      <c r="B145" s="153"/>
      <c r="C145" s="12"/>
      <c r="D145" s="154" t="s">
        <v>79</v>
      </c>
      <c r="E145" s="164" t="s">
        <v>593</v>
      </c>
      <c r="F145" s="164" t="s">
        <v>594</v>
      </c>
      <c r="G145" s="12"/>
      <c r="H145" s="12"/>
      <c r="I145" s="156"/>
      <c r="J145" s="165">
        <f>BK145</f>
        <v>0</v>
      </c>
      <c r="K145" s="12"/>
      <c r="L145" s="153"/>
      <c r="M145" s="158"/>
      <c r="N145" s="159"/>
      <c r="O145" s="159"/>
      <c r="P145" s="160">
        <f>P146</f>
        <v>0</v>
      </c>
      <c r="Q145" s="159"/>
      <c r="R145" s="160">
        <f>R146</f>
        <v>0</v>
      </c>
      <c r="S145" s="159"/>
      <c r="T145" s="16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4" t="s">
        <v>88</v>
      </c>
      <c r="AT145" s="162" t="s">
        <v>79</v>
      </c>
      <c r="AU145" s="162" t="s">
        <v>88</v>
      </c>
      <c r="AY145" s="154" t="s">
        <v>216</v>
      </c>
      <c r="BK145" s="163">
        <f>BK146</f>
        <v>0</v>
      </c>
    </row>
    <row r="146" s="2" customFormat="1" ht="24.15" customHeight="1">
      <c r="A146" s="40"/>
      <c r="B146" s="166"/>
      <c r="C146" s="167" t="s">
        <v>336</v>
      </c>
      <c r="D146" s="167" t="s">
        <v>218</v>
      </c>
      <c r="E146" s="168" t="s">
        <v>2527</v>
      </c>
      <c r="F146" s="169" t="s">
        <v>2528</v>
      </c>
      <c r="G146" s="170" t="s">
        <v>300</v>
      </c>
      <c r="H146" s="171">
        <v>143.18000000000001</v>
      </c>
      <c r="I146" s="172"/>
      <c r="J146" s="173">
        <f>ROUND(I146*H146,2)</f>
        <v>0</v>
      </c>
      <c r="K146" s="169" t="s">
        <v>222</v>
      </c>
      <c r="L146" s="41"/>
      <c r="M146" s="211" t="s">
        <v>3</v>
      </c>
      <c r="N146" s="212" t="s">
        <v>51</v>
      </c>
      <c r="O146" s="213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223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223</v>
      </c>
      <c r="BM146" s="178" t="s">
        <v>2529</v>
      </c>
    </row>
    <row r="147" s="2" customFormat="1" ht="6.96" customHeight="1">
      <c r="A147" s="40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41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autoFilter ref="C85:K1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2530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ROUND((SUM(BE82:BE99)),  2)</f>
        <v>0</v>
      </c>
      <c r="G33" s="40"/>
      <c r="H33" s="40"/>
      <c r="I33" s="125">
        <v>0.20999999999999999</v>
      </c>
      <c r="J33" s="124">
        <f>ROUND(((SUM(BE82:BE99))*I33),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ROUND((SUM(BF82:BF99)),  2)</f>
        <v>0</v>
      </c>
      <c r="G34" s="40"/>
      <c r="H34" s="40"/>
      <c r="I34" s="125">
        <v>0.14999999999999999</v>
      </c>
      <c r="J34" s="124">
        <f>ROUND(((SUM(BF82:BF99))*I34),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VRN.1 - Vedlejší rozpočtové náklady - I.úsek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1461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2531</v>
      </c>
      <c r="E61" s="141"/>
      <c r="F61" s="141"/>
      <c r="G61" s="141"/>
      <c r="H61" s="141"/>
      <c r="I61" s="141"/>
      <c r="J61" s="142">
        <f>J84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2532</v>
      </c>
      <c r="E62" s="141"/>
      <c r="F62" s="141"/>
      <c r="G62" s="141"/>
      <c r="H62" s="141"/>
      <c r="I62" s="141"/>
      <c r="J62" s="142">
        <f>J97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VRN.1 - Vedlejší rozpočtové náklady - I.úsek - uznatelné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6" t="s">
        <v>191</v>
      </c>
      <c r="K81" s="147" t="s">
        <v>206</v>
      </c>
      <c r="L81" s="148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49">
        <f>BK82</f>
        <v>0</v>
      </c>
      <c r="K82" s="40"/>
      <c r="L82" s="41"/>
      <c r="M82" s="85"/>
      <c r="N82" s="70"/>
      <c r="O82" s="86"/>
      <c r="P82" s="150">
        <f>P83</f>
        <v>0</v>
      </c>
      <c r="Q82" s="86"/>
      <c r="R82" s="150">
        <f>R83</f>
        <v>0</v>
      </c>
      <c r="S82" s="86"/>
      <c r="T82" s="151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2">
        <f>BK83</f>
        <v>0</v>
      </c>
    </row>
    <row r="83" s="12" customFormat="1" ht="25.92" customHeight="1">
      <c r="A83" s="12"/>
      <c r="B83" s="153"/>
      <c r="C83" s="12"/>
      <c r="D83" s="154" t="s">
        <v>79</v>
      </c>
      <c r="E83" s="155" t="s">
        <v>1623</v>
      </c>
      <c r="F83" s="155" t="s">
        <v>1624</v>
      </c>
      <c r="G83" s="12"/>
      <c r="H83" s="12"/>
      <c r="I83" s="156"/>
      <c r="J83" s="157">
        <f>BK83</f>
        <v>0</v>
      </c>
      <c r="K83" s="12"/>
      <c r="L83" s="153"/>
      <c r="M83" s="158"/>
      <c r="N83" s="159"/>
      <c r="O83" s="159"/>
      <c r="P83" s="160">
        <f>P84+P97</f>
        <v>0</v>
      </c>
      <c r="Q83" s="159"/>
      <c r="R83" s="160">
        <f>R84+R97</f>
        <v>0</v>
      </c>
      <c r="S83" s="159"/>
      <c r="T83" s="161">
        <f>T84+T97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4" t="s">
        <v>245</v>
      </c>
      <c r="AT83" s="162" t="s">
        <v>79</v>
      </c>
      <c r="AU83" s="162" t="s">
        <v>80</v>
      </c>
      <c r="AY83" s="154" t="s">
        <v>216</v>
      </c>
      <c r="BK83" s="163">
        <f>BK84+BK97</f>
        <v>0</v>
      </c>
    </row>
    <row r="84" s="12" customFormat="1" ht="22.8" customHeight="1">
      <c r="A84" s="12"/>
      <c r="B84" s="153"/>
      <c r="C84" s="12"/>
      <c r="D84" s="154" t="s">
        <v>79</v>
      </c>
      <c r="E84" s="164" t="s">
        <v>2533</v>
      </c>
      <c r="F84" s="164" t="s">
        <v>2534</v>
      </c>
      <c r="G84" s="12"/>
      <c r="H84" s="12"/>
      <c r="I84" s="156"/>
      <c r="J84" s="165">
        <f>BK84</f>
        <v>0</v>
      </c>
      <c r="K84" s="12"/>
      <c r="L84" s="153"/>
      <c r="M84" s="158"/>
      <c r="N84" s="159"/>
      <c r="O84" s="159"/>
      <c r="P84" s="160">
        <f>SUM(P85:P96)</f>
        <v>0</v>
      </c>
      <c r="Q84" s="159"/>
      <c r="R84" s="160">
        <f>SUM(R85:R96)</f>
        <v>0</v>
      </c>
      <c r="S84" s="159"/>
      <c r="T84" s="161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245</v>
      </c>
      <c r="AT84" s="162" t="s">
        <v>79</v>
      </c>
      <c r="AU84" s="162" t="s">
        <v>88</v>
      </c>
      <c r="AY84" s="154" t="s">
        <v>216</v>
      </c>
      <c r="BK84" s="163">
        <f>SUM(BK85:BK96)</f>
        <v>0</v>
      </c>
    </row>
    <row r="85" s="2" customFormat="1" ht="14.4" customHeight="1">
      <c r="A85" s="40"/>
      <c r="B85" s="166"/>
      <c r="C85" s="167" t="s">
        <v>88</v>
      </c>
      <c r="D85" s="167" t="s">
        <v>218</v>
      </c>
      <c r="E85" s="168" t="s">
        <v>2535</v>
      </c>
      <c r="F85" s="169" t="s">
        <v>2536</v>
      </c>
      <c r="G85" s="170" t="s">
        <v>1436</v>
      </c>
      <c r="H85" s="171">
        <v>1</v>
      </c>
      <c r="I85" s="172"/>
      <c r="J85" s="173">
        <f>ROUND(I85*H85,2)</f>
        <v>0</v>
      </c>
      <c r="K85" s="169" t="s">
        <v>222</v>
      </c>
      <c r="L85" s="41"/>
      <c r="M85" s="174" t="s">
        <v>3</v>
      </c>
      <c r="N85" s="175" t="s">
        <v>51</v>
      </c>
      <c r="O85" s="74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78" t="s">
        <v>1629</v>
      </c>
      <c r="AT85" s="178" t="s">
        <v>218</v>
      </c>
      <c r="AU85" s="178" t="s">
        <v>22</v>
      </c>
      <c r="AY85" s="20" t="s">
        <v>216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20" t="s">
        <v>88</v>
      </c>
      <c r="BK85" s="179">
        <f>ROUND(I85*H85,2)</f>
        <v>0</v>
      </c>
      <c r="BL85" s="20" t="s">
        <v>1629</v>
      </c>
      <c r="BM85" s="178" t="s">
        <v>2537</v>
      </c>
    </row>
    <row r="86" s="2" customFormat="1">
      <c r="A86" s="40"/>
      <c r="B86" s="41"/>
      <c r="C86" s="40"/>
      <c r="D86" s="181" t="s">
        <v>230</v>
      </c>
      <c r="E86" s="40"/>
      <c r="F86" s="189" t="s">
        <v>2538</v>
      </c>
      <c r="G86" s="40"/>
      <c r="H86" s="40"/>
      <c r="I86" s="190"/>
      <c r="J86" s="40"/>
      <c r="K86" s="40"/>
      <c r="L86" s="41"/>
      <c r="M86" s="191"/>
      <c r="N86" s="192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230</v>
      </c>
      <c r="AU86" s="20" t="s">
        <v>22</v>
      </c>
    </row>
    <row r="87" s="2" customFormat="1" ht="14.4" customHeight="1">
      <c r="A87" s="40"/>
      <c r="B87" s="166"/>
      <c r="C87" s="167" t="s">
        <v>22</v>
      </c>
      <c r="D87" s="167" t="s">
        <v>218</v>
      </c>
      <c r="E87" s="168" t="s">
        <v>2539</v>
      </c>
      <c r="F87" s="169" t="s">
        <v>2540</v>
      </c>
      <c r="G87" s="170" t="s">
        <v>1436</v>
      </c>
      <c r="H87" s="171">
        <v>1</v>
      </c>
      <c r="I87" s="172"/>
      <c r="J87" s="173">
        <f>ROUND(I87*H87,2)</f>
        <v>0</v>
      </c>
      <c r="K87" s="169" t="s">
        <v>222</v>
      </c>
      <c r="L87" s="41"/>
      <c r="M87" s="174" t="s">
        <v>3</v>
      </c>
      <c r="N87" s="175" t="s">
        <v>51</v>
      </c>
      <c r="O87" s="74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8" t="s">
        <v>1629</v>
      </c>
      <c r="AT87" s="178" t="s">
        <v>218</v>
      </c>
      <c r="AU87" s="178" t="s">
        <v>22</v>
      </c>
      <c r="AY87" s="20" t="s">
        <v>216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20" t="s">
        <v>88</v>
      </c>
      <c r="BK87" s="179">
        <f>ROUND(I87*H87,2)</f>
        <v>0</v>
      </c>
      <c r="BL87" s="20" t="s">
        <v>1629</v>
      </c>
      <c r="BM87" s="178" t="s">
        <v>2541</v>
      </c>
    </row>
    <row r="88" s="2" customFormat="1">
      <c r="A88" s="40"/>
      <c r="B88" s="41"/>
      <c r="C88" s="40"/>
      <c r="D88" s="181" t="s">
        <v>230</v>
      </c>
      <c r="E88" s="40"/>
      <c r="F88" s="189" t="s">
        <v>2542</v>
      </c>
      <c r="G88" s="40"/>
      <c r="H88" s="40"/>
      <c r="I88" s="190"/>
      <c r="J88" s="40"/>
      <c r="K88" s="40"/>
      <c r="L88" s="41"/>
      <c r="M88" s="191"/>
      <c r="N88" s="192"/>
      <c r="O88" s="74"/>
      <c r="P88" s="74"/>
      <c r="Q88" s="74"/>
      <c r="R88" s="74"/>
      <c r="S88" s="74"/>
      <c r="T88" s="75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230</v>
      </c>
      <c r="AU88" s="20" t="s">
        <v>22</v>
      </c>
    </row>
    <row r="89" s="2" customFormat="1" ht="14.4" customHeight="1">
      <c r="A89" s="40"/>
      <c r="B89" s="166"/>
      <c r="C89" s="167" t="s">
        <v>235</v>
      </c>
      <c r="D89" s="167" t="s">
        <v>218</v>
      </c>
      <c r="E89" s="168" t="s">
        <v>2543</v>
      </c>
      <c r="F89" s="169" t="s">
        <v>2544</v>
      </c>
      <c r="G89" s="170" t="s">
        <v>1436</v>
      </c>
      <c r="H89" s="171">
        <v>1</v>
      </c>
      <c r="I89" s="172"/>
      <c r="J89" s="173">
        <f>ROUND(I89*H89,2)</f>
        <v>0</v>
      </c>
      <c r="K89" s="169" t="s">
        <v>222</v>
      </c>
      <c r="L89" s="41"/>
      <c r="M89" s="174" t="s">
        <v>3</v>
      </c>
      <c r="N89" s="175" t="s">
        <v>51</v>
      </c>
      <c r="O89" s="74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8" t="s">
        <v>1629</v>
      </c>
      <c r="AT89" s="178" t="s">
        <v>218</v>
      </c>
      <c r="AU89" s="178" t="s">
        <v>22</v>
      </c>
      <c r="AY89" s="20" t="s">
        <v>216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88</v>
      </c>
      <c r="BK89" s="179">
        <f>ROUND(I89*H89,2)</f>
        <v>0</v>
      </c>
      <c r="BL89" s="20" t="s">
        <v>1629</v>
      </c>
      <c r="BM89" s="178" t="s">
        <v>2545</v>
      </c>
    </row>
    <row r="90" s="2" customFormat="1">
      <c r="A90" s="40"/>
      <c r="B90" s="41"/>
      <c r="C90" s="40"/>
      <c r="D90" s="181" t="s">
        <v>230</v>
      </c>
      <c r="E90" s="40"/>
      <c r="F90" s="189" t="s">
        <v>2546</v>
      </c>
      <c r="G90" s="40"/>
      <c r="H90" s="40"/>
      <c r="I90" s="190"/>
      <c r="J90" s="40"/>
      <c r="K90" s="40"/>
      <c r="L90" s="41"/>
      <c r="M90" s="191"/>
      <c r="N90" s="192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230</v>
      </c>
      <c r="AU90" s="20" t="s">
        <v>22</v>
      </c>
    </row>
    <row r="91" s="2" customFormat="1" ht="14.4" customHeight="1">
      <c r="A91" s="40"/>
      <c r="B91" s="166"/>
      <c r="C91" s="167" t="s">
        <v>223</v>
      </c>
      <c r="D91" s="167" t="s">
        <v>218</v>
      </c>
      <c r="E91" s="168" t="s">
        <v>2547</v>
      </c>
      <c r="F91" s="169" t="s">
        <v>2548</v>
      </c>
      <c r="G91" s="170" t="s">
        <v>1436</v>
      </c>
      <c r="H91" s="171">
        <v>1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1629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1629</v>
      </c>
      <c r="BM91" s="178" t="s">
        <v>2549</v>
      </c>
    </row>
    <row r="92" s="2" customFormat="1">
      <c r="A92" s="40"/>
      <c r="B92" s="41"/>
      <c r="C92" s="40"/>
      <c r="D92" s="181" t="s">
        <v>230</v>
      </c>
      <c r="E92" s="40"/>
      <c r="F92" s="189" t="s">
        <v>2550</v>
      </c>
      <c r="G92" s="40"/>
      <c r="H92" s="40"/>
      <c r="I92" s="190"/>
      <c r="J92" s="40"/>
      <c r="K92" s="40"/>
      <c r="L92" s="41"/>
      <c r="M92" s="191"/>
      <c r="N92" s="192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230</v>
      </c>
      <c r="AU92" s="20" t="s">
        <v>22</v>
      </c>
    </row>
    <row r="93" s="2" customFormat="1" ht="14.4" customHeight="1">
      <c r="A93" s="40"/>
      <c r="B93" s="166"/>
      <c r="C93" s="167" t="s">
        <v>245</v>
      </c>
      <c r="D93" s="167" t="s">
        <v>218</v>
      </c>
      <c r="E93" s="168" t="s">
        <v>2551</v>
      </c>
      <c r="F93" s="169" t="s">
        <v>2552</v>
      </c>
      <c r="G93" s="170" t="s">
        <v>1436</v>
      </c>
      <c r="H93" s="171">
        <v>1</v>
      </c>
      <c r="I93" s="172"/>
      <c r="J93" s="173">
        <f>ROUND(I93*H93,2)</f>
        <v>0</v>
      </c>
      <c r="K93" s="169" t="s">
        <v>222</v>
      </c>
      <c r="L93" s="41"/>
      <c r="M93" s="174" t="s">
        <v>3</v>
      </c>
      <c r="N93" s="175" t="s">
        <v>51</v>
      </c>
      <c r="O93" s="74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8" t="s">
        <v>1629</v>
      </c>
      <c r="AT93" s="178" t="s">
        <v>218</v>
      </c>
      <c r="AU93" s="178" t="s">
        <v>22</v>
      </c>
      <c r="AY93" s="20" t="s">
        <v>216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88</v>
      </c>
      <c r="BK93" s="179">
        <f>ROUND(I93*H93,2)</f>
        <v>0</v>
      </c>
      <c r="BL93" s="20" t="s">
        <v>1629</v>
      </c>
      <c r="BM93" s="178" t="s">
        <v>2553</v>
      </c>
    </row>
    <row r="94" s="2" customFormat="1">
      <c r="A94" s="40"/>
      <c r="B94" s="41"/>
      <c r="C94" s="40"/>
      <c r="D94" s="181" t="s">
        <v>230</v>
      </c>
      <c r="E94" s="40"/>
      <c r="F94" s="189" t="s">
        <v>2554</v>
      </c>
      <c r="G94" s="40"/>
      <c r="H94" s="40"/>
      <c r="I94" s="190"/>
      <c r="J94" s="40"/>
      <c r="K94" s="40"/>
      <c r="L94" s="41"/>
      <c r="M94" s="191"/>
      <c r="N94" s="192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230</v>
      </c>
      <c r="AU94" s="20" t="s">
        <v>22</v>
      </c>
    </row>
    <row r="95" s="2" customFormat="1" ht="14.4" customHeight="1">
      <c r="A95" s="40"/>
      <c r="B95" s="166"/>
      <c r="C95" s="167" t="s">
        <v>249</v>
      </c>
      <c r="D95" s="167" t="s">
        <v>218</v>
      </c>
      <c r="E95" s="168" t="s">
        <v>2555</v>
      </c>
      <c r="F95" s="169" t="s">
        <v>2556</v>
      </c>
      <c r="G95" s="170" t="s">
        <v>1436</v>
      </c>
      <c r="H95" s="171">
        <v>1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1629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1629</v>
      </c>
      <c r="BM95" s="178" t="s">
        <v>2557</v>
      </c>
    </row>
    <row r="96" s="2" customFormat="1">
      <c r="A96" s="40"/>
      <c r="B96" s="41"/>
      <c r="C96" s="40"/>
      <c r="D96" s="181" t="s">
        <v>230</v>
      </c>
      <c r="E96" s="40"/>
      <c r="F96" s="189" t="s">
        <v>2558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12" customFormat="1" ht="22.8" customHeight="1">
      <c r="A97" s="12"/>
      <c r="B97" s="153"/>
      <c r="C97" s="12"/>
      <c r="D97" s="154" t="s">
        <v>79</v>
      </c>
      <c r="E97" s="164" t="s">
        <v>2559</v>
      </c>
      <c r="F97" s="164" t="s">
        <v>2560</v>
      </c>
      <c r="G97" s="12"/>
      <c r="H97" s="12"/>
      <c r="I97" s="156"/>
      <c r="J97" s="165">
        <f>BK97</f>
        <v>0</v>
      </c>
      <c r="K97" s="12"/>
      <c r="L97" s="153"/>
      <c r="M97" s="158"/>
      <c r="N97" s="159"/>
      <c r="O97" s="159"/>
      <c r="P97" s="160">
        <f>SUM(P98:P99)</f>
        <v>0</v>
      </c>
      <c r="Q97" s="159"/>
      <c r="R97" s="160">
        <f>SUM(R98:R99)</f>
        <v>0</v>
      </c>
      <c r="S97" s="159"/>
      <c r="T97" s="161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4" t="s">
        <v>245</v>
      </c>
      <c r="AT97" s="162" t="s">
        <v>79</v>
      </c>
      <c r="AU97" s="162" t="s">
        <v>88</v>
      </c>
      <c r="AY97" s="154" t="s">
        <v>216</v>
      </c>
      <c r="BK97" s="163">
        <f>SUM(BK98:BK99)</f>
        <v>0</v>
      </c>
    </row>
    <row r="98" s="2" customFormat="1" ht="14.4" customHeight="1">
      <c r="A98" s="40"/>
      <c r="B98" s="166"/>
      <c r="C98" s="167" t="s">
        <v>254</v>
      </c>
      <c r="D98" s="167" t="s">
        <v>218</v>
      </c>
      <c r="E98" s="168" t="s">
        <v>2561</v>
      </c>
      <c r="F98" s="169" t="s">
        <v>2562</v>
      </c>
      <c r="G98" s="170" t="s">
        <v>1436</v>
      </c>
      <c r="H98" s="171">
        <v>1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1629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1629</v>
      </c>
      <c r="BM98" s="178" t="s">
        <v>2563</v>
      </c>
    </row>
    <row r="99" s="2" customFormat="1">
      <c r="A99" s="40"/>
      <c r="B99" s="41"/>
      <c r="C99" s="40"/>
      <c r="D99" s="181" t="s">
        <v>230</v>
      </c>
      <c r="E99" s="40"/>
      <c r="F99" s="189" t="s">
        <v>2564</v>
      </c>
      <c r="G99" s="40"/>
      <c r="H99" s="40"/>
      <c r="I99" s="190"/>
      <c r="J99" s="40"/>
      <c r="K99" s="40"/>
      <c r="L99" s="41"/>
      <c r="M99" s="223"/>
      <c r="N99" s="224"/>
      <c r="O99" s="213"/>
      <c r="P99" s="213"/>
      <c r="Q99" s="213"/>
      <c r="R99" s="213"/>
      <c r="S99" s="213"/>
      <c r="T99" s="22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230</v>
      </c>
      <c r="AU99" s="20" t="s">
        <v>22</v>
      </c>
    </row>
    <row r="100" s="2" customFormat="1" ht="6.96" customHeight="1">
      <c r="A100" s="40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41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2565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ROUND((SUM(BE87:BE135)),  2)</f>
        <v>0</v>
      </c>
      <c r="G33" s="40"/>
      <c r="H33" s="40"/>
      <c r="I33" s="125">
        <v>0.20999999999999999</v>
      </c>
      <c r="J33" s="124">
        <f>ROUND(((SUM(BE87:BE135))*I33),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ROUND((SUM(BF87:BF135)),  2)</f>
        <v>0</v>
      </c>
      <c r="G34" s="40"/>
      <c r="H34" s="40"/>
      <c r="I34" s="125">
        <v>0.14999999999999999</v>
      </c>
      <c r="J34" s="124">
        <f>ROUND(((SUM(BF87:BF135))*I34),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VRN.1.1 - Vedlejší rozpočtové náklady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J92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2566</v>
      </c>
      <c r="E63" s="141"/>
      <c r="F63" s="141"/>
      <c r="G63" s="141"/>
      <c r="H63" s="141"/>
      <c r="I63" s="141"/>
      <c r="J63" s="142">
        <f>J93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2567</v>
      </c>
      <c r="E64" s="141"/>
      <c r="F64" s="141"/>
      <c r="G64" s="141"/>
      <c r="H64" s="141"/>
      <c r="I64" s="141"/>
      <c r="J64" s="142">
        <f>J111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1462</v>
      </c>
      <c r="E65" s="141"/>
      <c r="F65" s="141"/>
      <c r="G65" s="141"/>
      <c r="H65" s="141"/>
      <c r="I65" s="141"/>
      <c r="J65" s="142">
        <f>J116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2532</v>
      </c>
      <c r="E66" s="141"/>
      <c r="F66" s="141"/>
      <c r="G66" s="141"/>
      <c r="H66" s="141"/>
      <c r="I66" s="141"/>
      <c r="J66" s="142">
        <f>J129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2568</v>
      </c>
      <c r="E67" s="141"/>
      <c r="F67" s="141"/>
      <c r="G67" s="141"/>
      <c r="H67" s="141"/>
      <c r="I67" s="141"/>
      <c r="J67" s="142">
        <f>J134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VRN.1.1 - Vedlejší rozpočtové náklady - I.úsek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P88+P92</f>
        <v>0</v>
      </c>
      <c r="Q87" s="86"/>
      <c r="R87" s="150">
        <f>R88+R92</f>
        <v>0</v>
      </c>
      <c r="S87" s="86"/>
      <c r="T87" s="151">
        <f>T88+T92</f>
        <v>0.02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BK88+BK92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</f>
        <v>0</v>
      </c>
      <c r="Q88" s="159"/>
      <c r="R88" s="160">
        <f>R89</f>
        <v>0</v>
      </c>
      <c r="S88" s="159"/>
      <c r="T88" s="161">
        <f>T89</f>
        <v>0.02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264</v>
      </c>
      <c r="F89" s="164" t="s">
        <v>439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SUM(P90:P91)</f>
        <v>0</v>
      </c>
      <c r="Q89" s="159"/>
      <c r="R89" s="160">
        <f>SUM(R90:R91)</f>
        <v>0</v>
      </c>
      <c r="S89" s="159"/>
      <c r="T89" s="161">
        <f>SUM(T90:T91)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SUM(BK90:BK91)</f>
        <v>0</v>
      </c>
    </row>
    <row r="90" s="2" customFormat="1" ht="14.4" customHeight="1">
      <c r="A90" s="40"/>
      <c r="B90" s="166"/>
      <c r="C90" s="167" t="s">
        <v>88</v>
      </c>
      <c r="D90" s="167" t="s">
        <v>218</v>
      </c>
      <c r="E90" s="168" t="s">
        <v>2569</v>
      </c>
      <c r="F90" s="169" t="s">
        <v>2570</v>
      </c>
      <c r="G90" s="170" t="s">
        <v>1436</v>
      </c>
      <c r="H90" s="171">
        <v>1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0.02</v>
      </c>
      <c r="T90" s="177">
        <f>S90*H90</f>
        <v>0.02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2571</v>
      </c>
    </row>
    <row r="91" s="2" customFormat="1">
      <c r="A91" s="40"/>
      <c r="B91" s="41"/>
      <c r="C91" s="40"/>
      <c r="D91" s="181" t="s">
        <v>230</v>
      </c>
      <c r="E91" s="40"/>
      <c r="F91" s="189" t="s">
        <v>2572</v>
      </c>
      <c r="G91" s="40"/>
      <c r="H91" s="40"/>
      <c r="I91" s="190"/>
      <c r="J91" s="40"/>
      <c r="K91" s="40"/>
      <c r="L91" s="41"/>
      <c r="M91" s="191"/>
      <c r="N91" s="192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230</v>
      </c>
      <c r="AU91" s="20" t="s">
        <v>22</v>
      </c>
    </row>
    <row r="92" s="12" customFormat="1" ht="25.92" customHeight="1">
      <c r="A92" s="12"/>
      <c r="B92" s="153"/>
      <c r="C92" s="12"/>
      <c r="D92" s="154" t="s">
        <v>79</v>
      </c>
      <c r="E92" s="155" t="s">
        <v>1623</v>
      </c>
      <c r="F92" s="155" t="s">
        <v>1624</v>
      </c>
      <c r="G92" s="12"/>
      <c r="H92" s="12"/>
      <c r="I92" s="156"/>
      <c r="J92" s="157">
        <f>BK92</f>
        <v>0</v>
      </c>
      <c r="K92" s="12"/>
      <c r="L92" s="153"/>
      <c r="M92" s="158"/>
      <c r="N92" s="159"/>
      <c r="O92" s="159"/>
      <c r="P92" s="160">
        <f>P93+P111+P116+P129+P134</f>
        <v>0</v>
      </c>
      <c r="Q92" s="159"/>
      <c r="R92" s="160">
        <f>R93+R111+R116+R129+R134</f>
        <v>0</v>
      </c>
      <c r="S92" s="159"/>
      <c r="T92" s="161">
        <f>T93+T111+T116+T129+T134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4" t="s">
        <v>245</v>
      </c>
      <c r="AT92" s="162" t="s">
        <v>79</v>
      </c>
      <c r="AU92" s="162" t="s">
        <v>80</v>
      </c>
      <c r="AY92" s="154" t="s">
        <v>216</v>
      </c>
      <c r="BK92" s="163">
        <f>BK93+BK111+BK116+BK129+BK134</f>
        <v>0</v>
      </c>
    </row>
    <row r="93" s="12" customFormat="1" ht="22.8" customHeight="1">
      <c r="A93" s="12"/>
      <c r="B93" s="153"/>
      <c r="C93" s="12"/>
      <c r="D93" s="154" t="s">
        <v>79</v>
      </c>
      <c r="E93" s="164" t="s">
        <v>2573</v>
      </c>
      <c r="F93" s="164" t="s">
        <v>2574</v>
      </c>
      <c r="G93" s="12"/>
      <c r="H93" s="12"/>
      <c r="I93" s="156"/>
      <c r="J93" s="165">
        <f>BK93</f>
        <v>0</v>
      </c>
      <c r="K93" s="12"/>
      <c r="L93" s="153"/>
      <c r="M93" s="158"/>
      <c r="N93" s="159"/>
      <c r="O93" s="159"/>
      <c r="P93" s="160">
        <f>SUM(P94:P110)</f>
        <v>0</v>
      </c>
      <c r="Q93" s="159"/>
      <c r="R93" s="160">
        <f>SUM(R94:R110)</f>
        <v>0</v>
      </c>
      <c r="S93" s="159"/>
      <c r="T93" s="161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4" t="s">
        <v>245</v>
      </c>
      <c r="AT93" s="162" t="s">
        <v>79</v>
      </c>
      <c r="AU93" s="162" t="s">
        <v>88</v>
      </c>
      <c r="AY93" s="154" t="s">
        <v>216</v>
      </c>
      <c r="BK93" s="163">
        <f>SUM(BK94:BK110)</f>
        <v>0</v>
      </c>
    </row>
    <row r="94" s="2" customFormat="1" ht="14.4" customHeight="1">
      <c r="A94" s="40"/>
      <c r="B94" s="166"/>
      <c r="C94" s="167" t="s">
        <v>22</v>
      </c>
      <c r="D94" s="167" t="s">
        <v>218</v>
      </c>
      <c r="E94" s="168" t="s">
        <v>2575</v>
      </c>
      <c r="F94" s="169" t="s">
        <v>2576</v>
      </c>
      <c r="G94" s="170" t="s">
        <v>1436</v>
      </c>
      <c r="H94" s="171">
        <v>1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1629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1629</v>
      </c>
      <c r="BM94" s="178" t="s">
        <v>2577</v>
      </c>
    </row>
    <row r="95" s="2" customFormat="1">
      <c r="A95" s="40"/>
      <c r="B95" s="41"/>
      <c r="C95" s="40"/>
      <c r="D95" s="181" t="s">
        <v>230</v>
      </c>
      <c r="E95" s="40"/>
      <c r="F95" s="189" t="s">
        <v>2578</v>
      </c>
      <c r="G95" s="40"/>
      <c r="H95" s="40"/>
      <c r="I95" s="190"/>
      <c r="J95" s="40"/>
      <c r="K95" s="40"/>
      <c r="L95" s="41"/>
      <c r="M95" s="191"/>
      <c r="N95" s="192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230</v>
      </c>
      <c r="AU95" s="20" t="s">
        <v>22</v>
      </c>
    </row>
    <row r="96" s="2" customFormat="1" ht="14.4" customHeight="1">
      <c r="A96" s="40"/>
      <c r="B96" s="166"/>
      <c r="C96" s="167" t="s">
        <v>235</v>
      </c>
      <c r="D96" s="167" t="s">
        <v>218</v>
      </c>
      <c r="E96" s="168" t="s">
        <v>2579</v>
      </c>
      <c r="F96" s="169" t="s">
        <v>2580</v>
      </c>
      <c r="G96" s="170" t="s">
        <v>1436</v>
      </c>
      <c r="H96" s="171">
        <v>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1629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1629</v>
      </c>
      <c r="BM96" s="178" t="s">
        <v>2581</v>
      </c>
    </row>
    <row r="97" s="2" customFormat="1" ht="14.4" customHeight="1">
      <c r="A97" s="40"/>
      <c r="B97" s="166"/>
      <c r="C97" s="167" t="s">
        <v>223</v>
      </c>
      <c r="D97" s="167" t="s">
        <v>218</v>
      </c>
      <c r="E97" s="168" t="s">
        <v>2582</v>
      </c>
      <c r="F97" s="169" t="s">
        <v>2583</v>
      </c>
      <c r="G97" s="170" t="s">
        <v>1436</v>
      </c>
      <c r="H97" s="171">
        <v>1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1629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1629</v>
      </c>
      <c r="BM97" s="178" t="s">
        <v>2584</v>
      </c>
    </row>
    <row r="98" s="2" customFormat="1">
      <c r="A98" s="40"/>
      <c r="B98" s="41"/>
      <c r="C98" s="40"/>
      <c r="D98" s="181" t="s">
        <v>230</v>
      </c>
      <c r="E98" s="40"/>
      <c r="F98" s="189" t="s">
        <v>2585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2" customFormat="1" ht="14.4" customHeight="1">
      <c r="A99" s="40"/>
      <c r="B99" s="166"/>
      <c r="C99" s="167" t="s">
        <v>245</v>
      </c>
      <c r="D99" s="167" t="s">
        <v>218</v>
      </c>
      <c r="E99" s="168" t="s">
        <v>2586</v>
      </c>
      <c r="F99" s="169" t="s">
        <v>2587</v>
      </c>
      <c r="G99" s="170" t="s">
        <v>1436</v>
      </c>
      <c r="H99" s="171">
        <v>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1629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1629</v>
      </c>
      <c r="BM99" s="178" t="s">
        <v>2588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2589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2" customFormat="1" ht="14.4" customHeight="1">
      <c r="A101" s="40"/>
      <c r="B101" s="166"/>
      <c r="C101" s="167" t="s">
        <v>249</v>
      </c>
      <c r="D101" s="167" t="s">
        <v>218</v>
      </c>
      <c r="E101" s="168" t="s">
        <v>2590</v>
      </c>
      <c r="F101" s="169" t="s">
        <v>2591</v>
      </c>
      <c r="G101" s="170" t="s">
        <v>1436</v>
      </c>
      <c r="H101" s="171">
        <v>1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1629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1629</v>
      </c>
      <c r="BM101" s="178" t="s">
        <v>2592</v>
      </c>
    </row>
    <row r="102" s="2" customFormat="1">
      <c r="A102" s="40"/>
      <c r="B102" s="41"/>
      <c r="C102" s="40"/>
      <c r="D102" s="181" t="s">
        <v>230</v>
      </c>
      <c r="E102" s="40"/>
      <c r="F102" s="189" t="s">
        <v>2593</v>
      </c>
      <c r="G102" s="40"/>
      <c r="H102" s="40"/>
      <c r="I102" s="190"/>
      <c r="J102" s="40"/>
      <c r="K102" s="40"/>
      <c r="L102" s="41"/>
      <c r="M102" s="191"/>
      <c r="N102" s="192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230</v>
      </c>
      <c r="AU102" s="20" t="s">
        <v>22</v>
      </c>
    </row>
    <row r="103" s="2" customFormat="1" ht="14.4" customHeight="1">
      <c r="A103" s="40"/>
      <c r="B103" s="166"/>
      <c r="C103" s="167" t="s">
        <v>254</v>
      </c>
      <c r="D103" s="167" t="s">
        <v>218</v>
      </c>
      <c r="E103" s="168" t="s">
        <v>2594</v>
      </c>
      <c r="F103" s="169" t="s">
        <v>2595</v>
      </c>
      <c r="G103" s="170" t="s">
        <v>1436</v>
      </c>
      <c r="H103" s="171">
        <v>1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1629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1629</v>
      </c>
      <c r="BM103" s="178" t="s">
        <v>2596</v>
      </c>
    </row>
    <row r="104" s="2" customFormat="1">
      <c r="A104" s="40"/>
      <c r="B104" s="41"/>
      <c r="C104" s="40"/>
      <c r="D104" s="181" t="s">
        <v>230</v>
      </c>
      <c r="E104" s="40"/>
      <c r="F104" s="189" t="s">
        <v>2597</v>
      </c>
      <c r="G104" s="40"/>
      <c r="H104" s="40"/>
      <c r="I104" s="190"/>
      <c r="J104" s="40"/>
      <c r="K104" s="40"/>
      <c r="L104" s="41"/>
      <c r="M104" s="191"/>
      <c r="N104" s="192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0" t="s">
        <v>230</v>
      </c>
      <c r="AU104" s="20" t="s">
        <v>22</v>
      </c>
    </row>
    <row r="105" s="2" customFormat="1" ht="14.4" customHeight="1">
      <c r="A105" s="40"/>
      <c r="B105" s="166"/>
      <c r="C105" s="167" t="s">
        <v>258</v>
      </c>
      <c r="D105" s="167" t="s">
        <v>218</v>
      </c>
      <c r="E105" s="168" t="s">
        <v>2598</v>
      </c>
      <c r="F105" s="169" t="s">
        <v>2599</v>
      </c>
      <c r="G105" s="170" t="s">
        <v>1436</v>
      </c>
      <c r="H105" s="171">
        <v>1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1629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1629</v>
      </c>
      <c r="BM105" s="178" t="s">
        <v>2600</v>
      </c>
    </row>
    <row r="106" s="2" customFormat="1">
      <c r="A106" s="40"/>
      <c r="B106" s="41"/>
      <c r="C106" s="40"/>
      <c r="D106" s="181" t="s">
        <v>230</v>
      </c>
      <c r="E106" s="40"/>
      <c r="F106" s="189" t="s">
        <v>2601</v>
      </c>
      <c r="G106" s="40"/>
      <c r="H106" s="40"/>
      <c r="I106" s="190"/>
      <c r="J106" s="40"/>
      <c r="K106" s="40"/>
      <c r="L106" s="41"/>
      <c r="M106" s="191"/>
      <c r="N106" s="192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230</v>
      </c>
      <c r="AU106" s="20" t="s">
        <v>22</v>
      </c>
    </row>
    <row r="107" s="2" customFormat="1" ht="14.4" customHeight="1">
      <c r="A107" s="40"/>
      <c r="B107" s="166"/>
      <c r="C107" s="167" t="s">
        <v>264</v>
      </c>
      <c r="D107" s="167" t="s">
        <v>218</v>
      </c>
      <c r="E107" s="168" t="s">
        <v>2602</v>
      </c>
      <c r="F107" s="169" t="s">
        <v>2603</v>
      </c>
      <c r="G107" s="170" t="s">
        <v>1436</v>
      </c>
      <c r="H107" s="171">
        <v>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1629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1629</v>
      </c>
      <c r="BM107" s="178" t="s">
        <v>2604</v>
      </c>
    </row>
    <row r="108" s="2" customFormat="1">
      <c r="A108" s="40"/>
      <c r="B108" s="41"/>
      <c r="C108" s="40"/>
      <c r="D108" s="181" t="s">
        <v>230</v>
      </c>
      <c r="E108" s="40"/>
      <c r="F108" s="189" t="s">
        <v>2605</v>
      </c>
      <c r="G108" s="40"/>
      <c r="H108" s="40"/>
      <c r="I108" s="190"/>
      <c r="J108" s="40"/>
      <c r="K108" s="40"/>
      <c r="L108" s="41"/>
      <c r="M108" s="191"/>
      <c r="N108" s="192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230</v>
      </c>
      <c r="AU108" s="20" t="s">
        <v>22</v>
      </c>
    </row>
    <row r="109" s="2" customFormat="1" ht="14.4" customHeight="1">
      <c r="A109" s="40"/>
      <c r="B109" s="166"/>
      <c r="C109" s="167" t="s">
        <v>268</v>
      </c>
      <c r="D109" s="167" t="s">
        <v>218</v>
      </c>
      <c r="E109" s="168" t="s">
        <v>2606</v>
      </c>
      <c r="F109" s="169" t="s">
        <v>2607</v>
      </c>
      <c r="G109" s="170" t="s">
        <v>1436</v>
      </c>
      <c r="H109" s="171">
        <v>1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1629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1629</v>
      </c>
      <c r="BM109" s="178" t="s">
        <v>2608</v>
      </c>
    </row>
    <row r="110" s="2" customFormat="1">
      <c r="A110" s="40"/>
      <c r="B110" s="41"/>
      <c r="C110" s="40"/>
      <c r="D110" s="181" t="s">
        <v>230</v>
      </c>
      <c r="E110" s="40"/>
      <c r="F110" s="189" t="s">
        <v>2609</v>
      </c>
      <c r="G110" s="40"/>
      <c r="H110" s="40"/>
      <c r="I110" s="190"/>
      <c r="J110" s="40"/>
      <c r="K110" s="40"/>
      <c r="L110" s="41"/>
      <c r="M110" s="191"/>
      <c r="N110" s="192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230</v>
      </c>
      <c r="AU110" s="20" t="s">
        <v>22</v>
      </c>
    </row>
    <row r="111" s="12" customFormat="1" ht="22.8" customHeight="1">
      <c r="A111" s="12"/>
      <c r="B111" s="153"/>
      <c r="C111" s="12"/>
      <c r="D111" s="154" t="s">
        <v>79</v>
      </c>
      <c r="E111" s="164" t="s">
        <v>2610</v>
      </c>
      <c r="F111" s="164" t="s">
        <v>2611</v>
      </c>
      <c r="G111" s="12"/>
      <c r="H111" s="12"/>
      <c r="I111" s="156"/>
      <c r="J111" s="165">
        <f>BK111</f>
        <v>0</v>
      </c>
      <c r="K111" s="12"/>
      <c r="L111" s="153"/>
      <c r="M111" s="158"/>
      <c r="N111" s="159"/>
      <c r="O111" s="159"/>
      <c r="P111" s="160">
        <f>SUM(P112:P115)</f>
        <v>0</v>
      </c>
      <c r="Q111" s="159"/>
      <c r="R111" s="160">
        <f>SUM(R112:R115)</f>
        <v>0</v>
      </c>
      <c r="S111" s="159"/>
      <c r="T111" s="161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4" t="s">
        <v>245</v>
      </c>
      <c r="AT111" s="162" t="s">
        <v>79</v>
      </c>
      <c r="AU111" s="162" t="s">
        <v>88</v>
      </c>
      <c r="AY111" s="154" t="s">
        <v>216</v>
      </c>
      <c r="BK111" s="163">
        <f>SUM(BK112:BK115)</f>
        <v>0</v>
      </c>
    </row>
    <row r="112" s="2" customFormat="1" ht="14.4" customHeight="1">
      <c r="A112" s="40"/>
      <c r="B112" s="166"/>
      <c r="C112" s="167" t="s">
        <v>273</v>
      </c>
      <c r="D112" s="167" t="s">
        <v>218</v>
      </c>
      <c r="E112" s="168" t="s">
        <v>2612</v>
      </c>
      <c r="F112" s="169" t="s">
        <v>2611</v>
      </c>
      <c r="G112" s="170" t="s">
        <v>1436</v>
      </c>
      <c r="H112" s="171">
        <v>1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1629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1629</v>
      </c>
      <c r="BM112" s="178" t="s">
        <v>2613</v>
      </c>
    </row>
    <row r="113" s="2" customFormat="1">
      <c r="A113" s="40"/>
      <c r="B113" s="41"/>
      <c r="C113" s="40"/>
      <c r="D113" s="181" t="s">
        <v>230</v>
      </c>
      <c r="E113" s="40"/>
      <c r="F113" s="189" t="s">
        <v>2614</v>
      </c>
      <c r="G113" s="40"/>
      <c r="H113" s="40"/>
      <c r="I113" s="190"/>
      <c r="J113" s="40"/>
      <c r="K113" s="40"/>
      <c r="L113" s="41"/>
      <c r="M113" s="191"/>
      <c r="N113" s="192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0" t="s">
        <v>230</v>
      </c>
      <c r="AU113" s="20" t="s">
        <v>22</v>
      </c>
    </row>
    <row r="114" s="2" customFormat="1" ht="14.4" customHeight="1">
      <c r="A114" s="40"/>
      <c r="B114" s="166"/>
      <c r="C114" s="167" t="s">
        <v>280</v>
      </c>
      <c r="D114" s="167" t="s">
        <v>218</v>
      </c>
      <c r="E114" s="168" t="s">
        <v>2615</v>
      </c>
      <c r="F114" s="169" t="s">
        <v>2616</v>
      </c>
      <c r="G114" s="170" t="s">
        <v>1436</v>
      </c>
      <c r="H114" s="171">
        <v>1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1629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1629</v>
      </c>
      <c r="BM114" s="178" t="s">
        <v>2617</v>
      </c>
    </row>
    <row r="115" s="2" customFormat="1">
      <c r="A115" s="40"/>
      <c r="B115" s="41"/>
      <c r="C115" s="40"/>
      <c r="D115" s="181" t="s">
        <v>230</v>
      </c>
      <c r="E115" s="40"/>
      <c r="F115" s="189" t="s">
        <v>2618</v>
      </c>
      <c r="G115" s="40"/>
      <c r="H115" s="40"/>
      <c r="I115" s="190"/>
      <c r="J115" s="40"/>
      <c r="K115" s="40"/>
      <c r="L115" s="41"/>
      <c r="M115" s="191"/>
      <c r="N115" s="192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230</v>
      </c>
      <c r="AU115" s="20" t="s">
        <v>22</v>
      </c>
    </row>
    <row r="116" s="12" customFormat="1" ht="22.8" customHeight="1">
      <c r="A116" s="12"/>
      <c r="B116" s="153"/>
      <c r="C116" s="12"/>
      <c r="D116" s="154" t="s">
        <v>79</v>
      </c>
      <c r="E116" s="164" t="s">
        <v>1625</v>
      </c>
      <c r="F116" s="164" t="s">
        <v>1626</v>
      </c>
      <c r="G116" s="12"/>
      <c r="H116" s="12"/>
      <c r="I116" s="156"/>
      <c r="J116" s="165">
        <f>BK116</f>
        <v>0</v>
      </c>
      <c r="K116" s="12"/>
      <c r="L116" s="153"/>
      <c r="M116" s="158"/>
      <c r="N116" s="159"/>
      <c r="O116" s="159"/>
      <c r="P116" s="160">
        <f>SUM(P117:P128)</f>
        <v>0</v>
      </c>
      <c r="Q116" s="159"/>
      <c r="R116" s="160">
        <f>SUM(R117:R128)</f>
        <v>0</v>
      </c>
      <c r="S116" s="159"/>
      <c r="T116" s="161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4" t="s">
        <v>245</v>
      </c>
      <c r="AT116" s="162" t="s">
        <v>79</v>
      </c>
      <c r="AU116" s="162" t="s">
        <v>88</v>
      </c>
      <c r="AY116" s="154" t="s">
        <v>216</v>
      </c>
      <c r="BK116" s="163">
        <f>SUM(BK117:BK128)</f>
        <v>0</v>
      </c>
    </row>
    <row r="117" s="2" customFormat="1" ht="14.4" customHeight="1">
      <c r="A117" s="40"/>
      <c r="B117" s="166"/>
      <c r="C117" s="167" t="s">
        <v>287</v>
      </c>
      <c r="D117" s="167" t="s">
        <v>218</v>
      </c>
      <c r="E117" s="168" t="s">
        <v>2619</v>
      </c>
      <c r="F117" s="169" t="s">
        <v>2620</v>
      </c>
      <c r="G117" s="170" t="s">
        <v>1436</v>
      </c>
      <c r="H117" s="171">
        <v>1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1629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1629</v>
      </c>
      <c r="BM117" s="178" t="s">
        <v>2621</v>
      </c>
    </row>
    <row r="118" s="2" customFormat="1">
      <c r="A118" s="40"/>
      <c r="B118" s="41"/>
      <c r="C118" s="40"/>
      <c r="D118" s="181" t="s">
        <v>230</v>
      </c>
      <c r="E118" s="40"/>
      <c r="F118" s="189" t="s">
        <v>2622</v>
      </c>
      <c r="G118" s="40"/>
      <c r="H118" s="40"/>
      <c r="I118" s="190"/>
      <c r="J118" s="40"/>
      <c r="K118" s="40"/>
      <c r="L118" s="41"/>
      <c r="M118" s="191"/>
      <c r="N118" s="192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230</v>
      </c>
      <c r="AU118" s="20" t="s">
        <v>22</v>
      </c>
    </row>
    <row r="119" s="2" customFormat="1" ht="14.4" customHeight="1">
      <c r="A119" s="40"/>
      <c r="B119" s="166"/>
      <c r="C119" s="167" t="s">
        <v>292</v>
      </c>
      <c r="D119" s="167" t="s">
        <v>218</v>
      </c>
      <c r="E119" s="168" t="s">
        <v>2623</v>
      </c>
      <c r="F119" s="169" t="s">
        <v>2624</v>
      </c>
      <c r="G119" s="170" t="s">
        <v>1436</v>
      </c>
      <c r="H119" s="171">
        <v>1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1629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1629</v>
      </c>
      <c r="BM119" s="178" t="s">
        <v>2625</v>
      </c>
    </row>
    <row r="120" s="2" customFormat="1">
      <c r="A120" s="40"/>
      <c r="B120" s="41"/>
      <c r="C120" s="40"/>
      <c r="D120" s="181" t="s">
        <v>230</v>
      </c>
      <c r="E120" s="40"/>
      <c r="F120" s="189" t="s">
        <v>2626</v>
      </c>
      <c r="G120" s="40"/>
      <c r="H120" s="40"/>
      <c r="I120" s="190"/>
      <c r="J120" s="40"/>
      <c r="K120" s="40"/>
      <c r="L120" s="41"/>
      <c r="M120" s="191"/>
      <c r="N120" s="192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230</v>
      </c>
      <c r="AU120" s="20" t="s">
        <v>22</v>
      </c>
    </row>
    <row r="121" s="2" customFormat="1" ht="14.4" customHeight="1">
      <c r="A121" s="40"/>
      <c r="B121" s="166"/>
      <c r="C121" s="167" t="s">
        <v>9</v>
      </c>
      <c r="D121" s="167" t="s">
        <v>218</v>
      </c>
      <c r="E121" s="168" t="s">
        <v>2627</v>
      </c>
      <c r="F121" s="169" t="s">
        <v>2628</v>
      </c>
      <c r="G121" s="170" t="s">
        <v>1436</v>
      </c>
      <c r="H121" s="171">
        <v>1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1629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1629</v>
      </c>
      <c r="BM121" s="178" t="s">
        <v>2629</v>
      </c>
    </row>
    <row r="122" s="2" customFormat="1">
      <c r="A122" s="40"/>
      <c r="B122" s="41"/>
      <c r="C122" s="40"/>
      <c r="D122" s="181" t="s">
        <v>230</v>
      </c>
      <c r="E122" s="40"/>
      <c r="F122" s="189" t="s">
        <v>2626</v>
      </c>
      <c r="G122" s="40"/>
      <c r="H122" s="40"/>
      <c r="I122" s="190"/>
      <c r="J122" s="40"/>
      <c r="K122" s="40"/>
      <c r="L122" s="41"/>
      <c r="M122" s="191"/>
      <c r="N122" s="192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230</v>
      </c>
      <c r="AU122" s="20" t="s">
        <v>22</v>
      </c>
    </row>
    <row r="123" s="2" customFormat="1" ht="14.4" customHeight="1">
      <c r="A123" s="40"/>
      <c r="B123" s="166"/>
      <c r="C123" s="167" t="s">
        <v>303</v>
      </c>
      <c r="D123" s="167" t="s">
        <v>218</v>
      </c>
      <c r="E123" s="168" t="s">
        <v>2630</v>
      </c>
      <c r="F123" s="169" t="s">
        <v>2631</v>
      </c>
      <c r="G123" s="170" t="s">
        <v>1436</v>
      </c>
      <c r="H123" s="171">
        <v>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1629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1629</v>
      </c>
      <c r="BM123" s="178" t="s">
        <v>2632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2626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2" customFormat="1" ht="14.4" customHeight="1">
      <c r="A125" s="40"/>
      <c r="B125" s="166"/>
      <c r="C125" s="167" t="s">
        <v>308</v>
      </c>
      <c r="D125" s="167" t="s">
        <v>218</v>
      </c>
      <c r="E125" s="168" t="s">
        <v>2633</v>
      </c>
      <c r="F125" s="169" t="s">
        <v>2634</v>
      </c>
      <c r="G125" s="170" t="s">
        <v>1436</v>
      </c>
      <c r="H125" s="171">
        <v>1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1629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1629</v>
      </c>
      <c r="BM125" s="178" t="s">
        <v>2635</v>
      </c>
    </row>
    <row r="126" s="2" customFormat="1">
      <c r="A126" s="40"/>
      <c r="B126" s="41"/>
      <c r="C126" s="40"/>
      <c r="D126" s="181" t="s">
        <v>230</v>
      </c>
      <c r="E126" s="40"/>
      <c r="F126" s="189" t="s">
        <v>2626</v>
      </c>
      <c r="G126" s="40"/>
      <c r="H126" s="40"/>
      <c r="I126" s="190"/>
      <c r="J126" s="40"/>
      <c r="K126" s="40"/>
      <c r="L126" s="41"/>
      <c r="M126" s="191"/>
      <c r="N126" s="192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230</v>
      </c>
      <c r="AU126" s="20" t="s">
        <v>22</v>
      </c>
    </row>
    <row r="127" s="2" customFormat="1" ht="14.4" customHeight="1">
      <c r="A127" s="40"/>
      <c r="B127" s="166"/>
      <c r="C127" s="167" t="s">
        <v>314</v>
      </c>
      <c r="D127" s="167" t="s">
        <v>218</v>
      </c>
      <c r="E127" s="168" t="s">
        <v>2636</v>
      </c>
      <c r="F127" s="169" t="s">
        <v>2637</v>
      </c>
      <c r="G127" s="170" t="s">
        <v>1436</v>
      </c>
      <c r="H127" s="171">
        <v>1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1629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1629</v>
      </c>
      <c r="BM127" s="178" t="s">
        <v>2638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2626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2" customFormat="1" ht="22.8" customHeight="1">
      <c r="A129" s="12"/>
      <c r="B129" s="153"/>
      <c r="C129" s="12"/>
      <c r="D129" s="154" t="s">
        <v>79</v>
      </c>
      <c r="E129" s="164" t="s">
        <v>2559</v>
      </c>
      <c r="F129" s="164" t="s">
        <v>2560</v>
      </c>
      <c r="G129" s="12"/>
      <c r="H129" s="12"/>
      <c r="I129" s="156"/>
      <c r="J129" s="165">
        <f>BK129</f>
        <v>0</v>
      </c>
      <c r="K129" s="12"/>
      <c r="L129" s="153"/>
      <c r="M129" s="158"/>
      <c r="N129" s="159"/>
      <c r="O129" s="159"/>
      <c r="P129" s="160">
        <f>SUM(P130:P133)</f>
        <v>0</v>
      </c>
      <c r="Q129" s="159"/>
      <c r="R129" s="160">
        <f>SUM(R130:R133)</f>
        <v>0</v>
      </c>
      <c r="S129" s="159"/>
      <c r="T129" s="16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4" t="s">
        <v>245</v>
      </c>
      <c r="AT129" s="162" t="s">
        <v>79</v>
      </c>
      <c r="AU129" s="162" t="s">
        <v>88</v>
      </c>
      <c r="AY129" s="154" t="s">
        <v>216</v>
      </c>
      <c r="BK129" s="163">
        <f>SUM(BK130:BK133)</f>
        <v>0</v>
      </c>
    </row>
    <row r="130" s="2" customFormat="1" ht="14.4" customHeight="1">
      <c r="A130" s="40"/>
      <c r="B130" s="166"/>
      <c r="C130" s="167" t="s">
        <v>319</v>
      </c>
      <c r="D130" s="167" t="s">
        <v>218</v>
      </c>
      <c r="E130" s="168" t="s">
        <v>2639</v>
      </c>
      <c r="F130" s="169" t="s">
        <v>2640</v>
      </c>
      <c r="G130" s="170" t="s">
        <v>1436</v>
      </c>
      <c r="H130" s="171">
        <v>1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1629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1629</v>
      </c>
      <c r="BM130" s="178" t="s">
        <v>2641</v>
      </c>
    </row>
    <row r="131" s="2" customFormat="1">
      <c r="A131" s="40"/>
      <c r="B131" s="41"/>
      <c r="C131" s="40"/>
      <c r="D131" s="181" t="s">
        <v>230</v>
      </c>
      <c r="E131" s="40"/>
      <c r="F131" s="189" t="s">
        <v>2642</v>
      </c>
      <c r="G131" s="40"/>
      <c r="H131" s="40"/>
      <c r="I131" s="190"/>
      <c r="J131" s="40"/>
      <c r="K131" s="40"/>
      <c r="L131" s="41"/>
      <c r="M131" s="191"/>
      <c r="N131" s="192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230</v>
      </c>
      <c r="AU131" s="20" t="s">
        <v>22</v>
      </c>
    </row>
    <row r="132" s="2" customFormat="1" ht="14.4" customHeight="1">
      <c r="A132" s="40"/>
      <c r="B132" s="166"/>
      <c r="C132" s="167" t="s">
        <v>325</v>
      </c>
      <c r="D132" s="167" t="s">
        <v>218</v>
      </c>
      <c r="E132" s="168" t="s">
        <v>2643</v>
      </c>
      <c r="F132" s="169" t="s">
        <v>2644</v>
      </c>
      <c r="G132" s="170" t="s">
        <v>1436</v>
      </c>
      <c r="H132" s="171">
        <v>1</v>
      </c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1629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1629</v>
      </c>
      <c r="BM132" s="178" t="s">
        <v>2645</v>
      </c>
    </row>
    <row r="133" s="2" customFormat="1">
      <c r="A133" s="40"/>
      <c r="B133" s="41"/>
      <c r="C133" s="40"/>
      <c r="D133" s="181" t="s">
        <v>230</v>
      </c>
      <c r="E133" s="40"/>
      <c r="F133" s="189" t="s">
        <v>2646</v>
      </c>
      <c r="G133" s="40"/>
      <c r="H133" s="40"/>
      <c r="I133" s="190"/>
      <c r="J133" s="40"/>
      <c r="K133" s="40"/>
      <c r="L133" s="41"/>
      <c r="M133" s="191"/>
      <c r="N133" s="192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0" t="s">
        <v>230</v>
      </c>
      <c r="AU133" s="20" t="s">
        <v>22</v>
      </c>
    </row>
    <row r="134" s="12" customFormat="1" ht="22.8" customHeight="1">
      <c r="A134" s="12"/>
      <c r="B134" s="153"/>
      <c r="C134" s="12"/>
      <c r="D134" s="154" t="s">
        <v>79</v>
      </c>
      <c r="E134" s="164" t="s">
        <v>2647</v>
      </c>
      <c r="F134" s="164" t="s">
        <v>2648</v>
      </c>
      <c r="G134" s="12"/>
      <c r="H134" s="12"/>
      <c r="I134" s="156"/>
      <c r="J134" s="165">
        <f>BK134</f>
        <v>0</v>
      </c>
      <c r="K134" s="12"/>
      <c r="L134" s="153"/>
      <c r="M134" s="158"/>
      <c r="N134" s="159"/>
      <c r="O134" s="159"/>
      <c r="P134" s="160">
        <f>P135</f>
        <v>0</v>
      </c>
      <c r="Q134" s="159"/>
      <c r="R134" s="160">
        <f>R135</f>
        <v>0</v>
      </c>
      <c r="S134" s="159"/>
      <c r="T134" s="16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4" t="s">
        <v>245</v>
      </c>
      <c r="AT134" s="162" t="s">
        <v>79</v>
      </c>
      <c r="AU134" s="162" t="s">
        <v>88</v>
      </c>
      <c r="AY134" s="154" t="s">
        <v>216</v>
      </c>
      <c r="BK134" s="163">
        <f>BK135</f>
        <v>0</v>
      </c>
    </row>
    <row r="135" s="2" customFormat="1" ht="14.4" customHeight="1">
      <c r="A135" s="40"/>
      <c r="B135" s="166"/>
      <c r="C135" s="167" t="s">
        <v>8</v>
      </c>
      <c r="D135" s="167" t="s">
        <v>218</v>
      </c>
      <c r="E135" s="168" t="s">
        <v>2649</v>
      </c>
      <c r="F135" s="169" t="s">
        <v>2650</v>
      </c>
      <c r="G135" s="170" t="s">
        <v>1436</v>
      </c>
      <c r="H135" s="171">
        <v>1</v>
      </c>
      <c r="I135" s="172"/>
      <c r="J135" s="173">
        <f>ROUND(I135*H135,2)</f>
        <v>0</v>
      </c>
      <c r="K135" s="169" t="s">
        <v>222</v>
      </c>
      <c r="L135" s="41"/>
      <c r="M135" s="211" t="s">
        <v>3</v>
      </c>
      <c r="N135" s="212" t="s">
        <v>51</v>
      </c>
      <c r="O135" s="21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1629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1629</v>
      </c>
      <c r="BM135" s="178" t="s">
        <v>2651</v>
      </c>
    </row>
    <row r="136" s="2" customFormat="1" ht="6.96" customHeight="1">
      <c r="A136" s="40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41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autoFilter ref="C86:K13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2652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ROUND((SUM(BE88:BE151)),  2)</f>
        <v>0</v>
      </c>
      <c r="G33" s="40"/>
      <c r="H33" s="40"/>
      <c r="I33" s="125">
        <v>0.20999999999999999</v>
      </c>
      <c r="J33" s="124">
        <f>ROUND(((SUM(BE88:BE151))*I33),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ROUND((SUM(BF88:BF151)),  2)</f>
        <v>0</v>
      </c>
      <c r="G34" s="40"/>
      <c r="H34" s="40"/>
      <c r="I34" s="125">
        <v>0.14999999999999999</v>
      </c>
      <c r="J34" s="124">
        <f>ROUND(((SUM(BF88:BF151))*I34),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VRN.2 - Vedlejší rozpočtové náklady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J93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2566</v>
      </c>
      <c r="E63" s="141"/>
      <c r="F63" s="141"/>
      <c r="G63" s="141"/>
      <c r="H63" s="141"/>
      <c r="I63" s="141"/>
      <c r="J63" s="142">
        <f>J94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2567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2531</v>
      </c>
      <c r="E65" s="141"/>
      <c r="F65" s="141"/>
      <c r="G65" s="141"/>
      <c r="H65" s="141"/>
      <c r="I65" s="141"/>
      <c r="J65" s="142">
        <f>J117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1462</v>
      </c>
      <c r="E66" s="141"/>
      <c r="F66" s="141"/>
      <c r="G66" s="141"/>
      <c r="H66" s="141"/>
      <c r="I66" s="141"/>
      <c r="J66" s="142">
        <f>J130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2532</v>
      </c>
      <c r="E67" s="141"/>
      <c r="F67" s="141"/>
      <c r="G67" s="141"/>
      <c r="H67" s="141"/>
      <c r="I67" s="141"/>
      <c r="J67" s="142">
        <f>J143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2568</v>
      </c>
      <c r="E68" s="141"/>
      <c r="F68" s="141"/>
      <c r="G68" s="141"/>
      <c r="H68" s="141"/>
      <c r="I68" s="141"/>
      <c r="J68" s="142">
        <f>J150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VRN.2 - Vedlejší rozpočtové náklady - 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P89+P93</f>
        <v>0</v>
      </c>
      <c r="Q88" s="86"/>
      <c r="R88" s="150">
        <f>R89+R93</f>
        <v>0</v>
      </c>
      <c r="S88" s="86"/>
      <c r="T88" s="151">
        <f>T89+T93</f>
        <v>0.02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BK89+BK93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</f>
        <v>0</v>
      </c>
      <c r="Q89" s="159"/>
      <c r="R89" s="160">
        <f>R90</f>
        <v>0</v>
      </c>
      <c r="S89" s="159"/>
      <c r="T89" s="161">
        <f>T90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264</v>
      </c>
      <c r="F90" s="164" t="s">
        <v>439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SUM(P91:P92)</f>
        <v>0</v>
      </c>
      <c r="Q90" s="159"/>
      <c r="R90" s="160">
        <f>SUM(R91:R92)</f>
        <v>0</v>
      </c>
      <c r="S90" s="159"/>
      <c r="T90" s="161">
        <f>SUM(T91:T92)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SUM(BK91:BK92)</f>
        <v>0</v>
      </c>
    </row>
    <row r="91" s="2" customFormat="1" ht="14.4" customHeight="1">
      <c r="A91" s="40"/>
      <c r="B91" s="166"/>
      <c r="C91" s="167" t="s">
        <v>88</v>
      </c>
      <c r="D91" s="167" t="s">
        <v>218</v>
      </c>
      <c r="E91" s="168" t="s">
        <v>2569</v>
      </c>
      <c r="F91" s="169" t="s">
        <v>2570</v>
      </c>
      <c r="G91" s="170" t="s">
        <v>1436</v>
      </c>
      <c r="H91" s="171">
        <v>1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0.02</v>
      </c>
      <c r="T91" s="177">
        <f>S91*H91</f>
        <v>0.02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2571</v>
      </c>
    </row>
    <row r="92" s="2" customFormat="1">
      <c r="A92" s="40"/>
      <c r="B92" s="41"/>
      <c r="C92" s="40"/>
      <c r="D92" s="181" t="s">
        <v>230</v>
      </c>
      <c r="E92" s="40"/>
      <c r="F92" s="189" t="s">
        <v>2572</v>
      </c>
      <c r="G92" s="40"/>
      <c r="H92" s="40"/>
      <c r="I92" s="190"/>
      <c r="J92" s="40"/>
      <c r="K92" s="40"/>
      <c r="L92" s="41"/>
      <c r="M92" s="191"/>
      <c r="N92" s="192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230</v>
      </c>
      <c r="AU92" s="20" t="s">
        <v>22</v>
      </c>
    </row>
    <row r="93" s="12" customFormat="1" ht="25.92" customHeight="1">
      <c r="A93" s="12"/>
      <c r="B93" s="153"/>
      <c r="C93" s="12"/>
      <c r="D93" s="154" t="s">
        <v>79</v>
      </c>
      <c r="E93" s="155" t="s">
        <v>1623</v>
      </c>
      <c r="F93" s="155" t="s">
        <v>1624</v>
      </c>
      <c r="G93" s="12"/>
      <c r="H93" s="12"/>
      <c r="I93" s="156"/>
      <c r="J93" s="157">
        <f>BK93</f>
        <v>0</v>
      </c>
      <c r="K93" s="12"/>
      <c r="L93" s="153"/>
      <c r="M93" s="158"/>
      <c r="N93" s="159"/>
      <c r="O93" s="159"/>
      <c r="P93" s="160">
        <f>P94+P112+P117+P130+P143+P150</f>
        <v>0</v>
      </c>
      <c r="Q93" s="159"/>
      <c r="R93" s="160">
        <f>R94+R112+R117+R130+R143+R150</f>
        <v>0</v>
      </c>
      <c r="S93" s="159"/>
      <c r="T93" s="161">
        <f>T94+T112+T117+T130+T143+T150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4" t="s">
        <v>245</v>
      </c>
      <c r="AT93" s="162" t="s">
        <v>79</v>
      </c>
      <c r="AU93" s="162" t="s">
        <v>80</v>
      </c>
      <c r="AY93" s="154" t="s">
        <v>216</v>
      </c>
      <c r="BK93" s="163">
        <f>BK94+BK112+BK117+BK130+BK143+BK150</f>
        <v>0</v>
      </c>
    </row>
    <row r="94" s="12" customFormat="1" ht="22.8" customHeight="1">
      <c r="A94" s="12"/>
      <c r="B94" s="153"/>
      <c r="C94" s="12"/>
      <c r="D94" s="154" t="s">
        <v>79</v>
      </c>
      <c r="E94" s="164" t="s">
        <v>2573</v>
      </c>
      <c r="F94" s="164" t="s">
        <v>2574</v>
      </c>
      <c r="G94" s="12"/>
      <c r="H94" s="12"/>
      <c r="I94" s="156"/>
      <c r="J94" s="165">
        <f>BK94</f>
        <v>0</v>
      </c>
      <c r="K94" s="12"/>
      <c r="L94" s="153"/>
      <c r="M94" s="158"/>
      <c r="N94" s="159"/>
      <c r="O94" s="159"/>
      <c r="P94" s="160">
        <f>SUM(P95:P111)</f>
        <v>0</v>
      </c>
      <c r="Q94" s="159"/>
      <c r="R94" s="160">
        <f>SUM(R95:R111)</f>
        <v>0</v>
      </c>
      <c r="S94" s="159"/>
      <c r="T94" s="161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4" t="s">
        <v>245</v>
      </c>
      <c r="AT94" s="162" t="s">
        <v>79</v>
      </c>
      <c r="AU94" s="162" t="s">
        <v>88</v>
      </c>
      <c r="AY94" s="154" t="s">
        <v>216</v>
      </c>
      <c r="BK94" s="163">
        <f>SUM(BK95:BK111)</f>
        <v>0</v>
      </c>
    </row>
    <row r="95" s="2" customFormat="1" ht="14.4" customHeight="1">
      <c r="A95" s="40"/>
      <c r="B95" s="166"/>
      <c r="C95" s="167" t="s">
        <v>22</v>
      </c>
      <c r="D95" s="167" t="s">
        <v>218</v>
      </c>
      <c r="E95" s="168" t="s">
        <v>2575</v>
      </c>
      <c r="F95" s="169" t="s">
        <v>2576</v>
      </c>
      <c r="G95" s="170" t="s">
        <v>1436</v>
      </c>
      <c r="H95" s="171">
        <v>1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1629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1629</v>
      </c>
      <c r="BM95" s="178" t="s">
        <v>2577</v>
      </c>
    </row>
    <row r="96" s="2" customFormat="1">
      <c r="A96" s="40"/>
      <c r="B96" s="41"/>
      <c r="C96" s="40"/>
      <c r="D96" s="181" t="s">
        <v>230</v>
      </c>
      <c r="E96" s="40"/>
      <c r="F96" s="189" t="s">
        <v>2578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2" customFormat="1" ht="14.4" customHeight="1">
      <c r="A97" s="40"/>
      <c r="B97" s="166"/>
      <c r="C97" s="167" t="s">
        <v>235</v>
      </c>
      <c r="D97" s="167" t="s">
        <v>218</v>
      </c>
      <c r="E97" s="168" t="s">
        <v>2579</v>
      </c>
      <c r="F97" s="169" t="s">
        <v>2580</v>
      </c>
      <c r="G97" s="170" t="s">
        <v>1436</v>
      </c>
      <c r="H97" s="171">
        <v>1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1629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1629</v>
      </c>
      <c r="BM97" s="178" t="s">
        <v>2581</v>
      </c>
    </row>
    <row r="98" s="2" customFormat="1" ht="14.4" customHeight="1">
      <c r="A98" s="40"/>
      <c r="B98" s="166"/>
      <c r="C98" s="167" t="s">
        <v>223</v>
      </c>
      <c r="D98" s="167" t="s">
        <v>218</v>
      </c>
      <c r="E98" s="168" t="s">
        <v>2582</v>
      </c>
      <c r="F98" s="169" t="s">
        <v>2583</v>
      </c>
      <c r="G98" s="170" t="s">
        <v>1436</v>
      </c>
      <c r="H98" s="171">
        <v>1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1629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1629</v>
      </c>
      <c r="BM98" s="178" t="s">
        <v>2653</v>
      </c>
    </row>
    <row r="99" s="2" customFormat="1">
      <c r="A99" s="40"/>
      <c r="B99" s="41"/>
      <c r="C99" s="40"/>
      <c r="D99" s="181" t="s">
        <v>230</v>
      </c>
      <c r="E99" s="40"/>
      <c r="F99" s="189" t="s">
        <v>2585</v>
      </c>
      <c r="G99" s="40"/>
      <c r="H99" s="40"/>
      <c r="I99" s="190"/>
      <c r="J99" s="40"/>
      <c r="K99" s="40"/>
      <c r="L99" s="41"/>
      <c r="M99" s="191"/>
      <c r="N99" s="192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230</v>
      </c>
      <c r="AU99" s="20" t="s">
        <v>22</v>
      </c>
    </row>
    <row r="100" s="2" customFormat="1" ht="14.4" customHeight="1">
      <c r="A100" s="40"/>
      <c r="B100" s="166"/>
      <c r="C100" s="167" t="s">
        <v>245</v>
      </c>
      <c r="D100" s="167" t="s">
        <v>218</v>
      </c>
      <c r="E100" s="168" t="s">
        <v>2586</v>
      </c>
      <c r="F100" s="169" t="s">
        <v>2587</v>
      </c>
      <c r="G100" s="170" t="s">
        <v>1436</v>
      </c>
      <c r="H100" s="171">
        <v>1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1629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1629</v>
      </c>
      <c r="BM100" s="178" t="s">
        <v>2654</v>
      </c>
    </row>
    <row r="101" s="2" customFormat="1">
      <c r="A101" s="40"/>
      <c r="B101" s="41"/>
      <c r="C101" s="40"/>
      <c r="D101" s="181" t="s">
        <v>230</v>
      </c>
      <c r="E101" s="40"/>
      <c r="F101" s="189" t="s">
        <v>2589</v>
      </c>
      <c r="G101" s="40"/>
      <c r="H101" s="40"/>
      <c r="I101" s="190"/>
      <c r="J101" s="40"/>
      <c r="K101" s="40"/>
      <c r="L101" s="41"/>
      <c r="M101" s="191"/>
      <c r="N101" s="192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230</v>
      </c>
      <c r="AU101" s="20" t="s">
        <v>22</v>
      </c>
    </row>
    <row r="102" s="2" customFormat="1" ht="14.4" customHeight="1">
      <c r="A102" s="40"/>
      <c r="B102" s="166"/>
      <c r="C102" s="167" t="s">
        <v>249</v>
      </c>
      <c r="D102" s="167" t="s">
        <v>218</v>
      </c>
      <c r="E102" s="168" t="s">
        <v>2590</v>
      </c>
      <c r="F102" s="169" t="s">
        <v>2591</v>
      </c>
      <c r="G102" s="170" t="s">
        <v>1436</v>
      </c>
      <c r="H102" s="171">
        <v>1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1629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1629</v>
      </c>
      <c r="BM102" s="178" t="s">
        <v>2592</v>
      </c>
    </row>
    <row r="103" s="2" customFormat="1">
      <c r="A103" s="40"/>
      <c r="B103" s="41"/>
      <c r="C103" s="40"/>
      <c r="D103" s="181" t="s">
        <v>230</v>
      </c>
      <c r="E103" s="40"/>
      <c r="F103" s="189" t="s">
        <v>2593</v>
      </c>
      <c r="G103" s="40"/>
      <c r="H103" s="40"/>
      <c r="I103" s="190"/>
      <c r="J103" s="40"/>
      <c r="K103" s="40"/>
      <c r="L103" s="41"/>
      <c r="M103" s="191"/>
      <c r="N103" s="192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230</v>
      </c>
      <c r="AU103" s="20" t="s">
        <v>22</v>
      </c>
    </row>
    <row r="104" s="2" customFormat="1" ht="14.4" customHeight="1">
      <c r="A104" s="40"/>
      <c r="B104" s="166"/>
      <c r="C104" s="167" t="s">
        <v>254</v>
      </c>
      <c r="D104" s="167" t="s">
        <v>218</v>
      </c>
      <c r="E104" s="168" t="s">
        <v>2594</v>
      </c>
      <c r="F104" s="169" t="s">
        <v>2595</v>
      </c>
      <c r="G104" s="170" t="s">
        <v>1436</v>
      </c>
      <c r="H104" s="171">
        <v>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1629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1629</v>
      </c>
      <c r="BM104" s="178" t="s">
        <v>2655</v>
      </c>
    </row>
    <row r="105" s="2" customFormat="1">
      <c r="A105" s="40"/>
      <c r="B105" s="41"/>
      <c r="C105" s="40"/>
      <c r="D105" s="181" t="s">
        <v>230</v>
      </c>
      <c r="E105" s="40"/>
      <c r="F105" s="189" t="s">
        <v>2597</v>
      </c>
      <c r="G105" s="40"/>
      <c r="H105" s="40"/>
      <c r="I105" s="190"/>
      <c r="J105" s="40"/>
      <c r="K105" s="40"/>
      <c r="L105" s="41"/>
      <c r="M105" s="191"/>
      <c r="N105" s="192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230</v>
      </c>
      <c r="AU105" s="20" t="s">
        <v>22</v>
      </c>
    </row>
    <row r="106" s="2" customFormat="1" ht="14.4" customHeight="1">
      <c r="A106" s="40"/>
      <c r="B106" s="166"/>
      <c r="C106" s="167" t="s">
        <v>258</v>
      </c>
      <c r="D106" s="167" t="s">
        <v>218</v>
      </c>
      <c r="E106" s="168" t="s">
        <v>2598</v>
      </c>
      <c r="F106" s="169" t="s">
        <v>2599</v>
      </c>
      <c r="G106" s="170" t="s">
        <v>1436</v>
      </c>
      <c r="H106" s="171">
        <v>1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1629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1629</v>
      </c>
      <c r="BM106" s="178" t="s">
        <v>2600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2601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2" customFormat="1" ht="14.4" customHeight="1">
      <c r="A108" s="40"/>
      <c r="B108" s="166"/>
      <c r="C108" s="167" t="s">
        <v>264</v>
      </c>
      <c r="D108" s="167" t="s">
        <v>218</v>
      </c>
      <c r="E108" s="168" t="s">
        <v>2602</v>
      </c>
      <c r="F108" s="169" t="s">
        <v>2603</v>
      </c>
      <c r="G108" s="170" t="s">
        <v>1436</v>
      </c>
      <c r="H108" s="171">
        <v>1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1629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1629</v>
      </c>
      <c r="BM108" s="178" t="s">
        <v>2656</v>
      </c>
    </row>
    <row r="109" s="2" customFormat="1">
      <c r="A109" s="40"/>
      <c r="B109" s="41"/>
      <c r="C109" s="40"/>
      <c r="D109" s="181" t="s">
        <v>230</v>
      </c>
      <c r="E109" s="40"/>
      <c r="F109" s="189" t="s">
        <v>2605</v>
      </c>
      <c r="G109" s="40"/>
      <c r="H109" s="40"/>
      <c r="I109" s="190"/>
      <c r="J109" s="40"/>
      <c r="K109" s="40"/>
      <c r="L109" s="41"/>
      <c r="M109" s="191"/>
      <c r="N109" s="192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0" t="s">
        <v>230</v>
      </c>
      <c r="AU109" s="20" t="s">
        <v>22</v>
      </c>
    </row>
    <row r="110" s="2" customFormat="1" ht="14.4" customHeight="1">
      <c r="A110" s="40"/>
      <c r="B110" s="166"/>
      <c r="C110" s="167" t="s">
        <v>268</v>
      </c>
      <c r="D110" s="167" t="s">
        <v>218</v>
      </c>
      <c r="E110" s="168" t="s">
        <v>2606</v>
      </c>
      <c r="F110" s="169" t="s">
        <v>2607</v>
      </c>
      <c r="G110" s="170" t="s">
        <v>1436</v>
      </c>
      <c r="H110" s="171">
        <v>1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1629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1629</v>
      </c>
      <c r="BM110" s="178" t="s">
        <v>2608</v>
      </c>
    </row>
    <row r="111" s="2" customFormat="1">
      <c r="A111" s="40"/>
      <c r="B111" s="41"/>
      <c r="C111" s="40"/>
      <c r="D111" s="181" t="s">
        <v>230</v>
      </c>
      <c r="E111" s="40"/>
      <c r="F111" s="189" t="s">
        <v>2609</v>
      </c>
      <c r="G111" s="40"/>
      <c r="H111" s="40"/>
      <c r="I111" s="190"/>
      <c r="J111" s="40"/>
      <c r="K111" s="40"/>
      <c r="L111" s="41"/>
      <c r="M111" s="191"/>
      <c r="N111" s="192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230</v>
      </c>
      <c r="AU111" s="20" t="s">
        <v>22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2610</v>
      </c>
      <c r="F112" s="164" t="s">
        <v>2611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SUM(P113:P116)</f>
        <v>0</v>
      </c>
      <c r="Q112" s="159"/>
      <c r="R112" s="160">
        <f>SUM(R113:R116)</f>
        <v>0</v>
      </c>
      <c r="S112" s="159"/>
      <c r="T112" s="16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245</v>
      </c>
      <c r="AT112" s="162" t="s">
        <v>79</v>
      </c>
      <c r="AU112" s="162" t="s">
        <v>88</v>
      </c>
      <c r="AY112" s="154" t="s">
        <v>216</v>
      </c>
      <c r="BK112" s="163">
        <f>SUM(BK113:BK116)</f>
        <v>0</v>
      </c>
    </row>
    <row r="113" s="2" customFormat="1" ht="14.4" customHeight="1">
      <c r="A113" s="40"/>
      <c r="B113" s="166"/>
      <c r="C113" s="167" t="s">
        <v>273</v>
      </c>
      <c r="D113" s="167" t="s">
        <v>218</v>
      </c>
      <c r="E113" s="168" t="s">
        <v>2612</v>
      </c>
      <c r="F113" s="169" t="s">
        <v>2611</v>
      </c>
      <c r="G113" s="170" t="s">
        <v>1436</v>
      </c>
      <c r="H113" s="171">
        <v>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1629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1629</v>
      </c>
      <c r="BM113" s="178" t="s">
        <v>2613</v>
      </c>
    </row>
    <row r="114" s="2" customFormat="1">
      <c r="A114" s="40"/>
      <c r="B114" s="41"/>
      <c r="C114" s="40"/>
      <c r="D114" s="181" t="s">
        <v>230</v>
      </c>
      <c r="E114" s="40"/>
      <c r="F114" s="189" t="s">
        <v>2614</v>
      </c>
      <c r="G114" s="40"/>
      <c r="H114" s="40"/>
      <c r="I114" s="190"/>
      <c r="J114" s="40"/>
      <c r="K114" s="40"/>
      <c r="L114" s="41"/>
      <c r="M114" s="191"/>
      <c r="N114" s="192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230</v>
      </c>
      <c r="AU114" s="20" t="s">
        <v>22</v>
      </c>
    </row>
    <row r="115" s="2" customFormat="1" ht="14.4" customHeight="1">
      <c r="A115" s="40"/>
      <c r="B115" s="166"/>
      <c r="C115" s="167" t="s">
        <v>280</v>
      </c>
      <c r="D115" s="167" t="s">
        <v>218</v>
      </c>
      <c r="E115" s="168" t="s">
        <v>2615</v>
      </c>
      <c r="F115" s="169" t="s">
        <v>2616</v>
      </c>
      <c r="G115" s="170" t="s">
        <v>1436</v>
      </c>
      <c r="H115" s="171">
        <v>1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1629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1629</v>
      </c>
      <c r="BM115" s="178" t="s">
        <v>2617</v>
      </c>
    </row>
    <row r="116" s="2" customFormat="1">
      <c r="A116" s="40"/>
      <c r="B116" s="41"/>
      <c r="C116" s="40"/>
      <c r="D116" s="181" t="s">
        <v>230</v>
      </c>
      <c r="E116" s="40"/>
      <c r="F116" s="189" t="s">
        <v>2618</v>
      </c>
      <c r="G116" s="40"/>
      <c r="H116" s="40"/>
      <c r="I116" s="190"/>
      <c r="J116" s="40"/>
      <c r="K116" s="40"/>
      <c r="L116" s="41"/>
      <c r="M116" s="191"/>
      <c r="N116" s="192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0" t="s">
        <v>230</v>
      </c>
      <c r="AU116" s="20" t="s">
        <v>22</v>
      </c>
    </row>
    <row r="117" s="12" customFormat="1" ht="22.8" customHeight="1">
      <c r="A117" s="12"/>
      <c r="B117" s="153"/>
      <c r="C117" s="12"/>
      <c r="D117" s="154" t="s">
        <v>79</v>
      </c>
      <c r="E117" s="164" t="s">
        <v>2533</v>
      </c>
      <c r="F117" s="164" t="s">
        <v>2534</v>
      </c>
      <c r="G117" s="12"/>
      <c r="H117" s="12"/>
      <c r="I117" s="156"/>
      <c r="J117" s="165">
        <f>BK117</f>
        <v>0</v>
      </c>
      <c r="K117" s="12"/>
      <c r="L117" s="153"/>
      <c r="M117" s="158"/>
      <c r="N117" s="159"/>
      <c r="O117" s="159"/>
      <c r="P117" s="160">
        <f>SUM(P118:P129)</f>
        <v>0</v>
      </c>
      <c r="Q117" s="159"/>
      <c r="R117" s="160">
        <f>SUM(R118:R129)</f>
        <v>0</v>
      </c>
      <c r="S117" s="159"/>
      <c r="T117" s="161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4" t="s">
        <v>245</v>
      </c>
      <c r="AT117" s="162" t="s">
        <v>79</v>
      </c>
      <c r="AU117" s="162" t="s">
        <v>88</v>
      </c>
      <c r="AY117" s="154" t="s">
        <v>216</v>
      </c>
      <c r="BK117" s="163">
        <f>SUM(BK118:BK129)</f>
        <v>0</v>
      </c>
    </row>
    <row r="118" s="2" customFormat="1" ht="14.4" customHeight="1">
      <c r="A118" s="40"/>
      <c r="B118" s="166"/>
      <c r="C118" s="167" t="s">
        <v>287</v>
      </c>
      <c r="D118" s="167" t="s">
        <v>218</v>
      </c>
      <c r="E118" s="168" t="s">
        <v>2535</v>
      </c>
      <c r="F118" s="169" t="s">
        <v>2536</v>
      </c>
      <c r="G118" s="170" t="s">
        <v>1436</v>
      </c>
      <c r="H118" s="171">
        <v>1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1629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1629</v>
      </c>
      <c r="BM118" s="178" t="s">
        <v>2537</v>
      </c>
    </row>
    <row r="119" s="2" customFormat="1">
      <c r="A119" s="40"/>
      <c r="B119" s="41"/>
      <c r="C119" s="40"/>
      <c r="D119" s="181" t="s">
        <v>230</v>
      </c>
      <c r="E119" s="40"/>
      <c r="F119" s="189" t="s">
        <v>2538</v>
      </c>
      <c r="G119" s="40"/>
      <c r="H119" s="40"/>
      <c r="I119" s="190"/>
      <c r="J119" s="40"/>
      <c r="K119" s="40"/>
      <c r="L119" s="41"/>
      <c r="M119" s="191"/>
      <c r="N119" s="192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0" t="s">
        <v>230</v>
      </c>
      <c r="AU119" s="20" t="s">
        <v>22</v>
      </c>
    </row>
    <row r="120" s="2" customFormat="1" ht="14.4" customHeight="1">
      <c r="A120" s="40"/>
      <c r="B120" s="166"/>
      <c r="C120" s="167" t="s">
        <v>292</v>
      </c>
      <c r="D120" s="167" t="s">
        <v>218</v>
      </c>
      <c r="E120" s="168" t="s">
        <v>2539</v>
      </c>
      <c r="F120" s="169" t="s">
        <v>2540</v>
      </c>
      <c r="G120" s="170" t="s">
        <v>1436</v>
      </c>
      <c r="H120" s="171">
        <v>1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1629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1629</v>
      </c>
      <c r="BM120" s="178" t="s">
        <v>2541</v>
      </c>
    </row>
    <row r="121" s="2" customFormat="1">
      <c r="A121" s="40"/>
      <c r="B121" s="41"/>
      <c r="C121" s="40"/>
      <c r="D121" s="181" t="s">
        <v>230</v>
      </c>
      <c r="E121" s="40"/>
      <c r="F121" s="189" t="s">
        <v>2542</v>
      </c>
      <c r="G121" s="40"/>
      <c r="H121" s="40"/>
      <c r="I121" s="190"/>
      <c r="J121" s="40"/>
      <c r="K121" s="40"/>
      <c r="L121" s="41"/>
      <c r="M121" s="191"/>
      <c r="N121" s="192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0" t="s">
        <v>230</v>
      </c>
      <c r="AU121" s="20" t="s">
        <v>22</v>
      </c>
    </row>
    <row r="122" s="2" customFormat="1" ht="14.4" customHeight="1">
      <c r="A122" s="40"/>
      <c r="B122" s="166"/>
      <c r="C122" s="167" t="s">
        <v>9</v>
      </c>
      <c r="D122" s="167" t="s">
        <v>218</v>
      </c>
      <c r="E122" s="168" t="s">
        <v>2543</v>
      </c>
      <c r="F122" s="169" t="s">
        <v>2544</v>
      </c>
      <c r="G122" s="170" t="s">
        <v>1436</v>
      </c>
      <c r="H122" s="171">
        <v>1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1629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1629</v>
      </c>
      <c r="BM122" s="178" t="s">
        <v>2545</v>
      </c>
    </row>
    <row r="123" s="2" customFormat="1">
      <c r="A123" s="40"/>
      <c r="B123" s="41"/>
      <c r="C123" s="40"/>
      <c r="D123" s="181" t="s">
        <v>230</v>
      </c>
      <c r="E123" s="40"/>
      <c r="F123" s="189" t="s">
        <v>2546</v>
      </c>
      <c r="G123" s="40"/>
      <c r="H123" s="40"/>
      <c r="I123" s="190"/>
      <c r="J123" s="40"/>
      <c r="K123" s="40"/>
      <c r="L123" s="41"/>
      <c r="M123" s="191"/>
      <c r="N123" s="192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230</v>
      </c>
      <c r="AU123" s="20" t="s">
        <v>22</v>
      </c>
    </row>
    <row r="124" s="2" customFormat="1" ht="14.4" customHeight="1">
      <c r="A124" s="40"/>
      <c r="B124" s="166"/>
      <c r="C124" s="167" t="s">
        <v>303</v>
      </c>
      <c r="D124" s="167" t="s">
        <v>218</v>
      </c>
      <c r="E124" s="168" t="s">
        <v>2547</v>
      </c>
      <c r="F124" s="169" t="s">
        <v>2548</v>
      </c>
      <c r="G124" s="170" t="s">
        <v>1436</v>
      </c>
      <c r="H124" s="171">
        <v>1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1629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1629</v>
      </c>
      <c r="BM124" s="178" t="s">
        <v>2549</v>
      </c>
    </row>
    <row r="125" s="2" customFormat="1">
      <c r="A125" s="40"/>
      <c r="B125" s="41"/>
      <c r="C125" s="40"/>
      <c r="D125" s="181" t="s">
        <v>230</v>
      </c>
      <c r="E125" s="40"/>
      <c r="F125" s="189" t="s">
        <v>2550</v>
      </c>
      <c r="G125" s="40"/>
      <c r="H125" s="40"/>
      <c r="I125" s="190"/>
      <c r="J125" s="40"/>
      <c r="K125" s="40"/>
      <c r="L125" s="41"/>
      <c r="M125" s="191"/>
      <c r="N125" s="192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230</v>
      </c>
      <c r="AU125" s="20" t="s">
        <v>22</v>
      </c>
    </row>
    <row r="126" s="2" customFormat="1" ht="14.4" customHeight="1">
      <c r="A126" s="40"/>
      <c r="B126" s="166"/>
      <c r="C126" s="167" t="s">
        <v>308</v>
      </c>
      <c r="D126" s="167" t="s">
        <v>218</v>
      </c>
      <c r="E126" s="168" t="s">
        <v>2551</v>
      </c>
      <c r="F126" s="169" t="s">
        <v>2552</v>
      </c>
      <c r="G126" s="170" t="s">
        <v>1436</v>
      </c>
      <c r="H126" s="171">
        <v>1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1629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1629</v>
      </c>
      <c r="BM126" s="178" t="s">
        <v>2553</v>
      </c>
    </row>
    <row r="127" s="2" customFormat="1">
      <c r="A127" s="40"/>
      <c r="B127" s="41"/>
      <c r="C127" s="40"/>
      <c r="D127" s="181" t="s">
        <v>230</v>
      </c>
      <c r="E127" s="40"/>
      <c r="F127" s="189" t="s">
        <v>2554</v>
      </c>
      <c r="G127" s="40"/>
      <c r="H127" s="40"/>
      <c r="I127" s="190"/>
      <c r="J127" s="40"/>
      <c r="K127" s="40"/>
      <c r="L127" s="41"/>
      <c r="M127" s="191"/>
      <c r="N127" s="192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0" t="s">
        <v>230</v>
      </c>
      <c r="AU127" s="20" t="s">
        <v>22</v>
      </c>
    </row>
    <row r="128" s="2" customFormat="1" ht="14.4" customHeight="1">
      <c r="A128" s="40"/>
      <c r="B128" s="166"/>
      <c r="C128" s="167" t="s">
        <v>314</v>
      </c>
      <c r="D128" s="167" t="s">
        <v>218</v>
      </c>
      <c r="E128" s="168" t="s">
        <v>2555</v>
      </c>
      <c r="F128" s="169" t="s">
        <v>2556</v>
      </c>
      <c r="G128" s="170" t="s">
        <v>1436</v>
      </c>
      <c r="H128" s="171">
        <v>1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1629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1629</v>
      </c>
      <c r="BM128" s="178" t="s">
        <v>2557</v>
      </c>
    </row>
    <row r="129" s="2" customFormat="1">
      <c r="A129" s="40"/>
      <c r="B129" s="41"/>
      <c r="C129" s="40"/>
      <c r="D129" s="181" t="s">
        <v>230</v>
      </c>
      <c r="E129" s="40"/>
      <c r="F129" s="189" t="s">
        <v>2558</v>
      </c>
      <c r="G129" s="40"/>
      <c r="H129" s="40"/>
      <c r="I129" s="190"/>
      <c r="J129" s="40"/>
      <c r="K129" s="40"/>
      <c r="L129" s="41"/>
      <c r="M129" s="191"/>
      <c r="N129" s="192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0" t="s">
        <v>230</v>
      </c>
      <c r="AU129" s="20" t="s">
        <v>22</v>
      </c>
    </row>
    <row r="130" s="12" customFormat="1" ht="22.8" customHeight="1">
      <c r="A130" s="12"/>
      <c r="B130" s="153"/>
      <c r="C130" s="12"/>
      <c r="D130" s="154" t="s">
        <v>79</v>
      </c>
      <c r="E130" s="164" t="s">
        <v>1625</v>
      </c>
      <c r="F130" s="164" t="s">
        <v>1626</v>
      </c>
      <c r="G130" s="12"/>
      <c r="H130" s="12"/>
      <c r="I130" s="156"/>
      <c r="J130" s="165">
        <f>BK130</f>
        <v>0</v>
      </c>
      <c r="K130" s="12"/>
      <c r="L130" s="153"/>
      <c r="M130" s="158"/>
      <c r="N130" s="159"/>
      <c r="O130" s="159"/>
      <c r="P130" s="160">
        <f>SUM(P131:P142)</f>
        <v>0</v>
      </c>
      <c r="Q130" s="159"/>
      <c r="R130" s="160">
        <f>SUM(R131:R142)</f>
        <v>0</v>
      </c>
      <c r="S130" s="159"/>
      <c r="T130" s="161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4" t="s">
        <v>245</v>
      </c>
      <c r="AT130" s="162" t="s">
        <v>79</v>
      </c>
      <c r="AU130" s="162" t="s">
        <v>88</v>
      </c>
      <c r="AY130" s="154" t="s">
        <v>216</v>
      </c>
      <c r="BK130" s="163">
        <f>SUM(BK131:BK142)</f>
        <v>0</v>
      </c>
    </row>
    <row r="131" s="2" customFormat="1" ht="14.4" customHeight="1">
      <c r="A131" s="40"/>
      <c r="B131" s="166"/>
      <c r="C131" s="167" t="s">
        <v>319</v>
      </c>
      <c r="D131" s="167" t="s">
        <v>218</v>
      </c>
      <c r="E131" s="168" t="s">
        <v>2619</v>
      </c>
      <c r="F131" s="169" t="s">
        <v>2620</v>
      </c>
      <c r="G131" s="170" t="s">
        <v>1436</v>
      </c>
      <c r="H131" s="171">
        <v>1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1629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1629</v>
      </c>
      <c r="BM131" s="178" t="s">
        <v>2657</v>
      </c>
    </row>
    <row r="132" s="2" customFormat="1">
      <c r="A132" s="40"/>
      <c r="B132" s="41"/>
      <c r="C132" s="40"/>
      <c r="D132" s="181" t="s">
        <v>230</v>
      </c>
      <c r="E132" s="40"/>
      <c r="F132" s="189" t="s">
        <v>2622</v>
      </c>
      <c r="G132" s="40"/>
      <c r="H132" s="40"/>
      <c r="I132" s="190"/>
      <c r="J132" s="40"/>
      <c r="K132" s="40"/>
      <c r="L132" s="41"/>
      <c r="M132" s="191"/>
      <c r="N132" s="192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230</v>
      </c>
      <c r="AU132" s="20" t="s">
        <v>22</v>
      </c>
    </row>
    <row r="133" s="2" customFormat="1" ht="14.4" customHeight="1">
      <c r="A133" s="40"/>
      <c r="B133" s="166"/>
      <c r="C133" s="167" t="s">
        <v>325</v>
      </c>
      <c r="D133" s="167" t="s">
        <v>218</v>
      </c>
      <c r="E133" s="168" t="s">
        <v>2623</v>
      </c>
      <c r="F133" s="169" t="s">
        <v>2624</v>
      </c>
      <c r="G133" s="170" t="s">
        <v>1436</v>
      </c>
      <c r="H133" s="171">
        <v>1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1629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1629</v>
      </c>
      <c r="BM133" s="178" t="s">
        <v>2658</v>
      </c>
    </row>
    <row r="134" s="2" customFormat="1">
      <c r="A134" s="40"/>
      <c r="B134" s="41"/>
      <c r="C134" s="40"/>
      <c r="D134" s="181" t="s">
        <v>230</v>
      </c>
      <c r="E134" s="40"/>
      <c r="F134" s="189" t="s">
        <v>2626</v>
      </c>
      <c r="G134" s="40"/>
      <c r="H134" s="40"/>
      <c r="I134" s="190"/>
      <c r="J134" s="40"/>
      <c r="K134" s="40"/>
      <c r="L134" s="41"/>
      <c r="M134" s="191"/>
      <c r="N134" s="192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230</v>
      </c>
      <c r="AU134" s="20" t="s">
        <v>22</v>
      </c>
    </row>
    <row r="135" s="2" customFormat="1" ht="14.4" customHeight="1">
      <c r="A135" s="40"/>
      <c r="B135" s="166"/>
      <c r="C135" s="167" t="s">
        <v>8</v>
      </c>
      <c r="D135" s="167" t="s">
        <v>218</v>
      </c>
      <c r="E135" s="168" t="s">
        <v>2627</v>
      </c>
      <c r="F135" s="169" t="s">
        <v>2628</v>
      </c>
      <c r="G135" s="170" t="s">
        <v>1436</v>
      </c>
      <c r="H135" s="171">
        <v>1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1629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1629</v>
      </c>
      <c r="BM135" s="178" t="s">
        <v>2659</v>
      </c>
    </row>
    <row r="136" s="2" customFormat="1">
      <c r="A136" s="40"/>
      <c r="B136" s="41"/>
      <c r="C136" s="40"/>
      <c r="D136" s="181" t="s">
        <v>230</v>
      </c>
      <c r="E136" s="40"/>
      <c r="F136" s="189" t="s">
        <v>2626</v>
      </c>
      <c r="G136" s="40"/>
      <c r="H136" s="40"/>
      <c r="I136" s="190"/>
      <c r="J136" s="40"/>
      <c r="K136" s="40"/>
      <c r="L136" s="41"/>
      <c r="M136" s="191"/>
      <c r="N136" s="192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230</v>
      </c>
      <c r="AU136" s="20" t="s">
        <v>22</v>
      </c>
    </row>
    <row r="137" s="2" customFormat="1" ht="14.4" customHeight="1">
      <c r="A137" s="40"/>
      <c r="B137" s="166"/>
      <c r="C137" s="167" t="s">
        <v>336</v>
      </c>
      <c r="D137" s="167" t="s">
        <v>218</v>
      </c>
      <c r="E137" s="168" t="s">
        <v>2630</v>
      </c>
      <c r="F137" s="169" t="s">
        <v>2631</v>
      </c>
      <c r="G137" s="170" t="s">
        <v>1436</v>
      </c>
      <c r="H137" s="171">
        <v>1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1629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1629</v>
      </c>
      <c r="BM137" s="178" t="s">
        <v>2660</v>
      </c>
    </row>
    <row r="138" s="2" customFormat="1">
      <c r="A138" s="40"/>
      <c r="B138" s="41"/>
      <c r="C138" s="40"/>
      <c r="D138" s="181" t="s">
        <v>230</v>
      </c>
      <c r="E138" s="40"/>
      <c r="F138" s="189" t="s">
        <v>2626</v>
      </c>
      <c r="G138" s="40"/>
      <c r="H138" s="40"/>
      <c r="I138" s="190"/>
      <c r="J138" s="40"/>
      <c r="K138" s="40"/>
      <c r="L138" s="41"/>
      <c r="M138" s="191"/>
      <c r="N138" s="192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230</v>
      </c>
      <c r="AU138" s="20" t="s">
        <v>22</v>
      </c>
    </row>
    <row r="139" s="2" customFormat="1" ht="14.4" customHeight="1">
      <c r="A139" s="40"/>
      <c r="B139" s="166"/>
      <c r="C139" s="167" t="s">
        <v>341</v>
      </c>
      <c r="D139" s="167" t="s">
        <v>218</v>
      </c>
      <c r="E139" s="168" t="s">
        <v>2633</v>
      </c>
      <c r="F139" s="169" t="s">
        <v>2634</v>
      </c>
      <c r="G139" s="170" t="s">
        <v>1436</v>
      </c>
      <c r="H139" s="171">
        <v>1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1629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1629</v>
      </c>
      <c r="BM139" s="178" t="s">
        <v>2661</v>
      </c>
    </row>
    <row r="140" s="2" customFormat="1">
      <c r="A140" s="40"/>
      <c r="B140" s="41"/>
      <c r="C140" s="40"/>
      <c r="D140" s="181" t="s">
        <v>230</v>
      </c>
      <c r="E140" s="40"/>
      <c r="F140" s="189" t="s">
        <v>2626</v>
      </c>
      <c r="G140" s="40"/>
      <c r="H140" s="40"/>
      <c r="I140" s="190"/>
      <c r="J140" s="40"/>
      <c r="K140" s="40"/>
      <c r="L140" s="41"/>
      <c r="M140" s="191"/>
      <c r="N140" s="192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230</v>
      </c>
      <c r="AU140" s="20" t="s">
        <v>22</v>
      </c>
    </row>
    <row r="141" s="2" customFormat="1" ht="14.4" customHeight="1">
      <c r="A141" s="40"/>
      <c r="B141" s="166"/>
      <c r="C141" s="167" t="s">
        <v>346</v>
      </c>
      <c r="D141" s="167" t="s">
        <v>218</v>
      </c>
      <c r="E141" s="168" t="s">
        <v>2636</v>
      </c>
      <c r="F141" s="169" t="s">
        <v>2637</v>
      </c>
      <c r="G141" s="170" t="s">
        <v>1436</v>
      </c>
      <c r="H141" s="171">
        <v>1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1629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1629</v>
      </c>
      <c r="BM141" s="178" t="s">
        <v>2662</v>
      </c>
    </row>
    <row r="142" s="2" customFormat="1">
      <c r="A142" s="40"/>
      <c r="B142" s="41"/>
      <c r="C142" s="40"/>
      <c r="D142" s="181" t="s">
        <v>230</v>
      </c>
      <c r="E142" s="40"/>
      <c r="F142" s="189" t="s">
        <v>2626</v>
      </c>
      <c r="G142" s="40"/>
      <c r="H142" s="40"/>
      <c r="I142" s="190"/>
      <c r="J142" s="40"/>
      <c r="K142" s="40"/>
      <c r="L142" s="41"/>
      <c r="M142" s="191"/>
      <c r="N142" s="192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230</v>
      </c>
      <c r="AU142" s="20" t="s">
        <v>22</v>
      </c>
    </row>
    <row r="143" s="12" customFormat="1" ht="22.8" customHeight="1">
      <c r="A143" s="12"/>
      <c r="B143" s="153"/>
      <c r="C143" s="12"/>
      <c r="D143" s="154" t="s">
        <v>79</v>
      </c>
      <c r="E143" s="164" t="s">
        <v>2559</v>
      </c>
      <c r="F143" s="164" t="s">
        <v>2560</v>
      </c>
      <c r="G143" s="12"/>
      <c r="H143" s="12"/>
      <c r="I143" s="156"/>
      <c r="J143" s="165">
        <f>BK143</f>
        <v>0</v>
      </c>
      <c r="K143" s="12"/>
      <c r="L143" s="153"/>
      <c r="M143" s="158"/>
      <c r="N143" s="159"/>
      <c r="O143" s="159"/>
      <c r="P143" s="160">
        <f>SUM(P144:P149)</f>
        <v>0</v>
      </c>
      <c r="Q143" s="159"/>
      <c r="R143" s="160">
        <f>SUM(R144:R149)</f>
        <v>0</v>
      </c>
      <c r="S143" s="159"/>
      <c r="T143" s="16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4" t="s">
        <v>245</v>
      </c>
      <c r="AT143" s="162" t="s">
        <v>79</v>
      </c>
      <c r="AU143" s="162" t="s">
        <v>88</v>
      </c>
      <c r="AY143" s="154" t="s">
        <v>216</v>
      </c>
      <c r="BK143" s="163">
        <f>SUM(BK144:BK149)</f>
        <v>0</v>
      </c>
    </row>
    <row r="144" s="2" customFormat="1" ht="14.4" customHeight="1">
      <c r="A144" s="40"/>
      <c r="B144" s="166"/>
      <c r="C144" s="167" t="s">
        <v>351</v>
      </c>
      <c r="D144" s="167" t="s">
        <v>218</v>
      </c>
      <c r="E144" s="168" t="s">
        <v>2639</v>
      </c>
      <c r="F144" s="169" t="s">
        <v>2640</v>
      </c>
      <c r="G144" s="170" t="s">
        <v>1436</v>
      </c>
      <c r="H144" s="171">
        <v>1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1629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1629</v>
      </c>
      <c r="BM144" s="178" t="s">
        <v>2663</v>
      </c>
    </row>
    <row r="145" s="2" customFormat="1">
      <c r="A145" s="40"/>
      <c r="B145" s="41"/>
      <c r="C145" s="40"/>
      <c r="D145" s="181" t="s">
        <v>230</v>
      </c>
      <c r="E145" s="40"/>
      <c r="F145" s="189" t="s">
        <v>2642</v>
      </c>
      <c r="G145" s="40"/>
      <c r="H145" s="40"/>
      <c r="I145" s="190"/>
      <c r="J145" s="40"/>
      <c r="K145" s="40"/>
      <c r="L145" s="41"/>
      <c r="M145" s="191"/>
      <c r="N145" s="192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230</v>
      </c>
      <c r="AU145" s="20" t="s">
        <v>22</v>
      </c>
    </row>
    <row r="146" s="2" customFormat="1" ht="14.4" customHeight="1">
      <c r="A146" s="40"/>
      <c r="B146" s="166"/>
      <c r="C146" s="167" t="s">
        <v>355</v>
      </c>
      <c r="D146" s="167" t="s">
        <v>218</v>
      </c>
      <c r="E146" s="168" t="s">
        <v>2643</v>
      </c>
      <c r="F146" s="169" t="s">
        <v>2644</v>
      </c>
      <c r="G146" s="170" t="s">
        <v>1436</v>
      </c>
      <c r="H146" s="171">
        <v>1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1629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1629</v>
      </c>
      <c r="BM146" s="178" t="s">
        <v>2664</v>
      </c>
    </row>
    <row r="147" s="2" customFormat="1">
      <c r="A147" s="40"/>
      <c r="B147" s="41"/>
      <c r="C147" s="40"/>
      <c r="D147" s="181" t="s">
        <v>230</v>
      </c>
      <c r="E147" s="40"/>
      <c r="F147" s="189" t="s">
        <v>2646</v>
      </c>
      <c r="G147" s="40"/>
      <c r="H147" s="40"/>
      <c r="I147" s="190"/>
      <c r="J147" s="40"/>
      <c r="K147" s="40"/>
      <c r="L147" s="41"/>
      <c r="M147" s="191"/>
      <c r="N147" s="192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230</v>
      </c>
      <c r="AU147" s="20" t="s">
        <v>22</v>
      </c>
    </row>
    <row r="148" s="2" customFormat="1" ht="14.4" customHeight="1">
      <c r="A148" s="40"/>
      <c r="B148" s="166"/>
      <c r="C148" s="167" t="s">
        <v>363</v>
      </c>
      <c r="D148" s="167" t="s">
        <v>218</v>
      </c>
      <c r="E148" s="168" t="s">
        <v>2561</v>
      </c>
      <c r="F148" s="169" t="s">
        <v>2562</v>
      </c>
      <c r="G148" s="170" t="s">
        <v>1436</v>
      </c>
      <c r="H148" s="171">
        <v>1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1629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1629</v>
      </c>
      <c r="BM148" s="178" t="s">
        <v>2563</v>
      </c>
    </row>
    <row r="149" s="2" customFormat="1">
      <c r="A149" s="40"/>
      <c r="B149" s="41"/>
      <c r="C149" s="40"/>
      <c r="D149" s="181" t="s">
        <v>230</v>
      </c>
      <c r="E149" s="40"/>
      <c r="F149" s="189" t="s">
        <v>2564</v>
      </c>
      <c r="G149" s="40"/>
      <c r="H149" s="40"/>
      <c r="I149" s="190"/>
      <c r="J149" s="40"/>
      <c r="K149" s="40"/>
      <c r="L149" s="41"/>
      <c r="M149" s="191"/>
      <c r="N149" s="192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230</v>
      </c>
      <c r="AU149" s="20" t="s">
        <v>22</v>
      </c>
    </row>
    <row r="150" s="12" customFormat="1" ht="22.8" customHeight="1">
      <c r="A150" s="12"/>
      <c r="B150" s="153"/>
      <c r="C150" s="12"/>
      <c r="D150" s="154" t="s">
        <v>79</v>
      </c>
      <c r="E150" s="164" t="s">
        <v>2647</v>
      </c>
      <c r="F150" s="164" t="s">
        <v>2648</v>
      </c>
      <c r="G150" s="12"/>
      <c r="H150" s="12"/>
      <c r="I150" s="156"/>
      <c r="J150" s="165">
        <f>BK150</f>
        <v>0</v>
      </c>
      <c r="K150" s="12"/>
      <c r="L150" s="153"/>
      <c r="M150" s="158"/>
      <c r="N150" s="159"/>
      <c r="O150" s="159"/>
      <c r="P150" s="160">
        <f>P151</f>
        <v>0</v>
      </c>
      <c r="Q150" s="159"/>
      <c r="R150" s="160">
        <f>R151</f>
        <v>0</v>
      </c>
      <c r="S150" s="159"/>
      <c r="T150" s="16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4" t="s">
        <v>245</v>
      </c>
      <c r="AT150" s="162" t="s">
        <v>79</v>
      </c>
      <c r="AU150" s="162" t="s">
        <v>88</v>
      </c>
      <c r="AY150" s="154" t="s">
        <v>216</v>
      </c>
      <c r="BK150" s="163">
        <f>BK151</f>
        <v>0</v>
      </c>
    </row>
    <row r="151" s="2" customFormat="1" ht="14.4" customHeight="1">
      <c r="A151" s="40"/>
      <c r="B151" s="166"/>
      <c r="C151" s="167" t="s">
        <v>369</v>
      </c>
      <c r="D151" s="167" t="s">
        <v>218</v>
      </c>
      <c r="E151" s="168" t="s">
        <v>2649</v>
      </c>
      <c r="F151" s="169" t="s">
        <v>2650</v>
      </c>
      <c r="G151" s="170" t="s">
        <v>1436</v>
      </c>
      <c r="H151" s="171">
        <v>1</v>
      </c>
      <c r="I151" s="172"/>
      <c r="J151" s="173">
        <f>ROUND(I151*H151,2)</f>
        <v>0</v>
      </c>
      <c r="K151" s="169" t="s">
        <v>222</v>
      </c>
      <c r="L151" s="41"/>
      <c r="M151" s="211" t="s">
        <v>3</v>
      </c>
      <c r="N151" s="212" t="s">
        <v>51</v>
      </c>
      <c r="O151" s="21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1629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1629</v>
      </c>
      <c r="BM151" s="178" t="s">
        <v>2665</v>
      </c>
    </row>
    <row r="152" s="2" customFormat="1" ht="6.96" customHeight="1">
      <c r="A152" s="40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41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2666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ROUND(J83,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ROUND((SUM(BE83:BE101)),  2)</f>
        <v>0</v>
      </c>
      <c r="G33" s="40"/>
      <c r="H33" s="40"/>
      <c r="I33" s="125">
        <v>0.20999999999999999</v>
      </c>
      <c r="J33" s="124">
        <f>ROUND(((SUM(BE83:BE101))*I33),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ROUND((SUM(BF83:BF101)),  2)</f>
        <v>0</v>
      </c>
      <c r="G34" s="40"/>
      <c r="H34" s="40"/>
      <c r="I34" s="125">
        <v>0.14999999999999999</v>
      </c>
      <c r="J34" s="124">
        <f>ROUND(((SUM(BF83:BF101))*I34),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ROUND((SUM(BG83:BG101)),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ROUND((SUM(BH83:BH101)),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ROUND((SUM(BI83:BI101)),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 xml:space="preserve">VRN.3 - Vedlejší rozpočtové náklady - 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J83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2531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J98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2532</v>
      </c>
      <c r="E63" s="141"/>
      <c r="F63" s="141"/>
      <c r="G63" s="141"/>
      <c r="H63" s="141"/>
      <c r="I63" s="141"/>
      <c r="J63" s="142">
        <f>J99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201</v>
      </c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17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0"/>
      <c r="D73" s="40"/>
      <c r="E73" s="117" t="str">
        <f>E7</f>
        <v>II/187 Kolínec průtah</v>
      </c>
      <c r="F73" s="33"/>
      <c r="G73" s="33"/>
      <c r="H73" s="33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187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64" t="str">
        <f>E9</f>
        <v xml:space="preserve">VRN.3 - Vedlejší rozpočtové náklady -  III. úsek - uznatelné náklady</v>
      </c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23</v>
      </c>
      <c r="D77" s="40"/>
      <c r="E77" s="40"/>
      <c r="F77" s="28" t="str">
        <f>F12</f>
        <v>Kolínec</v>
      </c>
      <c r="G77" s="40"/>
      <c r="H77" s="40"/>
      <c r="I77" s="33" t="s">
        <v>25</v>
      </c>
      <c r="J77" s="66" t="str">
        <f>IF(J12="","",J12)</f>
        <v>21. 1. 2021</v>
      </c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31</v>
      </c>
      <c r="D79" s="40"/>
      <c r="E79" s="40"/>
      <c r="F79" s="28" t="str">
        <f>E15</f>
        <v>Městys Kolínec, Kolínec 28, 341 12 Kolínec</v>
      </c>
      <c r="G79" s="40"/>
      <c r="H79" s="40"/>
      <c r="I79" s="33" t="s">
        <v>38</v>
      </c>
      <c r="J79" s="38" t="str">
        <f>E21</f>
        <v>Ing. arch. Martin Jirovský Ph.D., MBA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36</v>
      </c>
      <c r="D80" s="40"/>
      <c r="E80" s="40"/>
      <c r="F80" s="28" t="str">
        <f>IF(E18="","",E18)</f>
        <v>Vyplň údaj</v>
      </c>
      <c r="G80" s="40"/>
      <c r="H80" s="40"/>
      <c r="I80" s="33" t="s">
        <v>42</v>
      </c>
      <c r="J80" s="38" t="str">
        <f>E24</f>
        <v>Centrum služen Staré město; Petra Stejskalová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43"/>
      <c r="B82" s="144"/>
      <c r="C82" s="145" t="s">
        <v>202</v>
      </c>
      <c r="D82" s="146" t="s">
        <v>65</v>
      </c>
      <c r="E82" s="146" t="s">
        <v>61</v>
      </c>
      <c r="F82" s="146" t="s">
        <v>62</v>
      </c>
      <c r="G82" s="146" t="s">
        <v>203</v>
      </c>
      <c r="H82" s="146" t="s">
        <v>204</v>
      </c>
      <c r="I82" s="146" t="s">
        <v>205</v>
      </c>
      <c r="J82" s="146" t="s">
        <v>191</v>
      </c>
      <c r="K82" s="147" t="s">
        <v>206</v>
      </c>
      <c r="L82" s="148"/>
      <c r="M82" s="82" t="s">
        <v>3</v>
      </c>
      <c r="N82" s="83" t="s">
        <v>50</v>
      </c>
      <c r="O82" s="83" t="s">
        <v>207</v>
      </c>
      <c r="P82" s="83" t="s">
        <v>208</v>
      </c>
      <c r="Q82" s="83" t="s">
        <v>209</v>
      </c>
      <c r="R82" s="83" t="s">
        <v>210</v>
      </c>
      <c r="S82" s="83" t="s">
        <v>211</v>
      </c>
      <c r="T82" s="84" t="s">
        <v>212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40"/>
      <c r="B83" s="41"/>
      <c r="C83" s="89" t="s">
        <v>213</v>
      </c>
      <c r="D83" s="40"/>
      <c r="E83" s="40"/>
      <c r="F83" s="40"/>
      <c r="G83" s="40"/>
      <c r="H83" s="40"/>
      <c r="I83" s="40"/>
      <c r="J83" s="149">
        <f>BK83</f>
        <v>0</v>
      </c>
      <c r="K83" s="40"/>
      <c r="L83" s="41"/>
      <c r="M83" s="85"/>
      <c r="N83" s="70"/>
      <c r="O83" s="86"/>
      <c r="P83" s="150">
        <f>P84+P98</f>
        <v>0</v>
      </c>
      <c r="Q83" s="86"/>
      <c r="R83" s="150">
        <f>R84+R98</f>
        <v>0</v>
      </c>
      <c r="S83" s="86"/>
      <c r="T83" s="151">
        <f>T84+T98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20" t="s">
        <v>79</v>
      </c>
      <c r="AU83" s="20" t="s">
        <v>192</v>
      </c>
      <c r="BK83" s="152">
        <f>BK84+BK98</f>
        <v>0</v>
      </c>
    </row>
    <row r="84" s="12" customFormat="1" ht="25.92" customHeight="1">
      <c r="A84" s="12"/>
      <c r="B84" s="153"/>
      <c r="C84" s="12"/>
      <c r="D84" s="154" t="s">
        <v>79</v>
      </c>
      <c r="E84" s="155" t="s">
        <v>214</v>
      </c>
      <c r="F84" s="155" t="s">
        <v>215</v>
      </c>
      <c r="G84" s="12"/>
      <c r="H84" s="12"/>
      <c r="I84" s="156"/>
      <c r="J84" s="157">
        <f>BK84</f>
        <v>0</v>
      </c>
      <c r="K84" s="12"/>
      <c r="L84" s="153"/>
      <c r="M84" s="158"/>
      <c r="N84" s="159"/>
      <c r="O84" s="159"/>
      <c r="P84" s="160">
        <f>P85</f>
        <v>0</v>
      </c>
      <c r="Q84" s="159"/>
      <c r="R84" s="160">
        <f>R85</f>
        <v>0</v>
      </c>
      <c r="S84" s="159"/>
      <c r="T84" s="16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88</v>
      </c>
      <c r="AT84" s="162" t="s">
        <v>79</v>
      </c>
      <c r="AU84" s="162" t="s">
        <v>80</v>
      </c>
      <c r="AY84" s="154" t="s">
        <v>216</v>
      </c>
      <c r="BK84" s="163">
        <f>BK85</f>
        <v>0</v>
      </c>
    </row>
    <row r="85" s="12" customFormat="1" ht="22.8" customHeight="1">
      <c r="A85" s="12"/>
      <c r="B85" s="153"/>
      <c r="C85" s="12"/>
      <c r="D85" s="154" t="s">
        <v>79</v>
      </c>
      <c r="E85" s="164" t="s">
        <v>2533</v>
      </c>
      <c r="F85" s="164" t="s">
        <v>2534</v>
      </c>
      <c r="G85" s="12"/>
      <c r="H85" s="12"/>
      <c r="I85" s="156"/>
      <c r="J85" s="165">
        <f>BK85</f>
        <v>0</v>
      </c>
      <c r="K85" s="12"/>
      <c r="L85" s="153"/>
      <c r="M85" s="158"/>
      <c r="N85" s="159"/>
      <c r="O85" s="159"/>
      <c r="P85" s="160">
        <f>SUM(P86:P97)</f>
        <v>0</v>
      </c>
      <c r="Q85" s="159"/>
      <c r="R85" s="160">
        <f>SUM(R86:R97)</f>
        <v>0</v>
      </c>
      <c r="S85" s="159"/>
      <c r="T85" s="161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245</v>
      </c>
      <c r="AT85" s="162" t="s">
        <v>79</v>
      </c>
      <c r="AU85" s="162" t="s">
        <v>88</v>
      </c>
      <c r="AY85" s="154" t="s">
        <v>216</v>
      </c>
      <c r="BK85" s="163">
        <f>SUM(BK86:BK97)</f>
        <v>0</v>
      </c>
    </row>
    <row r="86" s="2" customFormat="1" ht="14.4" customHeight="1">
      <c r="A86" s="40"/>
      <c r="B86" s="166"/>
      <c r="C86" s="167" t="s">
        <v>88</v>
      </c>
      <c r="D86" s="167" t="s">
        <v>218</v>
      </c>
      <c r="E86" s="168" t="s">
        <v>2535</v>
      </c>
      <c r="F86" s="169" t="s">
        <v>2536</v>
      </c>
      <c r="G86" s="170" t="s">
        <v>1436</v>
      </c>
      <c r="H86" s="171">
        <v>1</v>
      </c>
      <c r="I86" s="172"/>
      <c r="J86" s="173">
        <f>ROUND(I86*H86,2)</f>
        <v>0</v>
      </c>
      <c r="K86" s="169" t="s">
        <v>222</v>
      </c>
      <c r="L86" s="41"/>
      <c r="M86" s="174" t="s">
        <v>3</v>
      </c>
      <c r="N86" s="175" t="s">
        <v>51</v>
      </c>
      <c r="O86" s="74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178" t="s">
        <v>1629</v>
      </c>
      <c r="AT86" s="178" t="s">
        <v>218</v>
      </c>
      <c r="AU86" s="178" t="s">
        <v>22</v>
      </c>
      <c r="AY86" s="20" t="s">
        <v>216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88</v>
      </c>
      <c r="BK86" s="179">
        <f>ROUND(I86*H86,2)</f>
        <v>0</v>
      </c>
      <c r="BL86" s="20" t="s">
        <v>1629</v>
      </c>
      <c r="BM86" s="178" t="s">
        <v>2537</v>
      </c>
    </row>
    <row r="87" s="2" customFormat="1">
      <c r="A87" s="40"/>
      <c r="B87" s="41"/>
      <c r="C87" s="40"/>
      <c r="D87" s="181" t="s">
        <v>230</v>
      </c>
      <c r="E87" s="40"/>
      <c r="F87" s="189" t="s">
        <v>2538</v>
      </c>
      <c r="G87" s="40"/>
      <c r="H87" s="40"/>
      <c r="I87" s="190"/>
      <c r="J87" s="40"/>
      <c r="K87" s="40"/>
      <c r="L87" s="41"/>
      <c r="M87" s="191"/>
      <c r="N87" s="192"/>
      <c r="O87" s="74"/>
      <c r="P87" s="74"/>
      <c r="Q87" s="74"/>
      <c r="R87" s="74"/>
      <c r="S87" s="74"/>
      <c r="T87" s="75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230</v>
      </c>
      <c r="AU87" s="20" t="s">
        <v>22</v>
      </c>
    </row>
    <row r="88" s="2" customFormat="1" ht="14.4" customHeight="1">
      <c r="A88" s="40"/>
      <c r="B88" s="166"/>
      <c r="C88" s="167" t="s">
        <v>22</v>
      </c>
      <c r="D88" s="167" t="s">
        <v>218</v>
      </c>
      <c r="E88" s="168" t="s">
        <v>2539</v>
      </c>
      <c r="F88" s="169" t="s">
        <v>2540</v>
      </c>
      <c r="G88" s="170" t="s">
        <v>1436</v>
      </c>
      <c r="H88" s="171">
        <v>1</v>
      </c>
      <c r="I88" s="172"/>
      <c r="J88" s="173">
        <f>ROUND(I88*H88,2)</f>
        <v>0</v>
      </c>
      <c r="K88" s="169" t="s">
        <v>222</v>
      </c>
      <c r="L88" s="41"/>
      <c r="M88" s="174" t="s">
        <v>3</v>
      </c>
      <c r="N88" s="175" t="s">
        <v>51</v>
      </c>
      <c r="O88" s="7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8" t="s">
        <v>1629</v>
      </c>
      <c r="AT88" s="178" t="s">
        <v>218</v>
      </c>
      <c r="AU88" s="178" t="s">
        <v>22</v>
      </c>
      <c r="AY88" s="20" t="s">
        <v>216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88</v>
      </c>
      <c r="BK88" s="179">
        <f>ROUND(I88*H88,2)</f>
        <v>0</v>
      </c>
      <c r="BL88" s="20" t="s">
        <v>1629</v>
      </c>
      <c r="BM88" s="178" t="s">
        <v>2541</v>
      </c>
    </row>
    <row r="89" s="2" customFormat="1">
      <c r="A89" s="40"/>
      <c r="B89" s="41"/>
      <c r="C89" s="40"/>
      <c r="D89" s="181" t="s">
        <v>230</v>
      </c>
      <c r="E89" s="40"/>
      <c r="F89" s="189" t="s">
        <v>2542</v>
      </c>
      <c r="G89" s="40"/>
      <c r="H89" s="40"/>
      <c r="I89" s="190"/>
      <c r="J89" s="40"/>
      <c r="K89" s="40"/>
      <c r="L89" s="41"/>
      <c r="M89" s="191"/>
      <c r="N89" s="192"/>
      <c r="O89" s="74"/>
      <c r="P89" s="74"/>
      <c r="Q89" s="74"/>
      <c r="R89" s="74"/>
      <c r="S89" s="74"/>
      <c r="T89" s="75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0" t="s">
        <v>230</v>
      </c>
      <c r="AU89" s="20" t="s">
        <v>22</v>
      </c>
    </row>
    <row r="90" s="2" customFormat="1" ht="14.4" customHeight="1">
      <c r="A90" s="40"/>
      <c r="B90" s="166"/>
      <c r="C90" s="167" t="s">
        <v>235</v>
      </c>
      <c r="D90" s="167" t="s">
        <v>218</v>
      </c>
      <c r="E90" s="168" t="s">
        <v>2543</v>
      </c>
      <c r="F90" s="169" t="s">
        <v>2544</v>
      </c>
      <c r="G90" s="170" t="s">
        <v>1436</v>
      </c>
      <c r="H90" s="171">
        <v>1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1629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1629</v>
      </c>
      <c r="BM90" s="178" t="s">
        <v>2545</v>
      </c>
    </row>
    <row r="91" s="2" customFormat="1">
      <c r="A91" s="40"/>
      <c r="B91" s="41"/>
      <c r="C91" s="40"/>
      <c r="D91" s="181" t="s">
        <v>230</v>
      </c>
      <c r="E91" s="40"/>
      <c r="F91" s="189" t="s">
        <v>2546</v>
      </c>
      <c r="G91" s="40"/>
      <c r="H91" s="40"/>
      <c r="I91" s="190"/>
      <c r="J91" s="40"/>
      <c r="K91" s="40"/>
      <c r="L91" s="41"/>
      <c r="M91" s="191"/>
      <c r="N91" s="192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230</v>
      </c>
      <c r="AU91" s="20" t="s">
        <v>22</v>
      </c>
    </row>
    <row r="92" s="2" customFormat="1" ht="14.4" customHeight="1">
      <c r="A92" s="40"/>
      <c r="B92" s="166"/>
      <c r="C92" s="167" t="s">
        <v>223</v>
      </c>
      <c r="D92" s="167" t="s">
        <v>218</v>
      </c>
      <c r="E92" s="168" t="s">
        <v>2547</v>
      </c>
      <c r="F92" s="169" t="s">
        <v>2548</v>
      </c>
      <c r="G92" s="170" t="s">
        <v>1436</v>
      </c>
      <c r="H92" s="171">
        <v>1</v>
      </c>
      <c r="I92" s="172"/>
      <c r="J92" s="173">
        <f>ROUND(I92*H92,2)</f>
        <v>0</v>
      </c>
      <c r="K92" s="169" t="s">
        <v>222</v>
      </c>
      <c r="L92" s="41"/>
      <c r="M92" s="174" t="s">
        <v>3</v>
      </c>
      <c r="N92" s="175" t="s">
        <v>51</v>
      </c>
      <c r="O92" s="7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8" t="s">
        <v>1629</v>
      </c>
      <c r="AT92" s="178" t="s">
        <v>218</v>
      </c>
      <c r="AU92" s="178" t="s">
        <v>22</v>
      </c>
      <c r="AY92" s="20" t="s">
        <v>216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88</v>
      </c>
      <c r="BK92" s="179">
        <f>ROUND(I92*H92,2)</f>
        <v>0</v>
      </c>
      <c r="BL92" s="20" t="s">
        <v>1629</v>
      </c>
      <c r="BM92" s="178" t="s">
        <v>2549</v>
      </c>
    </row>
    <row r="93" s="2" customFormat="1">
      <c r="A93" s="40"/>
      <c r="B93" s="41"/>
      <c r="C93" s="40"/>
      <c r="D93" s="181" t="s">
        <v>230</v>
      </c>
      <c r="E93" s="40"/>
      <c r="F93" s="189" t="s">
        <v>2550</v>
      </c>
      <c r="G93" s="40"/>
      <c r="H93" s="40"/>
      <c r="I93" s="190"/>
      <c r="J93" s="40"/>
      <c r="K93" s="40"/>
      <c r="L93" s="41"/>
      <c r="M93" s="191"/>
      <c r="N93" s="192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230</v>
      </c>
      <c r="AU93" s="20" t="s">
        <v>22</v>
      </c>
    </row>
    <row r="94" s="2" customFormat="1" ht="14.4" customHeight="1">
      <c r="A94" s="40"/>
      <c r="B94" s="166"/>
      <c r="C94" s="167" t="s">
        <v>245</v>
      </c>
      <c r="D94" s="167" t="s">
        <v>218</v>
      </c>
      <c r="E94" s="168" t="s">
        <v>2551</v>
      </c>
      <c r="F94" s="169" t="s">
        <v>2552</v>
      </c>
      <c r="G94" s="170" t="s">
        <v>1436</v>
      </c>
      <c r="H94" s="171">
        <v>1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1629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1629</v>
      </c>
      <c r="BM94" s="178" t="s">
        <v>2553</v>
      </c>
    </row>
    <row r="95" s="2" customFormat="1">
      <c r="A95" s="40"/>
      <c r="B95" s="41"/>
      <c r="C95" s="40"/>
      <c r="D95" s="181" t="s">
        <v>230</v>
      </c>
      <c r="E95" s="40"/>
      <c r="F95" s="189" t="s">
        <v>2554</v>
      </c>
      <c r="G95" s="40"/>
      <c r="H95" s="40"/>
      <c r="I95" s="190"/>
      <c r="J95" s="40"/>
      <c r="K95" s="40"/>
      <c r="L95" s="41"/>
      <c r="M95" s="191"/>
      <c r="N95" s="192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230</v>
      </c>
      <c r="AU95" s="20" t="s">
        <v>22</v>
      </c>
    </row>
    <row r="96" s="2" customFormat="1" ht="14.4" customHeight="1">
      <c r="A96" s="40"/>
      <c r="B96" s="166"/>
      <c r="C96" s="167" t="s">
        <v>249</v>
      </c>
      <c r="D96" s="167" t="s">
        <v>218</v>
      </c>
      <c r="E96" s="168" t="s">
        <v>2555</v>
      </c>
      <c r="F96" s="169" t="s">
        <v>2556</v>
      </c>
      <c r="G96" s="170" t="s">
        <v>1436</v>
      </c>
      <c r="H96" s="171">
        <v>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1629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1629</v>
      </c>
      <c r="BM96" s="178" t="s">
        <v>2557</v>
      </c>
    </row>
    <row r="97" s="2" customFormat="1">
      <c r="A97" s="40"/>
      <c r="B97" s="41"/>
      <c r="C97" s="40"/>
      <c r="D97" s="181" t="s">
        <v>230</v>
      </c>
      <c r="E97" s="40"/>
      <c r="F97" s="189" t="s">
        <v>2558</v>
      </c>
      <c r="G97" s="40"/>
      <c r="H97" s="40"/>
      <c r="I97" s="190"/>
      <c r="J97" s="40"/>
      <c r="K97" s="40"/>
      <c r="L97" s="41"/>
      <c r="M97" s="191"/>
      <c r="N97" s="192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230</v>
      </c>
      <c r="AU97" s="20" t="s">
        <v>22</v>
      </c>
    </row>
    <row r="98" s="12" customFormat="1" ht="25.92" customHeight="1">
      <c r="A98" s="12"/>
      <c r="B98" s="153"/>
      <c r="C98" s="12"/>
      <c r="D98" s="154" t="s">
        <v>79</v>
      </c>
      <c r="E98" s="155" t="s">
        <v>1623</v>
      </c>
      <c r="F98" s="155" t="s">
        <v>1624</v>
      </c>
      <c r="G98" s="12"/>
      <c r="H98" s="12"/>
      <c r="I98" s="156"/>
      <c r="J98" s="157">
        <f>BK98</f>
        <v>0</v>
      </c>
      <c r="K98" s="12"/>
      <c r="L98" s="153"/>
      <c r="M98" s="158"/>
      <c r="N98" s="159"/>
      <c r="O98" s="159"/>
      <c r="P98" s="160">
        <f>P99</f>
        <v>0</v>
      </c>
      <c r="Q98" s="159"/>
      <c r="R98" s="160">
        <f>R99</f>
        <v>0</v>
      </c>
      <c r="S98" s="159"/>
      <c r="T98" s="161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4" t="s">
        <v>245</v>
      </c>
      <c r="AT98" s="162" t="s">
        <v>79</v>
      </c>
      <c r="AU98" s="162" t="s">
        <v>80</v>
      </c>
      <c r="AY98" s="154" t="s">
        <v>216</v>
      </c>
      <c r="BK98" s="163">
        <f>BK99</f>
        <v>0</v>
      </c>
    </row>
    <row r="99" s="12" customFormat="1" ht="22.8" customHeight="1">
      <c r="A99" s="12"/>
      <c r="B99" s="153"/>
      <c r="C99" s="12"/>
      <c r="D99" s="154" t="s">
        <v>79</v>
      </c>
      <c r="E99" s="164" t="s">
        <v>2559</v>
      </c>
      <c r="F99" s="164" t="s">
        <v>2560</v>
      </c>
      <c r="G99" s="12"/>
      <c r="H99" s="12"/>
      <c r="I99" s="156"/>
      <c r="J99" s="165">
        <f>BK99</f>
        <v>0</v>
      </c>
      <c r="K99" s="12"/>
      <c r="L99" s="153"/>
      <c r="M99" s="158"/>
      <c r="N99" s="159"/>
      <c r="O99" s="159"/>
      <c r="P99" s="160">
        <f>SUM(P100:P101)</f>
        <v>0</v>
      </c>
      <c r="Q99" s="159"/>
      <c r="R99" s="160">
        <f>SUM(R100:R101)</f>
        <v>0</v>
      </c>
      <c r="S99" s="159"/>
      <c r="T99" s="16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4" t="s">
        <v>245</v>
      </c>
      <c r="AT99" s="162" t="s">
        <v>79</v>
      </c>
      <c r="AU99" s="162" t="s">
        <v>88</v>
      </c>
      <c r="AY99" s="154" t="s">
        <v>216</v>
      </c>
      <c r="BK99" s="163">
        <f>SUM(BK100:BK101)</f>
        <v>0</v>
      </c>
    </row>
    <row r="100" s="2" customFormat="1" ht="14.4" customHeight="1">
      <c r="A100" s="40"/>
      <c r="B100" s="166"/>
      <c r="C100" s="167" t="s">
        <v>254</v>
      </c>
      <c r="D100" s="167" t="s">
        <v>218</v>
      </c>
      <c r="E100" s="168" t="s">
        <v>2561</v>
      </c>
      <c r="F100" s="169" t="s">
        <v>2562</v>
      </c>
      <c r="G100" s="170" t="s">
        <v>1436</v>
      </c>
      <c r="H100" s="171">
        <v>1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1629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1629</v>
      </c>
      <c r="BM100" s="178" t="s">
        <v>2667</v>
      </c>
    </row>
    <row r="101" s="2" customFormat="1">
      <c r="A101" s="40"/>
      <c r="B101" s="41"/>
      <c r="C101" s="40"/>
      <c r="D101" s="181" t="s">
        <v>230</v>
      </c>
      <c r="E101" s="40"/>
      <c r="F101" s="189" t="s">
        <v>2564</v>
      </c>
      <c r="G101" s="40"/>
      <c r="H101" s="40"/>
      <c r="I101" s="190"/>
      <c r="J101" s="40"/>
      <c r="K101" s="40"/>
      <c r="L101" s="41"/>
      <c r="M101" s="223"/>
      <c r="N101" s="224"/>
      <c r="O101" s="213"/>
      <c r="P101" s="213"/>
      <c r="Q101" s="213"/>
      <c r="R101" s="213"/>
      <c r="S101" s="213"/>
      <c r="T101" s="22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230</v>
      </c>
      <c r="AU101" s="20" t="s">
        <v>22</v>
      </c>
    </row>
    <row r="102" s="2" customFormat="1" ht="6.96" customHeight="1">
      <c r="A102" s="40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41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2668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ROUND((SUM(BE87:BE135)),  2)</f>
        <v>0</v>
      </c>
      <c r="G33" s="40"/>
      <c r="H33" s="40"/>
      <c r="I33" s="125">
        <v>0.20999999999999999</v>
      </c>
      <c r="J33" s="124">
        <f>ROUND(((SUM(BE87:BE135))*I33),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ROUND((SUM(BF87:BF135)),  2)</f>
        <v>0</v>
      </c>
      <c r="G34" s="40"/>
      <c r="H34" s="40"/>
      <c r="I34" s="125">
        <v>0.14999999999999999</v>
      </c>
      <c r="J34" s="124">
        <f>ROUND(((SUM(BF87:BF135))*I34),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 xml:space="preserve">VRN.3.1 - Vedlejší rozpočtové náklady - 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J92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2566</v>
      </c>
      <c r="E63" s="141"/>
      <c r="F63" s="141"/>
      <c r="G63" s="141"/>
      <c r="H63" s="141"/>
      <c r="I63" s="141"/>
      <c r="J63" s="142">
        <f>J93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2567</v>
      </c>
      <c r="E64" s="141"/>
      <c r="F64" s="141"/>
      <c r="G64" s="141"/>
      <c r="H64" s="141"/>
      <c r="I64" s="141"/>
      <c r="J64" s="142">
        <f>J111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1462</v>
      </c>
      <c r="E65" s="141"/>
      <c r="F65" s="141"/>
      <c r="G65" s="141"/>
      <c r="H65" s="141"/>
      <c r="I65" s="141"/>
      <c r="J65" s="142">
        <f>J116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2532</v>
      </c>
      <c r="E66" s="141"/>
      <c r="F66" s="141"/>
      <c r="G66" s="141"/>
      <c r="H66" s="141"/>
      <c r="I66" s="141"/>
      <c r="J66" s="142">
        <f>J129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2568</v>
      </c>
      <c r="E67" s="141"/>
      <c r="F67" s="141"/>
      <c r="G67" s="141"/>
      <c r="H67" s="141"/>
      <c r="I67" s="141"/>
      <c r="J67" s="142">
        <f>J134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 xml:space="preserve">VRN.3.1 - Vedlejší rozpočtové náklady -  III.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6" t="s">
        <v>191</v>
      </c>
      <c r="K86" s="147" t="s">
        <v>206</v>
      </c>
      <c r="L86" s="148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49">
        <f>BK87</f>
        <v>0</v>
      </c>
      <c r="K87" s="40"/>
      <c r="L87" s="41"/>
      <c r="M87" s="85"/>
      <c r="N87" s="70"/>
      <c r="O87" s="86"/>
      <c r="P87" s="150">
        <f>P88+P92</f>
        <v>0</v>
      </c>
      <c r="Q87" s="86"/>
      <c r="R87" s="150">
        <f>R88+R92</f>
        <v>0</v>
      </c>
      <c r="S87" s="86"/>
      <c r="T87" s="151">
        <f>T88+T92</f>
        <v>0.02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2">
        <f>BK88+BK92</f>
        <v>0</v>
      </c>
    </row>
    <row r="88" s="12" customFormat="1" ht="25.92" customHeight="1">
      <c r="A88" s="12"/>
      <c r="B88" s="153"/>
      <c r="C88" s="12"/>
      <c r="D88" s="154" t="s">
        <v>79</v>
      </c>
      <c r="E88" s="155" t="s">
        <v>214</v>
      </c>
      <c r="F88" s="155" t="s">
        <v>215</v>
      </c>
      <c r="G88" s="12"/>
      <c r="H88" s="12"/>
      <c r="I88" s="156"/>
      <c r="J88" s="157">
        <f>BK88</f>
        <v>0</v>
      </c>
      <c r="K88" s="12"/>
      <c r="L88" s="153"/>
      <c r="M88" s="158"/>
      <c r="N88" s="159"/>
      <c r="O88" s="159"/>
      <c r="P88" s="160">
        <f>P89</f>
        <v>0</v>
      </c>
      <c r="Q88" s="159"/>
      <c r="R88" s="160">
        <f>R89</f>
        <v>0</v>
      </c>
      <c r="S88" s="159"/>
      <c r="T88" s="161">
        <f>T89</f>
        <v>0.02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4" t="s">
        <v>88</v>
      </c>
      <c r="AT88" s="162" t="s">
        <v>79</v>
      </c>
      <c r="AU88" s="162" t="s">
        <v>80</v>
      </c>
      <c r="AY88" s="154" t="s">
        <v>216</v>
      </c>
      <c r="BK88" s="163">
        <f>BK89</f>
        <v>0</v>
      </c>
    </row>
    <row r="89" s="12" customFormat="1" ht="22.8" customHeight="1">
      <c r="A89" s="12"/>
      <c r="B89" s="153"/>
      <c r="C89" s="12"/>
      <c r="D89" s="154" t="s">
        <v>79</v>
      </c>
      <c r="E89" s="164" t="s">
        <v>264</v>
      </c>
      <c r="F89" s="164" t="s">
        <v>439</v>
      </c>
      <c r="G89" s="12"/>
      <c r="H89" s="12"/>
      <c r="I89" s="156"/>
      <c r="J89" s="165">
        <f>BK89</f>
        <v>0</v>
      </c>
      <c r="K89" s="12"/>
      <c r="L89" s="153"/>
      <c r="M89" s="158"/>
      <c r="N89" s="159"/>
      <c r="O89" s="159"/>
      <c r="P89" s="160">
        <f>SUM(P90:P91)</f>
        <v>0</v>
      </c>
      <c r="Q89" s="159"/>
      <c r="R89" s="160">
        <f>SUM(R90:R91)</f>
        <v>0</v>
      </c>
      <c r="S89" s="159"/>
      <c r="T89" s="161">
        <f>SUM(T90:T91)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88</v>
      </c>
      <c r="AY89" s="154" t="s">
        <v>216</v>
      </c>
      <c r="BK89" s="163">
        <f>SUM(BK90:BK91)</f>
        <v>0</v>
      </c>
    </row>
    <row r="90" s="2" customFormat="1" ht="14.4" customHeight="1">
      <c r="A90" s="40"/>
      <c r="B90" s="166"/>
      <c r="C90" s="167" t="s">
        <v>88</v>
      </c>
      <c r="D90" s="167" t="s">
        <v>218</v>
      </c>
      <c r="E90" s="168" t="s">
        <v>2569</v>
      </c>
      <c r="F90" s="169" t="s">
        <v>2570</v>
      </c>
      <c r="G90" s="170" t="s">
        <v>1436</v>
      </c>
      <c r="H90" s="171">
        <v>1</v>
      </c>
      <c r="I90" s="172"/>
      <c r="J90" s="173">
        <f>ROUND(I90*H90,2)</f>
        <v>0</v>
      </c>
      <c r="K90" s="169" t="s">
        <v>222</v>
      </c>
      <c r="L90" s="41"/>
      <c r="M90" s="174" t="s">
        <v>3</v>
      </c>
      <c r="N90" s="175" t="s">
        <v>51</v>
      </c>
      <c r="O90" s="74"/>
      <c r="P90" s="176">
        <f>O90*H90</f>
        <v>0</v>
      </c>
      <c r="Q90" s="176">
        <v>0</v>
      </c>
      <c r="R90" s="176">
        <f>Q90*H90</f>
        <v>0</v>
      </c>
      <c r="S90" s="176">
        <v>0.02</v>
      </c>
      <c r="T90" s="177">
        <f>S90*H90</f>
        <v>0.02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8" t="s">
        <v>223</v>
      </c>
      <c r="AT90" s="178" t="s">
        <v>218</v>
      </c>
      <c r="AU90" s="178" t="s">
        <v>22</v>
      </c>
      <c r="AY90" s="20" t="s">
        <v>216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88</v>
      </c>
      <c r="BK90" s="179">
        <f>ROUND(I90*H90,2)</f>
        <v>0</v>
      </c>
      <c r="BL90" s="20" t="s">
        <v>223</v>
      </c>
      <c r="BM90" s="178" t="s">
        <v>2571</v>
      </c>
    </row>
    <row r="91" s="2" customFormat="1">
      <c r="A91" s="40"/>
      <c r="B91" s="41"/>
      <c r="C91" s="40"/>
      <c r="D91" s="181" t="s">
        <v>230</v>
      </c>
      <c r="E91" s="40"/>
      <c r="F91" s="189" t="s">
        <v>2572</v>
      </c>
      <c r="G91" s="40"/>
      <c r="H91" s="40"/>
      <c r="I91" s="190"/>
      <c r="J91" s="40"/>
      <c r="K91" s="40"/>
      <c r="L91" s="41"/>
      <c r="M91" s="191"/>
      <c r="N91" s="192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230</v>
      </c>
      <c r="AU91" s="20" t="s">
        <v>22</v>
      </c>
    </row>
    <row r="92" s="12" customFormat="1" ht="25.92" customHeight="1">
      <c r="A92" s="12"/>
      <c r="B92" s="153"/>
      <c r="C92" s="12"/>
      <c r="D92" s="154" t="s">
        <v>79</v>
      </c>
      <c r="E92" s="155" t="s">
        <v>1623</v>
      </c>
      <c r="F92" s="155" t="s">
        <v>1624</v>
      </c>
      <c r="G92" s="12"/>
      <c r="H92" s="12"/>
      <c r="I92" s="156"/>
      <c r="J92" s="157">
        <f>BK92</f>
        <v>0</v>
      </c>
      <c r="K92" s="12"/>
      <c r="L92" s="153"/>
      <c r="M92" s="158"/>
      <c r="N92" s="159"/>
      <c r="O92" s="159"/>
      <c r="P92" s="160">
        <f>P93+P111+P116+P129+P134</f>
        <v>0</v>
      </c>
      <c r="Q92" s="159"/>
      <c r="R92" s="160">
        <f>R93+R111+R116+R129+R134</f>
        <v>0</v>
      </c>
      <c r="S92" s="159"/>
      <c r="T92" s="161">
        <f>T93+T111+T116+T129+T134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4" t="s">
        <v>245</v>
      </c>
      <c r="AT92" s="162" t="s">
        <v>79</v>
      </c>
      <c r="AU92" s="162" t="s">
        <v>80</v>
      </c>
      <c r="AY92" s="154" t="s">
        <v>216</v>
      </c>
      <c r="BK92" s="163">
        <f>BK93+BK111+BK116+BK129+BK134</f>
        <v>0</v>
      </c>
    </row>
    <row r="93" s="12" customFormat="1" ht="22.8" customHeight="1">
      <c r="A93" s="12"/>
      <c r="B93" s="153"/>
      <c r="C93" s="12"/>
      <c r="D93" s="154" t="s">
        <v>79</v>
      </c>
      <c r="E93" s="164" t="s">
        <v>2573</v>
      </c>
      <c r="F93" s="164" t="s">
        <v>2574</v>
      </c>
      <c r="G93" s="12"/>
      <c r="H93" s="12"/>
      <c r="I93" s="156"/>
      <c r="J93" s="165">
        <f>BK93</f>
        <v>0</v>
      </c>
      <c r="K93" s="12"/>
      <c r="L93" s="153"/>
      <c r="M93" s="158"/>
      <c r="N93" s="159"/>
      <c r="O93" s="159"/>
      <c r="P93" s="160">
        <f>SUM(P94:P110)</f>
        <v>0</v>
      </c>
      <c r="Q93" s="159"/>
      <c r="R93" s="160">
        <f>SUM(R94:R110)</f>
        <v>0</v>
      </c>
      <c r="S93" s="159"/>
      <c r="T93" s="161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4" t="s">
        <v>245</v>
      </c>
      <c r="AT93" s="162" t="s">
        <v>79</v>
      </c>
      <c r="AU93" s="162" t="s">
        <v>88</v>
      </c>
      <c r="AY93" s="154" t="s">
        <v>216</v>
      </c>
      <c r="BK93" s="163">
        <f>SUM(BK94:BK110)</f>
        <v>0</v>
      </c>
    </row>
    <row r="94" s="2" customFormat="1" ht="14.4" customHeight="1">
      <c r="A94" s="40"/>
      <c r="B94" s="166"/>
      <c r="C94" s="167" t="s">
        <v>22</v>
      </c>
      <c r="D94" s="167" t="s">
        <v>218</v>
      </c>
      <c r="E94" s="168" t="s">
        <v>2575</v>
      </c>
      <c r="F94" s="169" t="s">
        <v>2576</v>
      </c>
      <c r="G94" s="170" t="s">
        <v>1436</v>
      </c>
      <c r="H94" s="171">
        <v>1</v>
      </c>
      <c r="I94" s="172"/>
      <c r="J94" s="173">
        <f>ROUND(I94*H94,2)</f>
        <v>0</v>
      </c>
      <c r="K94" s="169" t="s">
        <v>222</v>
      </c>
      <c r="L94" s="41"/>
      <c r="M94" s="174" t="s">
        <v>3</v>
      </c>
      <c r="N94" s="175" t="s">
        <v>51</v>
      </c>
      <c r="O94" s="74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8" t="s">
        <v>1629</v>
      </c>
      <c r="AT94" s="178" t="s">
        <v>218</v>
      </c>
      <c r="AU94" s="178" t="s">
        <v>22</v>
      </c>
      <c r="AY94" s="20" t="s">
        <v>216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88</v>
      </c>
      <c r="BK94" s="179">
        <f>ROUND(I94*H94,2)</f>
        <v>0</v>
      </c>
      <c r="BL94" s="20" t="s">
        <v>1629</v>
      </c>
      <c r="BM94" s="178" t="s">
        <v>2577</v>
      </c>
    </row>
    <row r="95" s="2" customFormat="1">
      <c r="A95" s="40"/>
      <c r="B95" s="41"/>
      <c r="C95" s="40"/>
      <c r="D95" s="181" t="s">
        <v>230</v>
      </c>
      <c r="E95" s="40"/>
      <c r="F95" s="189" t="s">
        <v>2578</v>
      </c>
      <c r="G95" s="40"/>
      <c r="H95" s="40"/>
      <c r="I95" s="190"/>
      <c r="J95" s="40"/>
      <c r="K95" s="40"/>
      <c r="L95" s="41"/>
      <c r="M95" s="191"/>
      <c r="N95" s="192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230</v>
      </c>
      <c r="AU95" s="20" t="s">
        <v>22</v>
      </c>
    </row>
    <row r="96" s="2" customFormat="1" ht="14.4" customHeight="1">
      <c r="A96" s="40"/>
      <c r="B96" s="166"/>
      <c r="C96" s="167" t="s">
        <v>235</v>
      </c>
      <c r="D96" s="167" t="s">
        <v>218</v>
      </c>
      <c r="E96" s="168" t="s">
        <v>2579</v>
      </c>
      <c r="F96" s="169" t="s">
        <v>2580</v>
      </c>
      <c r="G96" s="170" t="s">
        <v>1436</v>
      </c>
      <c r="H96" s="171">
        <v>1</v>
      </c>
      <c r="I96" s="172"/>
      <c r="J96" s="173">
        <f>ROUND(I96*H96,2)</f>
        <v>0</v>
      </c>
      <c r="K96" s="169" t="s">
        <v>222</v>
      </c>
      <c r="L96" s="41"/>
      <c r="M96" s="174" t="s">
        <v>3</v>
      </c>
      <c r="N96" s="175" t="s">
        <v>51</v>
      </c>
      <c r="O96" s="7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78" t="s">
        <v>1629</v>
      </c>
      <c r="AT96" s="178" t="s">
        <v>218</v>
      </c>
      <c r="AU96" s="178" t="s">
        <v>22</v>
      </c>
      <c r="AY96" s="20" t="s">
        <v>216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88</v>
      </c>
      <c r="BK96" s="179">
        <f>ROUND(I96*H96,2)</f>
        <v>0</v>
      </c>
      <c r="BL96" s="20" t="s">
        <v>1629</v>
      </c>
      <c r="BM96" s="178" t="s">
        <v>2581</v>
      </c>
    </row>
    <row r="97" s="2" customFormat="1" ht="14.4" customHeight="1">
      <c r="A97" s="40"/>
      <c r="B97" s="166"/>
      <c r="C97" s="167" t="s">
        <v>223</v>
      </c>
      <c r="D97" s="167" t="s">
        <v>218</v>
      </c>
      <c r="E97" s="168" t="s">
        <v>2582</v>
      </c>
      <c r="F97" s="169" t="s">
        <v>2583</v>
      </c>
      <c r="G97" s="170" t="s">
        <v>1436</v>
      </c>
      <c r="H97" s="171">
        <v>1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1629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1629</v>
      </c>
      <c r="BM97" s="178" t="s">
        <v>2653</v>
      </c>
    </row>
    <row r="98" s="2" customFormat="1">
      <c r="A98" s="40"/>
      <c r="B98" s="41"/>
      <c r="C98" s="40"/>
      <c r="D98" s="181" t="s">
        <v>230</v>
      </c>
      <c r="E98" s="40"/>
      <c r="F98" s="189" t="s">
        <v>2585</v>
      </c>
      <c r="G98" s="40"/>
      <c r="H98" s="40"/>
      <c r="I98" s="190"/>
      <c r="J98" s="40"/>
      <c r="K98" s="40"/>
      <c r="L98" s="41"/>
      <c r="M98" s="191"/>
      <c r="N98" s="192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230</v>
      </c>
      <c r="AU98" s="20" t="s">
        <v>22</v>
      </c>
    </row>
    <row r="99" s="2" customFormat="1" ht="14.4" customHeight="1">
      <c r="A99" s="40"/>
      <c r="B99" s="166"/>
      <c r="C99" s="167" t="s">
        <v>245</v>
      </c>
      <c r="D99" s="167" t="s">
        <v>218</v>
      </c>
      <c r="E99" s="168" t="s">
        <v>2586</v>
      </c>
      <c r="F99" s="169" t="s">
        <v>2587</v>
      </c>
      <c r="G99" s="170" t="s">
        <v>1436</v>
      </c>
      <c r="H99" s="171">
        <v>1</v>
      </c>
      <c r="I99" s="172"/>
      <c r="J99" s="173">
        <f>ROUND(I99*H99,2)</f>
        <v>0</v>
      </c>
      <c r="K99" s="169" t="s">
        <v>222</v>
      </c>
      <c r="L99" s="41"/>
      <c r="M99" s="174" t="s">
        <v>3</v>
      </c>
      <c r="N99" s="175" t="s">
        <v>51</v>
      </c>
      <c r="O99" s="74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8" t="s">
        <v>1629</v>
      </c>
      <c r="AT99" s="178" t="s">
        <v>218</v>
      </c>
      <c r="AU99" s="178" t="s">
        <v>22</v>
      </c>
      <c r="AY99" s="20" t="s">
        <v>216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88</v>
      </c>
      <c r="BK99" s="179">
        <f>ROUND(I99*H99,2)</f>
        <v>0</v>
      </c>
      <c r="BL99" s="20" t="s">
        <v>1629</v>
      </c>
      <c r="BM99" s="178" t="s">
        <v>2654</v>
      </c>
    </row>
    <row r="100" s="2" customFormat="1">
      <c r="A100" s="40"/>
      <c r="B100" s="41"/>
      <c r="C100" s="40"/>
      <c r="D100" s="181" t="s">
        <v>230</v>
      </c>
      <c r="E100" s="40"/>
      <c r="F100" s="189" t="s">
        <v>2589</v>
      </c>
      <c r="G100" s="40"/>
      <c r="H100" s="40"/>
      <c r="I100" s="190"/>
      <c r="J100" s="40"/>
      <c r="K100" s="40"/>
      <c r="L100" s="41"/>
      <c r="M100" s="191"/>
      <c r="N100" s="192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230</v>
      </c>
      <c r="AU100" s="20" t="s">
        <v>22</v>
      </c>
    </row>
    <row r="101" s="2" customFormat="1" ht="14.4" customHeight="1">
      <c r="A101" s="40"/>
      <c r="B101" s="166"/>
      <c r="C101" s="167" t="s">
        <v>249</v>
      </c>
      <c r="D101" s="167" t="s">
        <v>218</v>
      </c>
      <c r="E101" s="168" t="s">
        <v>2590</v>
      </c>
      <c r="F101" s="169" t="s">
        <v>2591</v>
      </c>
      <c r="G101" s="170" t="s">
        <v>1436</v>
      </c>
      <c r="H101" s="171">
        <v>1</v>
      </c>
      <c r="I101" s="172"/>
      <c r="J101" s="173">
        <f>ROUND(I101*H101,2)</f>
        <v>0</v>
      </c>
      <c r="K101" s="169" t="s">
        <v>222</v>
      </c>
      <c r="L101" s="41"/>
      <c r="M101" s="174" t="s">
        <v>3</v>
      </c>
      <c r="N101" s="175" t="s">
        <v>51</v>
      </c>
      <c r="O101" s="74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78" t="s">
        <v>1629</v>
      </c>
      <c r="AT101" s="178" t="s">
        <v>218</v>
      </c>
      <c r="AU101" s="178" t="s">
        <v>22</v>
      </c>
      <c r="AY101" s="20" t="s">
        <v>216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88</v>
      </c>
      <c r="BK101" s="179">
        <f>ROUND(I101*H101,2)</f>
        <v>0</v>
      </c>
      <c r="BL101" s="20" t="s">
        <v>1629</v>
      </c>
      <c r="BM101" s="178" t="s">
        <v>2592</v>
      </c>
    </row>
    <row r="102" s="2" customFormat="1">
      <c r="A102" s="40"/>
      <c r="B102" s="41"/>
      <c r="C102" s="40"/>
      <c r="D102" s="181" t="s">
        <v>230</v>
      </c>
      <c r="E102" s="40"/>
      <c r="F102" s="189" t="s">
        <v>2593</v>
      </c>
      <c r="G102" s="40"/>
      <c r="H102" s="40"/>
      <c r="I102" s="190"/>
      <c r="J102" s="40"/>
      <c r="K102" s="40"/>
      <c r="L102" s="41"/>
      <c r="M102" s="191"/>
      <c r="N102" s="192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230</v>
      </c>
      <c r="AU102" s="20" t="s">
        <v>22</v>
      </c>
    </row>
    <row r="103" s="2" customFormat="1" ht="14.4" customHeight="1">
      <c r="A103" s="40"/>
      <c r="B103" s="166"/>
      <c r="C103" s="167" t="s">
        <v>254</v>
      </c>
      <c r="D103" s="167" t="s">
        <v>218</v>
      </c>
      <c r="E103" s="168" t="s">
        <v>2594</v>
      </c>
      <c r="F103" s="169" t="s">
        <v>2595</v>
      </c>
      <c r="G103" s="170" t="s">
        <v>1436</v>
      </c>
      <c r="H103" s="171">
        <v>1</v>
      </c>
      <c r="I103" s="172"/>
      <c r="J103" s="173">
        <f>ROUND(I103*H103,2)</f>
        <v>0</v>
      </c>
      <c r="K103" s="169" t="s">
        <v>222</v>
      </c>
      <c r="L103" s="41"/>
      <c r="M103" s="174" t="s">
        <v>3</v>
      </c>
      <c r="N103" s="175" t="s">
        <v>51</v>
      </c>
      <c r="O103" s="74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8" t="s">
        <v>1629</v>
      </c>
      <c r="AT103" s="178" t="s">
        <v>218</v>
      </c>
      <c r="AU103" s="178" t="s">
        <v>22</v>
      </c>
      <c r="AY103" s="20" t="s">
        <v>216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88</v>
      </c>
      <c r="BK103" s="179">
        <f>ROUND(I103*H103,2)</f>
        <v>0</v>
      </c>
      <c r="BL103" s="20" t="s">
        <v>1629</v>
      </c>
      <c r="BM103" s="178" t="s">
        <v>2655</v>
      </c>
    </row>
    <row r="104" s="2" customFormat="1">
      <c r="A104" s="40"/>
      <c r="B104" s="41"/>
      <c r="C104" s="40"/>
      <c r="D104" s="181" t="s">
        <v>230</v>
      </c>
      <c r="E104" s="40"/>
      <c r="F104" s="189" t="s">
        <v>2597</v>
      </c>
      <c r="G104" s="40"/>
      <c r="H104" s="40"/>
      <c r="I104" s="190"/>
      <c r="J104" s="40"/>
      <c r="K104" s="40"/>
      <c r="L104" s="41"/>
      <c r="M104" s="191"/>
      <c r="N104" s="192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0" t="s">
        <v>230</v>
      </c>
      <c r="AU104" s="20" t="s">
        <v>22</v>
      </c>
    </row>
    <row r="105" s="2" customFormat="1" ht="14.4" customHeight="1">
      <c r="A105" s="40"/>
      <c r="B105" s="166"/>
      <c r="C105" s="167" t="s">
        <v>258</v>
      </c>
      <c r="D105" s="167" t="s">
        <v>218</v>
      </c>
      <c r="E105" s="168" t="s">
        <v>2598</v>
      </c>
      <c r="F105" s="169" t="s">
        <v>2599</v>
      </c>
      <c r="G105" s="170" t="s">
        <v>1436</v>
      </c>
      <c r="H105" s="171">
        <v>1</v>
      </c>
      <c r="I105" s="172"/>
      <c r="J105" s="173">
        <f>ROUND(I105*H105,2)</f>
        <v>0</v>
      </c>
      <c r="K105" s="169" t="s">
        <v>222</v>
      </c>
      <c r="L105" s="41"/>
      <c r="M105" s="174" t="s">
        <v>3</v>
      </c>
      <c r="N105" s="175" t="s">
        <v>51</v>
      </c>
      <c r="O105" s="74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8" t="s">
        <v>1629</v>
      </c>
      <c r="AT105" s="178" t="s">
        <v>218</v>
      </c>
      <c r="AU105" s="178" t="s">
        <v>22</v>
      </c>
      <c r="AY105" s="20" t="s">
        <v>216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88</v>
      </c>
      <c r="BK105" s="179">
        <f>ROUND(I105*H105,2)</f>
        <v>0</v>
      </c>
      <c r="BL105" s="20" t="s">
        <v>1629</v>
      </c>
      <c r="BM105" s="178" t="s">
        <v>2600</v>
      </c>
    </row>
    <row r="106" s="2" customFormat="1">
      <c r="A106" s="40"/>
      <c r="B106" s="41"/>
      <c r="C106" s="40"/>
      <c r="D106" s="181" t="s">
        <v>230</v>
      </c>
      <c r="E106" s="40"/>
      <c r="F106" s="189" t="s">
        <v>2601</v>
      </c>
      <c r="G106" s="40"/>
      <c r="H106" s="40"/>
      <c r="I106" s="190"/>
      <c r="J106" s="40"/>
      <c r="K106" s="40"/>
      <c r="L106" s="41"/>
      <c r="M106" s="191"/>
      <c r="N106" s="192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230</v>
      </c>
      <c r="AU106" s="20" t="s">
        <v>22</v>
      </c>
    </row>
    <row r="107" s="2" customFormat="1" ht="14.4" customHeight="1">
      <c r="A107" s="40"/>
      <c r="B107" s="166"/>
      <c r="C107" s="167" t="s">
        <v>264</v>
      </c>
      <c r="D107" s="167" t="s">
        <v>218</v>
      </c>
      <c r="E107" s="168" t="s">
        <v>2602</v>
      </c>
      <c r="F107" s="169" t="s">
        <v>2603</v>
      </c>
      <c r="G107" s="170" t="s">
        <v>1436</v>
      </c>
      <c r="H107" s="171">
        <v>1</v>
      </c>
      <c r="I107" s="172"/>
      <c r="J107" s="173">
        <f>ROUND(I107*H107,2)</f>
        <v>0</v>
      </c>
      <c r="K107" s="169" t="s">
        <v>222</v>
      </c>
      <c r="L107" s="41"/>
      <c r="M107" s="174" t="s">
        <v>3</v>
      </c>
      <c r="N107" s="175" t="s">
        <v>51</v>
      </c>
      <c r="O107" s="74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8" t="s">
        <v>1629</v>
      </c>
      <c r="AT107" s="178" t="s">
        <v>218</v>
      </c>
      <c r="AU107" s="178" t="s">
        <v>22</v>
      </c>
      <c r="AY107" s="20" t="s">
        <v>216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88</v>
      </c>
      <c r="BK107" s="179">
        <f>ROUND(I107*H107,2)</f>
        <v>0</v>
      </c>
      <c r="BL107" s="20" t="s">
        <v>1629</v>
      </c>
      <c r="BM107" s="178" t="s">
        <v>2656</v>
      </c>
    </row>
    <row r="108" s="2" customFormat="1">
      <c r="A108" s="40"/>
      <c r="B108" s="41"/>
      <c r="C108" s="40"/>
      <c r="D108" s="181" t="s">
        <v>230</v>
      </c>
      <c r="E108" s="40"/>
      <c r="F108" s="189" t="s">
        <v>2605</v>
      </c>
      <c r="G108" s="40"/>
      <c r="H108" s="40"/>
      <c r="I108" s="190"/>
      <c r="J108" s="40"/>
      <c r="K108" s="40"/>
      <c r="L108" s="41"/>
      <c r="M108" s="191"/>
      <c r="N108" s="192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230</v>
      </c>
      <c r="AU108" s="20" t="s">
        <v>22</v>
      </c>
    </row>
    <row r="109" s="2" customFormat="1" ht="14.4" customHeight="1">
      <c r="A109" s="40"/>
      <c r="B109" s="166"/>
      <c r="C109" s="167" t="s">
        <v>268</v>
      </c>
      <c r="D109" s="167" t="s">
        <v>218</v>
      </c>
      <c r="E109" s="168" t="s">
        <v>2606</v>
      </c>
      <c r="F109" s="169" t="s">
        <v>2607</v>
      </c>
      <c r="G109" s="170" t="s">
        <v>1436</v>
      </c>
      <c r="H109" s="171">
        <v>1</v>
      </c>
      <c r="I109" s="172"/>
      <c r="J109" s="173">
        <f>ROUND(I109*H109,2)</f>
        <v>0</v>
      </c>
      <c r="K109" s="169" t="s">
        <v>222</v>
      </c>
      <c r="L109" s="41"/>
      <c r="M109" s="174" t="s">
        <v>3</v>
      </c>
      <c r="N109" s="175" t="s">
        <v>51</v>
      </c>
      <c r="O109" s="74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8" t="s">
        <v>1629</v>
      </c>
      <c r="AT109" s="178" t="s">
        <v>218</v>
      </c>
      <c r="AU109" s="178" t="s">
        <v>22</v>
      </c>
      <c r="AY109" s="20" t="s">
        <v>216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88</v>
      </c>
      <c r="BK109" s="179">
        <f>ROUND(I109*H109,2)</f>
        <v>0</v>
      </c>
      <c r="BL109" s="20" t="s">
        <v>1629</v>
      </c>
      <c r="BM109" s="178" t="s">
        <v>2608</v>
      </c>
    </row>
    <row r="110" s="2" customFormat="1">
      <c r="A110" s="40"/>
      <c r="B110" s="41"/>
      <c r="C110" s="40"/>
      <c r="D110" s="181" t="s">
        <v>230</v>
      </c>
      <c r="E110" s="40"/>
      <c r="F110" s="189" t="s">
        <v>2609</v>
      </c>
      <c r="G110" s="40"/>
      <c r="H110" s="40"/>
      <c r="I110" s="190"/>
      <c r="J110" s="40"/>
      <c r="K110" s="40"/>
      <c r="L110" s="41"/>
      <c r="M110" s="191"/>
      <c r="N110" s="192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230</v>
      </c>
      <c r="AU110" s="20" t="s">
        <v>22</v>
      </c>
    </row>
    <row r="111" s="12" customFormat="1" ht="22.8" customHeight="1">
      <c r="A111" s="12"/>
      <c r="B111" s="153"/>
      <c r="C111" s="12"/>
      <c r="D111" s="154" t="s">
        <v>79</v>
      </c>
      <c r="E111" s="164" t="s">
        <v>2610</v>
      </c>
      <c r="F111" s="164" t="s">
        <v>2611</v>
      </c>
      <c r="G111" s="12"/>
      <c r="H111" s="12"/>
      <c r="I111" s="156"/>
      <c r="J111" s="165">
        <f>BK111</f>
        <v>0</v>
      </c>
      <c r="K111" s="12"/>
      <c r="L111" s="153"/>
      <c r="M111" s="158"/>
      <c r="N111" s="159"/>
      <c r="O111" s="159"/>
      <c r="P111" s="160">
        <f>SUM(P112:P115)</f>
        <v>0</v>
      </c>
      <c r="Q111" s="159"/>
      <c r="R111" s="160">
        <f>SUM(R112:R115)</f>
        <v>0</v>
      </c>
      <c r="S111" s="159"/>
      <c r="T111" s="161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4" t="s">
        <v>245</v>
      </c>
      <c r="AT111" s="162" t="s">
        <v>79</v>
      </c>
      <c r="AU111" s="162" t="s">
        <v>88</v>
      </c>
      <c r="AY111" s="154" t="s">
        <v>216</v>
      </c>
      <c r="BK111" s="163">
        <f>SUM(BK112:BK115)</f>
        <v>0</v>
      </c>
    </row>
    <row r="112" s="2" customFormat="1" ht="14.4" customHeight="1">
      <c r="A112" s="40"/>
      <c r="B112" s="166"/>
      <c r="C112" s="167" t="s">
        <v>273</v>
      </c>
      <c r="D112" s="167" t="s">
        <v>218</v>
      </c>
      <c r="E112" s="168" t="s">
        <v>2612</v>
      </c>
      <c r="F112" s="169" t="s">
        <v>2611</v>
      </c>
      <c r="G112" s="170" t="s">
        <v>1436</v>
      </c>
      <c r="H112" s="171">
        <v>1</v>
      </c>
      <c r="I112" s="172"/>
      <c r="J112" s="173">
        <f>ROUND(I112*H112,2)</f>
        <v>0</v>
      </c>
      <c r="K112" s="169" t="s">
        <v>222</v>
      </c>
      <c r="L112" s="41"/>
      <c r="M112" s="174" t="s">
        <v>3</v>
      </c>
      <c r="N112" s="175" t="s">
        <v>51</v>
      </c>
      <c r="O112" s="7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78" t="s">
        <v>1629</v>
      </c>
      <c r="AT112" s="178" t="s">
        <v>218</v>
      </c>
      <c r="AU112" s="178" t="s">
        <v>22</v>
      </c>
      <c r="AY112" s="20" t="s">
        <v>216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88</v>
      </c>
      <c r="BK112" s="179">
        <f>ROUND(I112*H112,2)</f>
        <v>0</v>
      </c>
      <c r="BL112" s="20" t="s">
        <v>1629</v>
      </c>
      <c r="BM112" s="178" t="s">
        <v>2613</v>
      </c>
    </row>
    <row r="113" s="2" customFormat="1">
      <c r="A113" s="40"/>
      <c r="B113" s="41"/>
      <c r="C113" s="40"/>
      <c r="D113" s="181" t="s">
        <v>230</v>
      </c>
      <c r="E113" s="40"/>
      <c r="F113" s="189" t="s">
        <v>2614</v>
      </c>
      <c r="G113" s="40"/>
      <c r="H113" s="40"/>
      <c r="I113" s="190"/>
      <c r="J113" s="40"/>
      <c r="K113" s="40"/>
      <c r="L113" s="41"/>
      <c r="M113" s="191"/>
      <c r="N113" s="192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0" t="s">
        <v>230</v>
      </c>
      <c r="AU113" s="20" t="s">
        <v>22</v>
      </c>
    </row>
    <row r="114" s="2" customFormat="1" ht="14.4" customHeight="1">
      <c r="A114" s="40"/>
      <c r="B114" s="166"/>
      <c r="C114" s="167" t="s">
        <v>280</v>
      </c>
      <c r="D114" s="167" t="s">
        <v>218</v>
      </c>
      <c r="E114" s="168" t="s">
        <v>2615</v>
      </c>
      <c r="F114" s="169" t="s">
        <v>2616</v>
      </c>
      <c r="G114" s="170" t="s">
        <v>1436</v>
      </c>
      <c r="H114" s="171">
        <v>1</v>
      </c>
      <c r="I114" s="172"/>
      <c r="J114" s="173">
        <f>ROUND(I114*H114,2)</f>
        <v>0</v>
      </c>
      <c r="K114" s="169" t="s">
        <v>222</v>
      </c>
      <c r="L114" s="41"/>
      <c r="M114" s="174" t="s">
        <v>3</v>
      </c>
      <c r="N114" s="175" t="s">
        <v>51</v>
      </c>
      <c r="O114" s="74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78" t="s">
        <v>1629</v>
      </c>
      <c r="AT114" s="178" t="s">
        <v>218</v>
      </c>
      <c r="AU114" s="178" t="s">
        <v>22</v>
      </c>
      <c r="AY114" s="20" t="s">
        <v>216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88</v>
      </c>
      <c r="BK114" s="179">
        <f>ROUND(I114*H114,2)</f>
        <v>0</v>
      </c>
      <c r="BL114" s="20" t="s">
        <v>1629</v>
      </c>
      <c r="BM114" s="178" t="s">
        <v>2617</v>
      </c>
    </row>
    <row r="115" s="2" customFormat="1">
      <c r="A115" s="40"/>
      <c r="B115" s="41"/>
      <c r="C115" s="40"/>
      <c r="D115" s="181" t="s">
        <v>230</v>
      </c>
      <c r="E115" s="40"/>
      <c r="F115" s="189" t="s">
        <v>2618</v>
      </c>
      <c r="G115" s="40"/>
      <c r="H115" s="40"/>
      <c r="I115" s="190"/>
      <c r="J115" s="40"/>
      <c r="K115" s="40"/>
      <c r="L115" s="41"/>
      <c r="M115" s="191"/>
      <c r="N115" s="192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230</v>
      </c>
      <c r="AU115" s="20" t="s">
        <v>22</v>
      </c>
    </row>
    <row r="116" s="12" customFormat="1" ht="22.8" customHeight="1">
      <c r="A116" s="12"/>
      <c r="B116" s="153"/>
      <c r="C116" s="12"/>
      <c r="D116" s="154" t="s">
        <v>79</v>
      </c>
      <c r="E116" s="164" t="s">
        <v>1625</v>
      </c>
      <c r="F116" s="164" t="s">
        <v>1626</v>
      </c>
      <c r="G116" s="12"/>
      <c r="H116" s="12"/>
      <c r="I116" s="156"/>
      <c r="J116" s="165">
        <f>BK116</f>
        <v>0</v>
      </c>
      <c r="K116" s="12"/>
      <c r="L116" s="153"/>
      <c r="M116" s="158"/>
      <c r="N116" s="159"/>
      <c r="O116" s="159"/>
      <c r="P116" s="160">
        <f>SUM(P117:P128)</f>
        <v>0</v>
      </c>
      <c r="Q116" s="159"/>
      <c r="R116" s="160">
        <f>SUM(R117:R128)</f>
        <v>0</v>
      </c>
      <c r="S116" s="159"/>
      <c r="T116" s="161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4" t="s">
        <v>245</v>
      </c>
      <c r="AT116" s="162" t="s">
        <v>79</v>
      </c>
      <c r="AU116" s="162" t="s">
        <v>88</v>
      </c>
      <c r="AY116" s="154" t="s">
        <v>216</v>
      </c>
      <c r="BK116" s="163">
        <f>SUM(BK117:BK128)</f>
        <v>0</v>
      </c>
    </row>
    <row r="117" s="2" customFormat="1" ht="14.4" customHeight="1">
      <c r="A117" s="40"/>
      <c r="B117" s="166"/>
      <c r="C117" s="167" t="s">
        <v>287</v>
      </c>
      <c r="D117" s="167" t="s">
        <v>218</v>
      </c>
      <c r="E117" s="168" t="s">
        <v>2619</v>
      </c>
      <c r="F117" s="169" t="s">
        <v>2620</v>
      </c>
      <c r="G117" s="170" t="s">
        <v>1436</v>
      </c>
      <c r="H117" s="171">
        <v>1</v>
      </c>
      <c r="I117" s="172"/>
      <c r="J117" s="173">
        <f>ROUND(I117*H117,2)</f>
        <v>0</v>
      </c>
      <c r="K117" s="169" t="s">
        <v>222</v>
      </c>
      <c r="L117" s="41"/>
      <c r="M117" s="174" t="s">
        <v>3</v>
      </c>
      <c r="N117" s="175" t="s">
        <v>51</v>
      </c>
      <c r="O117" s="7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8" t="s">
        <v>1629</v>
      </c>
      <c r="AT117" s="178" t="s">
        <v>218</v>
      </c>
      <c r="AU117" s="178" t="s">
        <v>22</v>
      </c>
      <c r="AY117" s="20" t="s">
        <v>216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88</v>
      </c>
      <c r="BK117" s="179">
        <f>ROUND(I117*H117,2)</f>
        <v>0</v>
      </c>
      <c r="BL117" s="20" t="s">
        <v>1629</v>
      </c>
      <c r="BM117" s="178" t="s">
        <v>2657</v>
      </c>
    </row>
    <row r="118" s="2" customFormat="1">
      <c r="A118" s="40"/>
      <c r="B118" s="41"/>
      <c r="C118" s="40"/>
      <c r="D118" s="181" t="s">
        <v>230</v>
      </c>
      <c r="E118" s="40"/>
      <c r="F118" s="189" t="s">
        <v>2622</v>
      </c>
      <c r="G118" s="40"/>
      <c r="H118" s="40"/>
      <c r="I118" s="190"/>
      <c r="J118" s="40"/>
      <c r="K118" s="40"/>
      <c r="L118" s="41"/>
      <c r="M118" s="191"/>
      <c r="N118" s="192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230</v>
      </c>
      <c r="AU118" s="20" t="s">
        <v>22</v>
      </c>
    </row>
    <row r="119" s="2" customFormat="1" ht="14.4" customHeight="1">
      <c r="A119" s="40"/>
      <c r="B119" s="166"/>
      <c r="C119" s="167" t="s">
        <v>292</v>
      </c>
      <c r="D119" s="167" t="s">
        <v>218</v>
      </c>
      <c r="E119" s="168" t="s">
        <v>2623</v>
      </c>
      <c r="F119" s="169" t="s">
        <v>2624</v>
      </c>
      <c r="G119" s="170" t="s">
        <v>1436</v>
      </c>
      <c r="H119" s="171">
        <v>1</v>
      </c>
      <c r="I119" s="172"/>
      <c r="J119" s="173">
        <f>ROUND(I119*H119,2)</f>
        <v>0</v>
      </c>
      <c r="K119" s="169" t="s">
        <v>222</v>
      </c>
      <c r="L119" s="41"/>
      <c r="M119" s="174" t="s">
        <v>3</v>
      </c>
      <c r="N119" s="175" t="s">
        <v>51</v>
      </c>
      <c r="O119" s="74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8" t="s">
        <v>1629</v>
      </c>
      <c r="AT119" s="178" t="s">
        <v>218</v>
      </c>
      <c r="AU119" s="178" t="s">
        <v>22</v>
      </c>
      <c r="AY119" s="20" t="s">
        <v>216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88</v>
      </c>
      <c r="BK119" s="179">
        <f>ROUND(I119*H119,2)</f>
        <v>0</v>
      </c>
      <c r="BL119" s="20" t="s">
        <v>1629</v>
      </c>
      <c r="BM119" s="178" t="s">
        <v>2658</v>
      </c>
    </row>
    <row r="120" s="2" customFormat="1">
      <c r="A120" s="40"/>
      <c r="B120" s="41"/>
      <c r="C120" s="40"/>
      <c r="D120" s="181" t="s">
        <v>230</v>
      </c>
      <c r="E120" s="40"/>
      <c r="F120" s="189" t="s">
        <v>2626</v>
      </c>
      <c r="G120" s="40"/>
      <c r="H120" s="40"/>
      <c r="I120" s="190"/>
      <c r="J120" s="40"/>
      <c r="K120" s="40"/>
      <c r="L120" s="41"/>
      <c r="M120" s="191"/>
      <c r="N120" s="192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230</v>
      </c>
      <c r="AU120" s="20" t="s">
        <v>22</v>
      </c>
    </row>
    <row r="121" s="2" customFormat="1" ht="14.4" customHeight="1">
      <c r="A121" s="40"/>
      <c r="B121" s="166"/>
      <c r="C121" s="167" t="s">
        <v>9</v>
      </c>
      <c r="D121" s="167" t="s">
        <v>218</v>
      </c>
      <c r="E121" s="168" t="s">
        <v>2627</v>
      </c>
      <c r="F121" s="169" t="s">
        <v>2628</v>
      </c>
      <c r="G121" s="170" t="s">
        <v>1436</v>
      </c>
      <c r="H121" s="171">
        <v>1</v>
      </c>
      <c r="I121" s="172"/>
      <c r="J121" s="173">
        <f>ROUND(I121*H121,2)</f>
        <v>0</v>
      </c>
      <c r="K121" s="169" t="s">
        <v>222</v>
      </c>
      <c r="L121" s="41"/>
      <c r="M121" s="174" t="s">
        <v>3</v>
      </c>
      <c r="N121" s="175" t="s">
        <v>51</v>
      </c>
      <c r="O121" s="74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78" t="s">
        <v>1629</v>
      </c>
      <c r="AT121" s="178" t="s">
        <v>218</v>
      </c>
      <c r="AU121" s="178" t="s">
        <v>22</v>
      </c>
      <c r="AY121" s="20" t="s">
        <v>216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88</v>
      </c>
      <c r="BK121" s="179">
        <f>ROUND(I121*H121,2)</f>
        <v>0</v>
      </c>
      <c r="BL121" s="20" t="s">
        <v>1629</v>
      </c>
      <c r="BM121" s="178" t="s">
        <v>2659</v>
      </c>
    </row>
    <row r="122" s="2" customFormat="1">
      <c r="A122" s="40"/>
      <c r="B122" s="41"/>
      <c r="C122" s="40"/>
      <c r="D122" s="181" t="s">
        <v>230</v>
      </c>
      <c r="E122" s="40"/>
      <c r="F122" s="189" t="s">
        <v>2626</v>
      </c>
      <c r="G122" s="40"/>
      <c r="H122" s="40"/>
      <c r="I122" s="190"/>
      <c r="J122" s="40"/>
      <c r="K122" s="40"/>
      <c r="L122" s="41"/>
      <c r="M122" s="191"/>
      <c r="N122" s="192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230</v>
      </c>
      <c r="AU122" s="20" t="s">
        <v>22</v>
      </c>
    </row>
    <row r="123" s="2" customFormat="1" ht="14.4" customHeight="1">
      <c r="A123" s="40"/>
      <c r="B123" s="166"/>
      <c r="C123" s="167" t="s">
        <v>303</v>
      </c>
      <c r="D123" s="167" t="s">
        <v>218</v>
      </c>
      <c r="E123" s="168" t="s">
        <v>2630</v>
      </c>
      <c r="F123" s="169" t="s">
        <v>2631</v>
      </c>
      <c r="G123" s="170" t="s">
        <v>1436</v>
      </c>
      <c r="H123" s="171">
        <v>1</v>
      </c>
      <c r="I123" s="172"/>
      <c r="J123" s="173">
        <f>ROUND(I123*H123,2)</f>
        <v>0</v>
      </c>
      <c r="K123" s="169" t="s">
        <v>222</v>
      </c>
      <c r="L123" s="41"/>
      <c r="M123" s="174" t="s">
        <v>3</v>
      </c>
      <c r="N123" s="175" t="s">
        <v>51</v>
      </c>
      <c r="O123" s="74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78" t="s">
        <v>1629</v>
      </c>
      <c r="AT123" s="178" t="s">
        <v>218</v>
      </c>
      <c r="AU123" s="178" t="s">
        <v>22</v>
      </c>
      <c r="AY123" s="20" t="s">
        <v>216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88</v>
      </c>
      <c r="BK123" s="179">
        <f>ROUND(I123*H123,2)</f>
        <v>0</v>
      </c>
      <c r="BL123" s="20" t="s">
        <v>1629</v>
      </c>
      <c r="BM123" s="178" t="s">
        <v>2660</v>
      </c>
    </row>
    <row r="124" s="2" customFormat="1">
      <c r="A124" s="40"/>
      <c r="B124" s="41"/>
      <c r="C124" s="40"/>
      <c r="D124" s="181" t="s">
        <v>230</v>
      </c>
      <c r="E124" s="40"/>
      <c r="F124" s="189" t="s">
        <v>2626</v>
      </c>
      <c r="G124" s="40"/>
      <c r="H124" s="40"/>
      <c r="I124" s="190"/>
      <c r="J124" s="40"/>
      <c r="K124" s="40"/>
      <c r="L124" s="41"/>
      <c r="M124" s="191"/>
      <c r="N124" s="192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230</v>
      </c>
      <c r="AU124" s="20" t="s">
        <v>22</v>
      </c>
    </row>
    <row r="125" s="2" customFormat="1" ht="14.4" customHeight="1">
      <c r="A125" s="40"/>
      <c r="B125" s="166"/>
      <c r="C125" s="167" t="s">
        <v>308</v>
      </c>
      <c r="D125" s="167" t="s">
        <v>218</v>
      </c>
      <c r="E125" s="168" t="s">
        <v>2633</v>
      </c>
      <c r="F125" s="169" t="s">
        <v>2634</v>
      </c>
      <c r="G125" s="170" t="s">
        <v>1436</v>
      </c>
      <c r="H125" s="171">
        <v>1</v>
      </c>
      <c r="I125" s="172"/>
      <c r="J125" s="173">
        <f>ROUND(I125*H125,2)</f>
        <v>0</v>
      </c>
      <c r="K125" s="169" t="s">
        <v>222</v>
      </c>
      <c r="L125" s="41"/>
      <c r="M125" s="174" t="s">
        <v>3</v>
      </c>
      <c r="N125" s="175" t="s">
        <v>51</v>
      </c>
      <c r="O125" s="74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78" t="s">
        <v>1629</v>
      </c>
      <c r="AT125" s="178" t="s">
        <v>218</v>
      </c>
      <c r="AU125" s="178" t="s">
        <v>22</v>
      </c>
      <c r="AY125" s="20" t="s">
        <v>216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88</v>
      </c>
      <c r="BK125" s="179">
        <f>ROUND(I125*H125,2)</f>
        <v>0</v>
      </c>
      <c r="BL125" s="20" t="s">
        <v>1629</v>
      </c>
      <c r="BM125" s="178" t="s">
        <v>2661</v>
      </c>
    </row>
    <row r="126" s="2" customFormat="1">
      <c r="A126" s="40"/>
      <c r="B126" s="41"/>
      <c r="C126" s="40"/>
      <c r="D126" s="181" t="s">
        <v>230</v>
      </c>
      <c r="E126" s="40"/>
      <c r="F126" s="189" t="s">
        <v>2626</v>
      </c>
      <c r="G126" s="40"/>
      <c r="H126" s="40"/>
      <c r="I126" s="190"/>
      <c r="J126" s="40"/>
      <c r="K126" s="40"/>
      <c r="L126" s="41"/>
      <c r="M126" s="191"/>
      <c r="N126" s="192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230</v>
      </c>
      <c r="AU126" s="20" t="s">
        <v>22</v>
      </c>
    </row>
    <row r="127" s="2" customFormat="1" ht="14.4" customHeight="1">
      <c r="A127" s="40"/>
      <c r="B127" s="166"/>
      <c r="C127" s="167" t="s">
        <v>314</v>
      </c>
      <c r="D127" s="167" t="s">
        <v>218</v>
      </c>
      <c r="E127" s="168" t="s">
        <v>2636</v>
      </c>
      <c r="F127" s="169" t="s">
        <v>2637</v>
      </c>
      <c r="G127" s="170" t="s">
        <v>1436</v>
      </c>
      <c r="H127" s="171">
        <v>1</v>
      </c>
      <c r="I127" s="172"/>
      <c r="J127" s="173">
        <f>ROUND(I127*H127,2)</f>
        <v>0</v>
      </c>
      <c r="K127" s="169" t="s">
        <v>222</v>
      </c>
      <c r="L127" s="41"/>
      <c r="M127" s="174" t="s">
        <v>3</v>
      </c>
      <c r="N127" s="175" t="s">
        <v>51</v>
      </c>
      <c r="O127" s="74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78" t="s">
        <v>1629</v>
      </c>
      <c r="AT127" s="178" t="s">
        <v>218</v>
      </c>
      <c r="AU127" s="178" t="s">
        <v>22</v>
      </c>
      <c r="AY127" s="20" t="s">
        <v>216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88</v>
      </c>
      <c r="BK127" s="179">
        <f>ROUND(I127*H127,2)</f>
        <v>0</v>
      </c>
      <c r="BL127" s="20" t="s">
        <v>1629</v>
      </c>
      <c r="BM127" s="178" t="s">
        <v>2662</v>
      </c>
    </row>
    <row r="128" s="2" customFormat="1">
      <c r="A128" s="40"/>
      <c r="B128" s="41"/>
      <c r="C128" s="40"/>
      <c r="D128" s="181" t="s">
        <v>230</v>
      </c>
      <c r="E128" s="40"/>
      <c r="F128" s="189" t="s">
        <v>2626</v>
      </c>
      <c r="G128" s="40"/>
      <c r="H128" s="40"/>
      <c r="I128" s="190"/>
      <c r="J128" s="40"/>
      <c r="K128" s="40"/>
      <c r="L128" s="41"/>
      <c r="M128" s="191"/>
      <c r="N128" s="192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230</v>
      </c>
      <c r="AU128" s="20" t="s">
        <v>22</v>
      </c>
    </row>
    <row r="129" s="12" customFormat="1" ht="22.8" customHeight="1">
      <c r="A129" s="12"/>
      <c r="B129" s="153"/>
      <c r="C129" s="12"/>
      <c r="D129" s="154" t="s">
        <v>79</v>
      </c>
      <c r="E129" s="164" t="s">
        <v>2559</v>
      </c>
      <c r="F129" s="164" t="s">
        <v>2560</v>
      </c>
      <c r="G129" s="12"/>
      <c r="H129" s="12"/>
      <c r="I129" s="156"/>
      <c r="J129" s="165">
        <f>BK129</f>
        <v>0</v>
      </c>
      <c r="K129" s="12"/>
      <c r="L129" s="153"/>
      <c r="M129" s="158"/>
      <c r="N129" s="159"/>
      <c r="O129" s="159"/>
      <c r="P129" s="160">
        <f>SUM(P130:P133)</f>
        <v>0</v>
      </c>
      <c r="Q129" s="159"/>
      <c r="R129" s="160">
        <f>SUM(R130:R133)</f>
        <v>0</v>
      </c>
      <c r="S129" s="159"/>
      <c r="T129" s="16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4" t="s">
        <v>245</v>
      </c>
      <c r="AT129" s="162" t="s">
        <v>79</v>
      </c>
      <c r="AU129" s="162" t="s">
        <v>88</v>
      </c>
      <c r="AY129" s="154" t="s">
        <v>216</v>
      </c>
      <c r="BK129" s="163">
        <f>SUM(BK130:BK133)</f>
        <v>0</v>
      </c>
    </row>
    <row r="130" s="2" customFormat="1" ht="14.4" customHeight="1">
      <c r="A130" s="40"/>
      <c r="B130" s="166"/>
      <c r="C130" s="167" t="s">
        <v>319</v>
      </c>
      <c r="D130" s="167" t="s">
        <v>218</v>
      </c>
      <c r="E130" s="168" t="s">
        <v>2639</v>
      </c>
      <c r="F130" s="169" t="s">
        <v>2640</v>
      </c>
      <c r="G130" s="170" t="s">
        <v>1436</v>
      </c>
      <c r="H130" s="171">
        <v>1</v>
      </c>
      <c r="I130" s="172"/>
      <c r="J130" s="173">
        <f>ROUND(I130*H130,2)</f>
        <v>0</v>
      </c>
      <c r="K130" s="169" t="s">
        <v>222</v>
      </c>
      <c r="L130" s="41"/>
      <c r="M130" s="174" t="s">
        <v>3</v>
      </c>
      <c r="N130" s="175" t="s">
        <v>51</v>
      </c>
      <c r="O130" s="74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8" t="s">
        <v>1629</v>
      </c>
      <c r="AT130" s="178" t="s">
        <v>218</v>
      </c>
      <c r="AU130" s="178" t="s">
        <v>22</v>
      </c>
      <c r="AY130" s="20" t="s">
        <v>216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88</v>
      </c>
      <c r="BK130" s="179">
        <f>ROUND(I130*H130,2)</f>
        <v>0</v>
      </c>
      <c r="BL130" s="20" t="s">
        <v>1629</v>
      </c>
      <c r="BM130" s="178" t="s">
        <v>2663</v>
      </c>
    </row>
    <row r="131" s="2" customFormat="1">
      <c r="A131" s="40"/>
      <c r="B131" s="41"/>
      <c r="C131" s="40"/>
      <c r="D131" s="181" t="s">
        <v>230</v>
      </c>
      <c r="E131" s="40"/>
      <c r="F131" s="189" t="s">
        <v>2642</v>
      </c>
      <c r="G131" s="40"/>
      <c r="H131" s="40"/>
      <c r="I131" s="190"/>
      <c r="J131" s="40"/>
      <c r="K131" s="40"/>
      <c r="L131" s="41"/>
      <c r="M131" s="191"/>
      <c r="N131" s="192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230</v>
      </c>
      <c r="AU131" s="20" t="s">
        <v>22</v>
      </c>
    </row>
    <row r="132" s="2" customFormat="1" ht="14.4" customHeight="1">
      <c r="A132" s="40"/>
      <c r="B132" s="166"/>
      <c r="C132" s="167" t="s">
        <v>325</v>
      </c>
      <c r="D132" s="167" t="s">
        <v>218</v>
      </c>
      <c r="E132" s="168" t="s">
        <v>2643</v>
      </c>
      <c r="F132" s="169" t="s">
        <v>2644</v>
      </c>
      <c r="G132" s="170" t="s">
        <v>1436</v>
      </c>
      <c r="H132" s="171">
        <v>1</v>
      </c>
      <c r="I132" s="172"/>
      <c r="J132" s="173">
        <f>ROUND(I132*H132,2)</f>
        <v>0</v>
      </c>
      <c r="K132" s="169" t="s">
        <v>222</v>
      </c>
      <c r="L132" s="41"/>
      <c r="M132" s="174" t="s">
        <v>3</v>
      </c>
      <c r="N132" s="175" t="s">
        <v>51</v>
      </c>
      <c r="O132" s="74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8" t="s">
        <v>1629</v>
      </c>
      <c r="AT132" s="178" t="s">
        <v>218</v>
      </c>
      <c r="AU132" s="178" t="s">
        <v>22</v>
      </c>
      <c r="AY132" s="20" t="s">
        <v>216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88</v>
      </c>
      <c r="BK132" s="179">
        <f>ROUND(I132*H132,2)</f>
        <v>0</v>
      </c>
      <c r="BL132" s="20" t="s">
        <v>1629</v>
      </c>
      <c r="BM132" s="178" t="s">
        <v>2664</v>
      </c>
    </row>
    <row r="133" s="2" customFormat="1">
      <c r="A133" s="40"/>
      <c r="B133" s="41"/>
      <c r="C133" s="40"/>
      <c r="D133" s="181" t="s">
        <v>230</v>
      </c>
      <c r="E133" s="40"/>
      <c r="F133" s="189" t="s">
        <v>2646</v>
      </c>
      <c r="G133" s="40"/>
      <c r="H133" s="40"/>
      <c r="I133" s="190"/>
      <c r="J133" s="40"/>
      <c r="K133" s="40"/>
      <c r="L133" s="41"/>
      <c r="M133" s="191"/>
      <c r="N133" s="192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0" t="s">
        <v>230</v>
      </c>
      <c r="AU133" s="20" t="s">
        <v>22</v>
      </c>
    </row>
    <row r="134" s="12" customFormat="1" ht="22.8" customHeight="1">
      <c r="A134" s="12"/>
      <c r="B134" s="153"/>
      <c r="C134" s="12"/>
      <c r="D134" s="154" t="s">
        <v>79</v>
      </c>
      <c r="E134" s="164" t="s">
        <v>2647</v>
      </c>
      <c r="F134" s="164" t="s">
        <v>2648</v>
      </c>
      <c r="G134" s="12"/>
      <c r="H134" s="12"/>
      <c r="I134" s="156"/>
      <c r="J134" s="165">
        <f>BK134</f>
        <v>0</v>
      </c>
      <c r="K134" s="12"/>
      <c r="L134" s="153"/>
      <c r="M134" s="158"/>
      <c r="N134" s="159"/>
      <c r="O134" s="159"/>
      <c r="P134" s="160">
        <f>P135</f>
        <v>0</v>
      </c>
      <c r="Q134" s="159"/>
      <c r="R134" s="160">
        <f>R135</f>
        <v>0</v>
      </c>
      <c r="S134" s="159"/>
      <c r="T134" s="16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4" t="s">
        <v>245</v>
      </c>
      <c r="AT134" s="162" t="s">
        <v>79</v>
      </c>
      <c r="AU134" s="162" t="s">
        <v>88</v>
      </c>
      <c r="AY134" s="154" t="s">
        <v>216</v>
      </c>
      <c r="BK134" s="163">
        <f>BK135</f>
        <v>0</v>
      </c>
    </row>
    <row r="135" s="2" customFormat="1" ht="14.4" customHeight="1">
      <c r="A135" s="40"/>
      <c r="B135" s="166"/>
      <c r="C135" s="167" t="s">
        <v>8</v>
      </c>
      <c r="D135" s="167" t="s">
        <v>218</v>
      </c>
      <c r="E135" s="168" t="s">
        <v>2649</v>
      </c>
      <c r="F135" s="169" t="s">
        <v>2650</v>
      </c>
      <c r="G135" s="170" t="s">
        <v>1436</v>
      </c>
      <c r="H135" s="171">
        <v>1</v>
      </c>
      <c r="I135" s="172"/>
      <c r="J135" s="173">
        <f>ROUND(I135*H135,2)</f>
        <v>0</v>
      </c>
      <c r="K135" s="169" t="s">
        <v>222</v>
      </c>
      <c r="L135" s="41"/>
      <c r="M135" s="211" t="s">
        <v>3</v>
      </c>
      <c r="N135" s="212" t="s">
        <v>51</v>
      </c>
      <c r="O135" s="21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1629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1629</v>
      </c>
      <c r="BM135" s="178" t="s">
        <v>2665</v>
      </c>
    </row>
    <row r="136" s="2" customFormat="1" ht="6.96" customHeight="1">
      <c r="A136" s="40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41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autoFilter ref="C86:K13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2669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ROUND((SUM(BE88:BE151)),  2)</f>
        <v>0</v>
      </c>
      <c r="G33" s="40"/>
      <c r="H33" s="40"/>
      <c r="I33" s="125">
        <v>0.20999999999999999</v>
      </c>
      <c r="J33" s="124">
        <f>ROUND(((SUM(BE88:BE151))*I33),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ROUND((SUM(BF88:BF151)),  2)</f>
        <v>0</v>
      </c>
      <c r="G34" s="40"/>
      <c r="H34" s="40"/>
      <c r="I34" s="125">
        <v>0.14999999999999999</v>
      </c>
      <c r="J34" s="124">
        <f>ROUND(((SUM(BF88:BF151))*I34),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VRN.4 - Vedlejší rozpočtové náklady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1461</v>
      </c>
      <c r="E62" s="137"/>
      <c r="F62" s="137"/>
      <c r="G62" s="137"/>
      <c r="H62" s="137"/>
      <c r="I62" s="137"/>
      <c r="J62" s="138">
        <f>J93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2566</v>
      </c>
      <c r="E63" s="141"/>
      <c r="F63" s="141"/>
      <c r="G63" s="141"/>
      <c r="H63" s="141"/>
      <c r="I63" s="141"/>
      <c r="J63" s="142">
        <f>J94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2567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2531</v>
      </c>
      <c r="E65" s="141"/>
      <c r="F65" s="141"/>
      <c r="G65" s="141"/>
      <c r="H65" s="141"/>
      <c r="I65" s="141"/>
      <c r="J65" s="142">
        <f>J117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1462</v>
      </c>
      <c r="E66" s="141"/>
      <c r="F66" s="141"/>
      <c r="G66" s="141"/>
      <c r="H66" s="141"/>
      <c r="I66" s="141"/>
      <c r="J66" s="142">
        <f>J130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2532</v>
      </c>
      <c r="E67" s="141"/>
      <c r="F67" s="141"/>
      <c r="G67" s="141"/>
      <c r="H67" s="141"/>
      <c r="I67" s="141"/>
      <c r="J67" s="142">
        <f>J143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2568</v>
      </c>
      <c r="E68" s="141"/>
      <c r="F68" s="141"/>
      <c r="G68" s="141"/>
      <c r="H68" s="141"/>
      <c r="I68" s="141"/>
      <c r="J68" s="142">
        <f>J150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VRN.4 - Vedlejší rozpočtové náklady - IV.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6" t="s">
        <v>191</v>
      </c>
      <c r="K87" s="147" t="s">
        <v>206</v>
      </c>
      <c r="L87" s="148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49">
        <f>BK88</f>
        <v>0</v>
      </c>
      <c r="K88" s="40"/>
      <c r="L88" s="41"/>
      <c r="M88" s="85"/>
      <c r="N88" s="70"/>
      <c r="O88" s="86"/>
      <c r="P88" s="150">
        <f>P89+P93</f>
        <v>0</v>
      </c>
      <c r="Q88" s="86"/>
      <c r="R88" s="150">
        <f>R89+R93</f>
        <v>0</v>
      </c>
      <c r="S88" s="86"/>
      <c r="T88" s="151">
        <f>T89+T93</f>
        <v>0.02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2">
        <f>BK89+BK93</f>
        <v>0</v>
      </c>
    </row>
    <row r="89" s="12" customFormat="1" ht="25.92" customHeight="1">
      <c r="A89" s="12"/>
      <c r="B89" s="153"/>
      <c r="C89" s="12"/>
      <c r="D89" s="154" t="s">
        <v>79</v>
      </c>
      <c r="E89" s="155" t="s">
        <v>214</v>
      </c>
      <c r="F89" s="155" t="s">
        <v>215</v>
      </c>
      <c r="G89" s="12"/>
      <c r="H89" s="12"/>
      <c r="I89" s="156"/>
      <c r="J89" s="157">
        <f>BK89</f>
        <v>0</v>
      </c>
      <c r="K89" s="12"/>
      <c r="L89" s="153"/>
      <c r="M89" s="158"/>
      <c r="N89" s="159"/>
      <c r="O89" s="159"/>
      <c r="P89" s="160">
        <f>P90</f>
        <v>0</v>
      </c>
      <c r="Q89" s="159"/>
      <c r="R89" s="160">
        <f>R90</f>
        <v>0</v>
      </c>
      <c r="S89" s="159"/>
      <c r="T89" s="161">
        <f>T90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4" t="s">
        <v>88</v>
      </c>
      <c r="AT89" s="162" t="s">
        <v>79</v>
      </c>
      <c r="AU89" s="162" t="s">
        <v>80</v>
      </c>
      <c r="AY89" s="154" t="s">
        <v>216</v>
      </c>
      <c r="BK89" s="163">
        <f>BK90</f>
        <v>0</v>
      </c>
    </row>
    <row r="90" s="12" customFormat="1" ht="22.8" customHeight="1">
      <c r="A90" s="12"/>
      <c r="B90" s="153"/>
      <c r="C90" s="12"/>
      <c r="D90" s="154" t="s">
        <v>79</v>
      </c>
      <c r="E90" s="164" t="s">
        <v>264</v>
      </c>
      <c r="F90" s="164" t="s">
        <v>439</v>
      </c>
      <c r="G90" s="12"/>
      <c r="H90" s="12"/>
      <c r="I90" s="156"/>
      <c r="J90" s="165">
        <f>BK90</f>
        <v>0</v>
      </c>
      <c r="K90" s="12"/>
      <c r="L90" s="153"/>
      <c r="M90" s="158"/>
      <c r="N90" s="159"/>
      <c r="O90" s="159"/>
      <c r="P90" s="160">
        <f>SUM(P91:P92)</f>
        <v>0</v>
      </c>
      <c r="Q90" s="159"/>
      <c r="R90" s="160">
        <f>SUM(R91:R92)</f>
        <v>0</v>
      </c>
      <c r="S90" s="159"/>
      <c r="T90" s="161">
        <f>SUM(T91:T92)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88</v>
      </c>
      <c r="AT90" s="162" t="s">
        <v>79</v>
      </c>
      <c r="AU90" s="162" t="s">
        <v>88</v>
      </c>
      <c r="AY90" s="154" t="s">
        <v>216</v>
      </c>
      <c r="BK90" s="163">
        <f>SUM(BK91:BK92)</f>
        <v>0</v>
      </c>
    </row>
    <row r="91" s="2" customFormat="1" ht="14.4" customHeight="1">
      <c r="A91" s="40"/>
      <c r="B91" s="166"/>
      <c r="C91" s="167" t="s">
        <v>88</v>
      </c>
      <c r="D91" s="167" t="s">
        <v>218</v>
      </c>
      <c r="E91" s="168" t="s">
        <v>2569</v>
      </c>
      <c r="F91" s="169" t="s">
        <v>2570</v>
      </c>
      <c r="G91" s="170" t="s">
        <v>1436</v>
      </c>
      <c r="H91" s="171">
        <v>1</v>
      </c>
      <c r="I91" s="172"/>
      <c r="J91" s="173">
        <f>ROUND(I91*H91,2)</f>
        <v>0</v>
      </c>
      <c r="K91" s="169" t="s">
        <v>222</v>
      </c>
      <c r="L91" s="41"/>
      <c r="M91" s="174" t="s">
        <v>3</v>
      </c>
      <c r="N91" s="175" t="s">
        <v>51</v>
      </c>
      <c r="O91" s="74"/>
      <c r="P91" s="176">
        <f>O91*H91</f>
        <v>0</v>
      </c>
      <c r="Q91" s="176">
        <v>0</v>
      </c>
      <c r="R91" s="176">
        <f>Q91*H91</f>
        <v>0</v>
      </c>
      <c r="S91" s="176">
        <v>0.02</v>
      </c>
      <c r="T91" s="177">
        <f>S91*H91</f>
        <v>0.02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78" t="s">
        <v>223</v>
      </c>
      <c r="AT91" s="178" t="s">
        <v>218</v>
      </c>
      <c r="AU91" s="178" t="s">
        <v>22</v>
      </c>
      <c r="AY91" s="20" t="s">
        <v>216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88</v>
      </c>
      <c r="BK91" s="179">
        <f>ROUND(I91*H91,2)</f>
        <v>0</v>
      </c>
      <c r="BL91" s="20" t="s">
        <v>223</v>
      </c>
      <c r="BM91" s="178" t="s">
        <v>2571</v>
      </c>
    </row>
    <row r="92" s="2" customFormat="1">
      <c r="A92" s="40"/>
      <c r="B92" s="41"/>
      <c r="C92" s="40"/>
      <c r="D92" s="181" t="s">
        <v>230</v>
      </c>
      <c r="E92" s="40"/>
      <c r="F92" s="189" t="s">
        <v>2572</v>
      </c>
      <c r="G92" s="40"/>
      <c r="H92" s="40"/>
      <c r="I92" s="190"/>
      <c r="J92" s="40"/>
      <c r="K92" s="40"/>
      <c r="L92" s="41"/>
      <c r="M92" s="191"/>
      <c r="N92" s="192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230</v>
      </c>
      <c r="AU92" s="20" t="s">
        <v>22</v>
      </c>
    </row>
    <row r="93" s="12" customFormat="1" ht="25.92" customHeight="1">
      <c r="A93" s="12"/>
      <c r="B93" s="153"/>
      <c r="C93" s="12"/>
      <c r="D93" s="154" t="s">
        <v>79</v>
      </c>
      <c r="E93" s="155" t="s">
        <v>1623</v>
      </c>
      <c r="F93" s="155" t="s">
        <v>1624</v>
      </c>
      <c r="G93" s="12"/>
      <c r="H93" s="12"/>
      <c r="I93" s="156"/>
      <c r="J93" s="157">
        <f>BK93</f>
        <v>0</v>
      </c>
      <c r="K93" s="12"/>
      <c r="L93" s="153"/>
      <c r="M93" s="158"/>
      <c r="N93" s="159"/>
      <c r="O93" s="159"/>
      <c r="P93" s="160">
        <f>P94+P112+P117+P130+P143+P150</f>
        <v>0</v>
      </c>
      <c r="Q93" s="159"/>
      <c r="R93" s="160">
        <f>R94+R112+R117+R130+R143+R150</f>
        <v>0</v>
      </c>
      <c r="S93" s="159"/>
      <c r="T93" s="161">
        <f>T94+T112+T117+T130+T143+T150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4" t="s">
        <v>245</v>
      </c>
      <c r="AT93" s="162" t="s">
        <v>79</v>
      </c>
      <c r="AU93" s="162" t="s">
        <v>80</v>
      </c>
      <c r="AY93" s="154" t="s">
        <v>216</v>
      </c>
      <c r="BK93" s="163">
        <f>BK94+BK112+BK117+BK130+BK143+BK150</f>
        <v>0</v>
      </c>
    </row>
    <row r="94" s="12" customFormat="1" ht="22.8" customHeight="1">
      <c r="A94" s="12"/>
      <c r="B94" s="153"/>
      <c r="C94" s="12"/>
      <c r="D94" s="154" t="s">
        <v>79</v>
      </c>
      <c r="E94" s="164" t="s">
        <v>2573</v>
      </c>
      <c r="F94" s="164" t="s">
        <v>2574</v>
      </c>
      <c r="G94" s="12"/>
      <c r="H94" s="12"/>
      <c r="I94" s="156"/>
      <c r="J94" s="165">
        <f>BK94</f>
        <v>0</v>
      </c>
      <c r="K94" s="12"/>
      <c r="L94" s="153"/>
      <c r="M94" s="158"/>
      <c r="N94" s="159"/>
      <c r="O94" s="159"/>
      <c r="P94" s="160">
        <f>SUM(P95:P111)</f>
        <v>0</v>
      </c>
      <c r="Q94" s="159"/>
      <c r="R94" s="160">
        <f>SUM(R95:R111)</f>
        <v>0</v>
      </c>
      <c r="S94" s="159"/>
      <c r="T94" s="161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4" t="s">
        <v>245</v>
      </c>
      <c r="AT94" s="162" t="s">
        <v>79</v>
      </c>
      <c r="AU94" s="162" t="s">
        <v>88</v>
      </c>
      <c r="AY94" s="154" t="s">
        <v>216</v>
      </c>
      <c r="BK94" s="163">
        <f>SUM(BK95:BK111)</f>
        <v>0</v>
      </c>
    </row>
    <row r="95" s="2" customFormat="1" ht="14.4" customHeight="1">
      <c r="A95" s="40"/>
      <c r="B95" s="166"/>
      <c r="C95" s="167" t="s">
        <v>22</v>
      </c>
      <c r="D95" s="167" t="s">
        <v>218</v>
      </c>
      <c r="E95" s="168" t="s">
        <v>2575</v>
      </c>
      <c r="F95" s="169" t="s">
        <v>2576</v>
      </c>
      <c r="G95" s="170" t="s">
        <v>1436</v>
      </c>
      <c r="H95" s="171">
        <v>1</v>
      </c>
      <c r="I95" s="172"/>
      <c r="J95" s="173">
        <f>ROUND(I95*H95,2)</f>
        <v>0</v>
      </c>
      <c r="K95" s="169" t="s">
        <v>222</v>
      </c>
      <c r="L95" s="41"/>
      <c r="M95" s="174" t="s">
        <v>3</v>
      </c>
      <c r="N95" s="175" t="s">
        <v>51</v>
      </c>
      <c r="O95" s="74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8" t="s">
        <v>1629</v>
      </c>
      <c r="AT95" s="178" t="s">
        <v>218</v>
      </c>
      <c r="AU95" s="178" t="s">
        <v>22</v>
      </c>
      <c r="AY95" s="20" t="s">
        <v>216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88</v>
      </c>
      <c r="BK95" s="179">
        <f>ROUND(I95*H95,2)</f>
        <v>0</v>
      </c>
      <c r="BL95" s="20" t="s">
        <v>1629</v>
      </c>
      <c r="BM95" s="178" t="s">
        <v>2577</v>
      </c>
    </row>
    <row r="96" s="2" customFormat="1">
      <c r="A96" s="40"/>
      <c r="B96" s="41"/>
      <c r="C96" s="40"/>
      <c r="D96" s="181" t="s">
        <v>230</v>
      </c>
      <c r="E96" s="40"/>
      <c r="F96" s="189" t="s">
        <v>2578</v>
      </c>
      <c r="G96" s="40"/>
      <c r="H96" s="40"/>
      <c r="I96" s="190"/>
      <c r="J96" s="40"/>
      <c r="K96" s="40"/>
      <c r="L96" s="41"/>
      <c r="M96" s="191"/>
      <c r="N96" s="192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230</v>
      </c>
      <c r="AU96" s="20" t="s">
        <v>22</v>
      </c>
    </row>
    <row r="97" s="2" customFormat="1" ht="14.4" customHeight="1">
      <c r="A97" s="40"/>
      <c r="B97" s="166"/>
      <c r="C97" s="167" t="s">
        <v>235</v>
      </c>
      <c r="D97" s="167" t="s">
        <v>218</v>
      </c>
      <c r="E97" s="168" t="s">
        <v>2579</v>
      </c>
      <c r="F97" s="169" t="s">
        <v>2580</v>
      </c>
      <c r="G97" s="170" t="s">
        <v>1436</v>
      </c>
      <c r="H97" s="171">
        <v>1</v>
      </c>
      <c r="I97" s="172"/>
      <c r="J97" s="173">
        <f>ROUND(I97*H97,2)</f>
        <v>0</v>
      </c>
      <c r="K97" s="169" t="s">
        <v>222</v>
      </c>
      <c r="L97" s="41"/>
      <c r="M97" s="174" t="s">
        <v>3</v>
      </c>
      <c r="N97" s="175" t="s">
        <v>51</v>
      </c>
      <c r="O97" s="74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8" t="s">
        <v>1629</v>
      </c>
      <c r="AT97" s="178" t="s">
        <v>218</v>
      </c>
      <c r="AU97" s="178" t="s">
        <v>22</v>
      </c>
      <c r="AY97" s="20" t="s">
        <v>216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88</v>
      </c>
      <c r="BK97" s="179">
        <f>ROUND(I97*H97,2)</f>
        <v>0</v>
      </c>
      <c r="BL97" s="20" t="s">
        <v>1629</v>
      </c>
      <c r="BM97" s="178" t="s">
        <v>2581</v>
      </c>
    </row>
    <row r="98" s="2" customFormat="1" ht="14.4" customHeight="1">
      <c r="A98" s="40"/>
      <c r="B98" s="166"/>
      <c r="C98" s="167" t="s">
        <v>223</v>
      </c>
      <c r="D98" s="167" t="s">
        <v>218</v>
      </c>
      <c r="E98" s="168" t="s">
        <v>2582</v>
      </c>
      <c r="F98" s="169" t="s">
        <v>2583</v>
      </c>
      <c r="G98" s="170" t="s">
        <v>1436</v>
      </c>
      <c r="H98" s="171">
        <v>1</v>
      </c>
      <c r="I98" s="172"/>
      <c r="J98" s="173">
        <f>ROUND(I98*H98,2)</f>
        <v>0</v>
      </c>
      <c r="K98" s="169" t="s">
        <v>222</v>
      </c>
      <c r="L98" s="41"/>
      <c r="M98" s="174" t="s">
        <v>3</v>
      </c>
      <c r="N98" s="175" t="s">
        <v>51</v>
      </c>
      <c r="O98" s="74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8" t="s">
        <v>1629</v>
      </c>
      <c r="AT98" s="178" t="s">
        <v>218</v>
      </c>
      <c r="AU98" s="178" t="s">
        <v>22</v>
      </c>
      <c r="AY98" s="20" t="s">
        <v>216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88</v>
      </c>
      <c r="BK98" s="179">
        <f>ROUND(I98*H98,2)</f>
        <v>0</v>
      </c>
      <c r="BL98" s="20" t="s">
        <v>1629</v>
      </c>
      <c r="BM98" s="178" t="s">
        <v>2653</v>
      </c>
    </row>
    <row r="99" s="2" customFormat="1">
      <c r="A99" s="40"/>
      <c r="B99" s="41"/>
      <c r="C99" s="40"/>
      <c r="D99" s="181" t="s">
        <v>230</v>
      </c>
      <c r="E99" s="40"/>
      <c r="F99" s="189" t="s">
        <v>2585</v>
      </c>
      <c r="G99" s="40"/>
      <c r="H99" s="40"/>
      <c r="I99" s="190"/>
      <c r="J99" s="40"/>
      <c r="K99" s="40"/>
      <c r="L99" s="41"/>
      <c r="M99" s="191"/>
      <c r="N99" s="192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230</v>
      </c>
      <c r="AU99" s="20" t="s">
        <v>22</v>
      </c>
    </row>
    <row r="100" s="2" customFormat="1" ht="14.4" customHeight="1">
      <c r="A100" s="40"/>
      <c r="B100" s="166"/>
      <c r="C100" s="167" t="s">
        <v>245</v>
      </c>
      <c r="D100" s="167" t="s">
        <v>218</v>
      </c>
      <c r="E100" s="168" t="s">
        <v>2586</v>
      </c>
      <c r="F100" s="169" t="s">
        <v>2587</v>
      </c>
      <c r="G100" s="170" t="s">
        <v>1436</v>
      </c>
      <c r="H100" s="171">
        <v>1</v>
      </c>
      <c r="I100" s="172"/>
      <c r="J100" s="173">
        <f>ROUND(I100*H100,2)</f>
        <v>0</v>
      </c>
      <c r="K100" s="169" t="s">
        <v>222</v>
      </c>
      <c r="L100" s="41"/>
      <c r="M100" s="174" t="s">
        <v>3</v>
      </c>
      <c r="N100" s="175" t="s">
        <v>51</v>
      </c>
      <c r="O100" s="7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8" t="s">
        <v>1629</v>
      </c>
      <c r="AT100" s="178" t="s">
        <v>218</v>
      </c>
      <c r="AU100" s="178" t="s">
        <v>22</v>
      </c>
      <c r="AY100" s="20" t="s">
        <v>216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88</v>
      </c>
      <c r="BK100" s="179">
        <f>ROUND(I100*H100,2)</f>
        <v>0</v>
      </c>
      <c r="BL100" s="20" t="s">
        <v>1629</v>
      </c>
      <c r="BM100" s="178" t="s">
        <v>2654</v>
      </c>
    </row>
    <row r="101" s="2" customFormat="1">
      <c r="A101" s="40"/>
      <c r="B101" s="41"/>
      <c r="C101" s="40"/>
      <c r="D101" s="181" t="s">
        <v>230</v>
      </c>
      <c r="E101" s="40"/>
      <c r="F101" s="189" t="s">
        <v>2589</v>
      </c>
      <c r="G101" s="40"/>
      <c r="H101" s="40"/>
      <c r="I101" s="190"/>
      <c r="J101" s="40"/>
      <c r="K101" s="40"/>
      <c r="L101" s="41"/>
      <c r="M101" s="191"/>
      <c r="N101" s="192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230</v>
      </c>
      <c r="AU101" s="20" t="s">
        <v>22</v>
      </c>
    </row>
    <row r="102" s="2" customFormat="1" ht="14.4" customHeight="1">
      <c r="A102" s="40"/>
      <c r="B102" s="166"/>
      <c r="C102" s="167" t="s">
        <v>249</v>
      </c>
      <c r="D102" s="167" t="s">
        <v>218</v>
      </c>
      <c r="E102" s="168" t="s">
        <v>2590</v>
      </c>
      <c r="F102" s="169" t="s">
        <v>2591</v>
      </c>
      <c r="G102" s="170" t="s">
        <v>1436</v>
      </c>
      <c r="H102" s="171">
        <v>1</v>
      </c>
      <c r="I102" s="172"/>
      <c r="J102" s="173">
        <f>ROUND(I102*H102,2)</f>
        <v>0</v>
      </c>
      <c r="K102" s="169" t="s">
        <v>222</v>
      </c>
      <c r="L102" s="41"/>
      <c r="M102" s="174" t="s">
        <v>3</v>
      </c>
      <c r="N102" s="175" t="s">
        <v>51</v>
      </c>
      <c r="O102" s="74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78" t="s">
        <v>1629</v>
      </c>
      <c r="AT102" s="178" t="s">
        <v>218</v>
      </c>
      <c r="AU102" s="178" t="s">
        <v>22</v>
      </c>
      <c r="AY102" s="20" t="s">
        <v>216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88</v>
      </c>
      <c r="BK102" s="179">
        <f>ROUND(I102*H102,2)</f>
        <v>0</v>
      </c>
      <c r="BL102" s="20" t="s">
        <v>1629</v>
      </c>
      <c r="BM102" s="178" t="s">
        <v>2592</v>
      </c>
    </row>
    <row r="103" s="2" customFormat="1">
      <c r="A103" s="40"/>
      <c r="B103" s="41"/>
      <c r="C103" s="40"/>
      <c r="D103" s="181" t="s">
        <v>230</v>
      </c>
      <c r="E103" s="40"/>
      <c r="F103" s="189" t="s">
        <v>2593</v>
      </c>
      <c r="G103" s="40"/>
      <c r="H103" s="40"/>
      <c r="I103" s="190"/>
      <c r="J103" s="40"/>
      <c r="K103" s="40"/>
      <c r="L103" s="41"/>
      <c r="M103" s="191"/>
      <c r="N103" s="192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230</v>
      </c>
      <c r="AU103" s="20" t="s">
        <v>22</v>
      </c>
    </row>
    <row r="104" s="2" customFormat="1" ht="14.4" customHeight="1">
      <c r="A104" s="40"/>
      <c r="B104" s="166"/>
      <c r="C104" s="167" t="s">
        <v>254</v>
      </c>
      <c r="D104" s="167" t="s">
        <v>218</v>
      </c>
      <c r="E104" s="168" t="s">
        <v>2594</v>
      </c>
      <c r="F104" s="169" t="s">
        <v>2595</v>
      </c>
      <c r="G104" s="170" t="s">
        <v>1436</v>
      </c>
      <c r="H104" s="171">
        <v>1</v>
      </c>
      <c r="I104" s="172"/>
      <c r="J104" s="173">
        <f>ROUND(I104*H104,2)</f>
        <v>0</v>
      </c>
      <c r="K104" s="169" t="s">
        <v>222</v>
      </c>
      <c r="L104" s="41"/>
      <c r="M104" s="174" t="s">
        <v>3</v>
      </c>
      <c r="N104" s="175" t="s">
        <v>51</v>
      </c>
      <c r="O104" s="7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8" t="s">
        <v>1629</v>
      </c>
      <c r="AT104" s="178" t="s">
        <v>218</v>
      </c>
      <c r="AU104" s="178" t="s">
        <v>22</v>
      </c>
      <c r="AY104" s="20" t="s">
        <v>216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88</v>
      </c>
      <c r="BK104" s="179">
        <f>ROUND(I104*H104,2)</f>
        <v>0</v>
      </c>
      <c r="BL104" s="20" t="s">
        <v>1629</v>
      </c>
      <c r="BM104" s="178" t="s">
        <v>2655</v>
      </c>
    </row>
    <row r="105" s="2" customFormat="1">
      <c r="A105" s="40"/>
      <c r="B105" s="41"/>
      <c r="C105" s="40"/>
      <c r="D105" s="181" t="s">
        <v>230</v>
      </c>
      <c r="E105" s="40"/>
      <c r="F105" s="189" t="s">
        <v>2597</v>
      </c>
      <c r="G105" s="40"/>
      <c r="H105" s="40"/>
      <c r="I105" s="190"/>
      <c r="J105" s="40"/>
      <c r="K105" s="40"/>
      <c r="L105" s="41"/>
      <c r="M105" s="191"/>
      <c r="N105" s="192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230</v>
      </c>
      <c r="AU105" s="20" t="s">
        <v>22</v>
      </c>
    </row>
    <row r="106" s="2" customFormat="1" ht="14.4" customHeight="1">
      <c r="A106" s="40"/>
      <c r="B106" s="166"/>
      <c r="C106" s="167" t="s">
        <v>258</v>
      </c>
      <c r="D106" s="167" t="s">
        <v>218</v>
      </c>
      <c r="E106" s="168" t="s">
        <v>2598</v>
      </c>
      <c r="F106" s="169" t="s">
        <v>2599</v>
      </c>
      <c r="G106" s="170" t="s">
        <v>1436</v>
      </c>
      <c r="H106" s="171">
        <v>1</v>
      </c>
      <c r="I106" s="172"/>
      <c r="J106" s="173">
        <f>ROUND(I106*H106,2)</f>
        <v>0</v>
      </c>
      <c r="K106" s="169" t="s">
        <v>222</v>
      </c>
      <c r="L106" s="41"/>
      <c r="M106" s="174" t="s">
        <v>3</v>
      </c>
      <c r="N106" s="175" t="s">
        <v>51</v>
      </c>
      <c r="O106" s="74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78" t="s">
        <v>1629</v>
      </c>
      <c r="AT106" s="178" t="s">
        <v>218</v>
      </c>
      <c r="AU106" s="178" t="s">
        <v>22</v>
      </c>
      <c r="AY106" s="20" t="s">
        <v>216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88</v>
      </c>
      <c r="BK106" s="179">
        <f>ROUND(I106*H106,2)</f>
        <v>0</v>
      </c>
      <c r="BL106" s="20" t="s">
        <v>1629</v>
      </c>
      <c r="BM106" s="178" t="s">
        <v>2600</v>
      </c>
    </row>
    <row r="107" s="2" customFormat="1">
      <c r="A107" s="40"/>
      <c r="B107" s="41"/>
      <c r="C107" s="40"/>
      <c r="D107" s="181" t="s">
        <v>230</v>
      </c>
      <c r="E107" s="40"/>
      <c r="F107" s="189" t="s">
        <v>2601</v>
      </c>
      <c r="G107" s="40"/>
      <c r="H107" s="40"/>
      <c r="I107" s="190"/>
      <c r="J107" s="40"/>
      <c r="K107" s="40"/>
      <c r="L107" s="41"/>
      <c r="M107" s="191"/>
      <c r="N107" s="192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230</v>
      </c>
      <c r="AU107" s="20" t="s">
        <v>22</v>
      </c>
    </row>
    <row r="108" s="2" customFormat="1" ht="14.4" customHeight="1">
      <c r="A108" s="40"/>
      <c r="B108" s="166"/>
      <c r="C108" s="167" t="s">
        <v>264</v>
      </c>
      <c r="D108" s="167" t="s">
        <v>218</v>
      </c>
      <c r="E108" s="168" t="s">
        <v>2602</v>
      </c>
      <c r="F108" s="169" t="s">
        <v>2603</v>
      </c>
      <c r="G108" s="170" t="s">
        <v>1436</v>
      </c>
      <c r="H108" s="171">
        <v>1</v>
      </c>
      <c r="I108" s="172"/>
      <c r="J108" s="173">
        <f>ROUND(I108*H108,2)</f>
        <v>0</v>
      </c>
      <c r="K108" s="169" t="s">
        <v>222</v>
      </c>
      <c r="L108" s="41"/>
      <c r="M108" s="174" t="s">
        <v>3</v>
      </c>
      <c r="N108" s="175" t="s">
        <v>51</v>
      </c>
      <c r="O108" s="7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78" t="s">
        <v>1629</v>
      </c>
      <c r="AT108" s="178" t="s">
        <v>218</v>
      </c>
      <c r="AU108" s="178" t="s">
        <v>22</v>
      </c>
      <c r="AY108" s="20" t="s">
        <v>216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88</v>
      </c>
      <c r="BK108" s="179">
        <f>ROUND(I108*H108,2)</f>
        <v>0</v>
      </c>
      <c r="BL108" s="20" t="s">
        <v>1629</v>
      </c>
      <c r="BM108" s="178" t="s">
        <v>2656</v>
      </c>
    </row>
    <row r="109" s="2" customFormat="1">
      <c r="A109" s="40"/>
      <c r="B109" s="41"/>
      <c r="C109" s="40"/>
      <c r="D109" s="181" t="s">
        <v>230</v>
      </c>
      <c r="E109" s="40"/>
      <c r="F109" s="189" t="s">
        <v>2605</v>
      </c>
      <c r="G109" s="40"/>
      <c r="H109" s="40"/>
      <c r="I109" s="190"/>
      <c r="J109" s="40"/>
      <c r="K109" s="40"/>
      <c r="L109" s="41"/>
      <c r="M109" s="191"/>
      <c r="N109" s="192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0" t="s">
        <v>230</v>
      </c>
      <c r="AU109" s="20" t="s">
        <v>22</v>
      </c>
    </row>
    <row r="110" s="2" customFormat="1" ht="14.4" customHeight="1">
      <c r="A110" s="40"/>
      <c r="B110" s="166"/>
      <c r="C110" s="167" t="s">
        <v>268</v>
      </c>
      <c r="D110" s="167" t="s">
        <v>218</v>
      </c>
      <c r="E110" s="168" t="s">
        <v>2606</v>
      </c>
      <c r="F110" s="169" t="s">
        <v>2607</v>
      </c>
      <c r="G110" s="170" t="s">
        <v>1436</v>
      </c>
      <c r="H110" s="171">
        <v>1</v>
      </c>
      <c r="I110" s="172"/>
      <c r="J110" s="173">
        <f>ROUND(I110*H110,2)</f>
        <v>0</v>
      </c>
      <c r="K110" s="169" t="s">
        <v>222</v>
      </c>
      <c r="L110" s="41"/>
      <c r="M110" s="174" t="s">
        <v>3</v>
      </c>
      <c r="N110" s="175" t="s">
        <v>51</v>
      </c>
      <c r="O110" s="74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78" t="s">
        <v>1629</v>
      </c>
      <c r="AT110" s="178" t="s">
        <v>218</v>
      </c>
      <c r="AU110" s="178" t="s">
        <v>22</v>
      </c>
      <c r="AY110" s="20" t="s">
        <v>216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88</v>
      </c>
      <c r="BK110" s="179">
        <f>ROUND(I110*H110,2)</f>
        <v>0</v>
      </c>
      <c r="BL110" s="20" t="s">
        <v>1629</v>
      </c>
      <c r="BM110" s="178" t="s">
        <v>2608</v>
      </c>
    </row>
    <row r="111" s="2" customFormat="1">
      <c r="A111" s="40"/>
      <c r="B111" s="41"/>
      <c r="C111" s="40"/>
      <c r="D111" s="181" t="s">
        <v>230</v>
      </c>
      <c r="E111" s="40"/>
      <c r="F111" s="189" t="s">
        <v>2609</v>
      </c>
      <c r="G111" s="40"/>
      <c r="H111" s="40"/>
      <c r="I111" s="190"/>
      <c r="J111" s="40"/>
      <c r="K111" s="40"/>
      <c r="L111" s="41"/>
      <c r="M111" s="191"/>
      <c r="N111" s="192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230</v>
      </c>
      <c r="AU111" s="20" t="s">
        <v>22</v>
      </c>
    </row>
    <row r="112" s="12" customFormat="1" ht="22.8" customHeight="1">
      <c r="A112" s="12"/>
      <c r="B112" s="153"/>
      <c r="C112" s="12"/>
      <c r="D112" s="154" t="s">
        <v>79</v>
      </c>
      <c r="E112" s="164" t="s">
        <v>2610</v>
      </c>
      <c r="F112" s="164" t="s">
        <v>2611</v>
      </c>
      <c r="G112" s="12"/>
      <c r="H112" s="12"/>
      <c r="I112" s="156"/>
      <c r="J112" s="165">
        <f>BK112</f>
        <v>0</v>
      </c>
      <c r="K112" s="12"/>
      <c r="L112" s="153"/>
      <c r="M112" s="158"/>
      <c r="N112" s="159"/>
      <c r="O112" s="159"/>
      <c r="P112" s="160">
        <f>SUM(P113:P116)</f>
        <v>0</v>
      </c>
      <c r="Q112" s="159"/>
      <c r="R112" s="160">
        <f>SUM(R113:R116)</f>
        <v>0</v>
      </c>
      <c r="S112" s="159"/>
      <c r="T112" s="16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4" t="s">
        <v>245</v>
      </c>
      <c r="AT112" s="162" t="s">
        <v>79</v>
      </c>
      <c r="AU112" s="162" t="s">
        <v>88</v>
      </c>
      <c r="AY112" s="154" t="s">
        <v>216</v>
      </c>
      <c r="BK112" s="163">
        <f>SUM(BK113:BK116)</f>
        <v>0</v>
      </c>
    </row>
    <row r="113" s="2" customFormat="1" ht="14.4" customHeight="1">
      <c r="A113" s="40"/>
      <c r="B113" s="166"/>
      <c r="C113" s="167" t="s">
        <v>273</v>
      </c>
      <c r="D113" s="167" t="s">
        <v>218</v>
      </c>
      <c r="E113" s="168" t="s">
        <v>2612</v>
      </c>
      <c r="F113" s="169" t="s">
        <v>2611</v>
      </c>
      <c r="G113" s="170" t="s">
        <v>1436</v>
      </c>
      <c r="H113" s="171">
        <v>1</v>
      </c>
      <c r="I113" s="172"/>
      <c r="J113" s="173">
        <f>ROUND(I113*H113,2)</f>
        <v>0</v>
      </c>
      <c r="K113" s="169" t="s">
        <v>222</v>
      </c>
      <c r="L113" s="41"/>
      <c r="M113" s="174" t="s">
        <v>3</v>
      </c>
      <c r="N113" s="175" t="s">
        <v>51</v>
      </c>
      <c r="O113" s="74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8" t="s">
        <v>1629</v>
      </c>
      <c r="AT113" s="178" t="s">
        <v>218</v>
      </c>
      <c r="AU113" s="178" t="s">
        <v>22</v>
      </c>
      <c r="AY113" s="20" t="s">
        <v>216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88</v>
      </c>
      <c r="BK113" s="179">
        <f>ROUND(I113*H113,2)</f>
        <v>0</v>
      </c>
      <c r="BL113" s="20" t="s">
        <v>1629</v>
      </c>
      <c r="BM113" s="178" t="s">
        <v>2613</v>
      </c>
    </row>
    <row r="114" s="2" customFormat="1">
      <c r="A114" s="40"/>
      <c r="B114" s="41"/>
      <c r="C114" s="40"/>
      <c r="D114" s="181" t="s">
        <v>230</v>
      </c>
      <c r="E114" s="40"/>
      <c r="F114" s="189" t="s">
        <v>2614</v>
      </c>
      <c r="G114" s="40"/>
      <c r="H114" s="40"/>
      <c r="I114" s="190"/>
      <c r="J114" s="40"/>
      <c r="K114" s="40"/>
      <c r="L114" s="41"/>
      <c r="M114" s="191"/>
      <c r="N114" s="192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230</v>
      </c>
      <c r="AU114" s="20" t="s">
        <v>22</v>
      </c>
    </row>
    <row r="115" s="2" customFormat="1" ht="14.4" customHeight="1">
      <c r="A115" s="40"/>
      <c r="B115" s="166"/>
      <c r="C115" s="167" t="s">
        <v>280</v>
      </c>
      <c r="D115" s="167" t="s">
        <v>218</v>
      </c>
      <c r="E115" s="168" t="s">
        <v>2615</v>
      </c>
      <c r="F115" s="169" t="s">
        <v>2616</v>
      </c>
      <c r="G115" s="170" t="s">
        <v>1436</v>
      </c>
      <c r="H115" s="171">
        <v>1</v>
      </c>
      <c r="I115" s="172"/>
      <c r="J115" s="173">
        <f>ROUND(I115*H115,2)</f>
        <v>0</v>
      </c>
      <c r="K115" s="169" t="s">
        <v>222</v>
      </c>
      <c r="L115" s="41"/>
      <c r="M115" s="174" t="s">
        <v>3</v>
      </c>
      <c r="N115" s="175" t="s">
        <v>51</v>
      </c>
      <c r="O115" s="74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78" t="s">
        <v>1629</v>
      </c>
      <c r="AT115" s="178" t="s">
        <v>218</v>
      </c>
      <c r="AU115" s="178" t="s">
        <v>22</v>
      </c>
      <c r="AY115" s="20" t="s">
        <v>216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88</v>
      </c>
      <c r="BK115" s="179">
        <f>ROUND(I115*H115,2)</f>
        <v>0</v>
      </c>
      <c r="BL115" s="20" t="s">
        <v>1629</v>
      </c>
      <c r="BM115" s="178" t="s">
        <v>2617</v>
      </c>
    </row>
    <row r="116" s="2" customFormat="1">
      <c r="A116" s="40"/>
      <c r="B116" s="41"/>
      <c r="C116" s="40"/>
      <c r="D116" s="181" t="s">
        <v>230</v>
      </c>
      <c r="E116" s="40"/>
      <c r="F116" s="189" t="s">
        <v>2618</v>
      </c>
      <c r="G116" s="40"/>
      <c r="H116" s="40"/>
      <c r="I116" s="190"/>
      <c r="J116" s="40"/>
      <c r="K116" s="40"/>
      <c r="L116" s="41"/>
      <c r="M116" s="191"/>
      <c r="N116" s="192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0" t="s">
        <v>230</v>
      </c>
      <c r="AU116" s="20" t="s">
        <v>22</v>
      </c>
    </row>
    <row r="117" s="12" customFormat="1" ht="22.8" customHeight="1">
      <c r="A117" s="12"/>
      <c r="B117" s="153"/>
      <c r="C117" s="12"/>
      <c r="D117" s="154" t="s">
        <v>79</v>
      </c>
      <c r="E117" s="164" t="s">
        <v>2533</v>
      </c>
      <c r="F117" s="164" t="s">
        <v>2534</v>
      </c>
      <c r="G117" s="12"/>
      <c r="H117" s="12"/>
      <c r="I117" s="156"/>
      <c r="J117" s="165">
        <f>BK117</f>
        <v>0</v>
      </c>
      <c r="K117" s="12"/>
      <c r="L117" s="153"/>
      <c r="M117" s="158"/>
      <c r="N117" s="159"/>
      <c r="O117" s="159"/>
      <c r="P117" s="160">
        <f>SUM(P118:P129)</f>
        <v>0</v>
      </c>
      <c r="Q117" s="159"/>
      <c r="R117" s="160">
        <f>SUM(R118:R129)</f>
        <v>0</v>
      </c>
      <c r="S117" s="159"/>
      <c r="T117" s="161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4" t="s">
        <v>245</v>
      </c>
      <c r="AT117" s="162" t="s">
        <v>79</v>
      </c>
      <c r="AU117" s="162" t="s">
        <v>88</v>
      </c>
      <c r="AY117" s="154" t="s">
        <v>216</v>
      </c>
      <c r="BK117" s="163">
        <f>SUM(BK118:BK129)</f>
        <v>0</v>
      </c>
    </row>
    <row r="118" s="2" customFormat="1" ht="14.4" customHeight="1">
      <c r="A118" s="40"/>
      <c r="B118" s="166"/>
      <c r="C118" s="167" t="s">
        <v>287</v>
      </c>
      <c r="D118" s="167" t="s">
        <v>218</v>
      </c>
      <c r="E118" s="168" t="s">
        <v>2535</v>
      </c>
      <c r="F118" s="169" t="s">
        <v>2536</v>
      </c>
      <c r="G118" s="170" t="s">
        <v>1436</v>
      </c>
      <c r="H118" s="171">
        <v>1</v>
      </c>
      <c r="I118" s="172"/>
      <c r="J118" s="173">
        <f>ROUND(I118*H118,2)</f>
        <v>0</v>
      </c>
      <c r="K118" s="169" t="s">
        <v>222</v>
      </c>
      <c r="L118" s="41"/>
      <c r="M118" s="174" t="s">
        <v>3</v>
      </c>
      <c r="N118" s="175" t="s">
        <v>51</v>
      </c>
      <c r="O118" s="74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8" t="s">
        <v>1629</v>
      </c>
      <c r="AT118" s="178" t="s">
        <v>218</v>
      </c>
      <c r="AU118" s="178" t="s">
        <v>22</v>
      </c>
      <c r="AY118" s="20" t="s">
        <v>216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88</v>
      </c>
      <c r="BK118" s="179">
        <f>ROUND(I118*H118,2)</f>
        <v>0</v>
      </c>
      <c r="BL118" s="20" t="s">
        <v>1629</v>
      </c>
      <c r="BM118" s="178" t="s">
        <v>2537</v>
      </c>
    </row>
    <row r="119" s="2" customFormat="1">
      <c r="A119" s="40"/>
      <c r="B119" s="41"/>
      <c r="C119" s="40"/>
      <c r="D119" s="181" t="s">
        <v>230</v>
      </c>
      <c r="E119" s="40"/>
      <c r="F119" s="189" t="s">
        <v>2538</v>
      </c>
      <c r="G119" s="40"/>
      <c r="H119" s="40"/>
      <c r="I119" s="190"/>
      <c r="J119" s="40"/>
      <c r="K119" s="40"/>
      <c r="L119" s="41"/>
      <c r="M119" s="191"/>
      <c r="N119" s="192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0" t="s">
        <v>230</v>
      </c>
      <c r="AU119" s="20" t="s">
        <v>22</v>
      </c>
    </row>
    <row r="120" s="2" customFormat="1" ht="14.4" customHeight="1">
      <c r="A120" s="40"/>
      <c r="B120" s="166"/>
      <c r="C120" s="167" t="s">
        <v>292</v>
      </c>
      <c r="D120" s="167" t="s">
        <v>218</v>
      </c>
      <c r="E120" s="168" t="s">
        <v>2539</v>
      </c>
      <c r="F120" s="169" t="s">
        <v>2540</v>
      </c>
      <c r="G120" s="170" t="s">
        <v>1436</v>
      </c>
      <c r="H120" s="171">
        <v>1</v>
      </c>
      <c r="I120" s="172"/>
      <c r="J120" s="173">
        <f>ROUND(I120*H120,2)</f>
        <v>0</v>
      </c>
      <c r="K120" s="169" t="s">
        <v>222</v>
      </c>
      <c r="L120" s="41"/>
      <c r="M120" s="174" t="s">
        <v>3</v>
      </c>
      <c r="N120" s="175" t="s">
        <v>51</v>
      </c>
      <c r="O120" s="74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8" t="s">
        <v>1629</v>
      </c>
      <c r="AT120" s="178" t="s">
        <v>218</v>
      </c>
      <c r="AU120" s="178" t="s">
        <v>22</v>
      </c>
      <c r="AY120" s="20" t="s">
        <v>216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88</v>
      </c>
      <c r="BK120" s="179">
        <f>ROUND(I120*H120,2)</f>
        <v>0</v>
      </c>
      <c r="BL120" s="20" t="s">
        <v>1629</v>
      </c>
      <c r="BM120" s="178" t="s">
        <v>2541</v>
      </c>
    </row>
    <row r="121" s="2" customFormat="1">
      <c r="A121" s="40"/>
      <c r="B121" s="41"/>
      <c r="C121" s="40"/>
      <c r="D121" s="181" t="s">
        <v>230</v>
      </c>
      <c r="E121" s="40"/>
      <c r="F121" s="189" t="s">
        <v>2542</v>
      </c>
      <c r="G121" s="40"/>
      <c r="H121" s="40"/>
      <c r="I121" s="190"/>
      <c r="J121" s="40"/>
      <c r="K121" s="40"/>
      <c r="L121" s="41"/>
      <c r="M121" s="191"/>
      <c r="N121" s="192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0" t="s">
        <v>230</v>
      </c>
      <c r="AU121" s="20" t="s">
        <v>22</v>
      </c>
    </row>
    <row r="122" s="2" customFormat="1" ht="14.4" customHeight="1">
      <c r="A122" s="40"/>
      <c r="B122" s="166"/>
      <c r="C122" s="167" t="s">
        <v>9</v>
      </c>
      <c r="D122" s="167" t="s">
        <v>218</v>
      </c>
      <c r="E122" s="168" t="s">
        <v>2543</v>
      </c>
      <c r="F122" s="169" t="s">
        <v>2544</v>
      </c>
      <c r="G122" s="170" t="s">
        <v>1436</v>
      </c>
      <c r="H122" s="171">
        <v>1</v>
      </c>
      <c r="I122" s="172"/>
      <c r="J122" s="173">
        <f>ROUND(I122*H122,2)</f>
        <v>0</v>
      </c>
      <c r="K122" s="169" t="s">
        <v>222</v>
      </c>
      <c r="L122" s="41"/>
      <c r="M122" s="174" t="s">
        <v>3</v>
      </c>
      <c r="N122" s="175" t="s">
        <v>51</v>
      </c>
      <c r="O122" s="74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8" t="s">
        <v>1629</v>
      </c>
      <c r="AT122" s="178" t="s">
        <v>218</v>
      </c>
      <c r="AU122" s="178" t="s">
        <v>22</v>
      </c>
      <c r="AY122" s="20" t="s">
        <v>216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88</v>
      </c>
      <c r="BK122" s="179">
        <f>ROUND(I122*H122,2)</f>
        <v>0</v>
      </c>
      <c r="BL122" s="20" t="s">
        <v>1629</v>
      </c>
      <c r="BM122" s="178" t="s">
        <v>2545</v>
      </c>
    </row>
    <row r="123" s="2" customFormat="1">
      <c r="A123" s="40"/>
      <c r="B123" s="41"/>
      <c r="C123" s="40"/>
      <c r="D123" s="181" t="s">
        <v>230</v>
      </c>
      <c r="E123" s="40"/>
      <c r="F123" s="189" t="s">
        <v>2546</v>
      </c>
      <c r="G123" s="40"/>
      <c r="H123" s="40"/>
      <c r="I123" s="190"/>
      <c r="J123" s="40"/>
      <c r="K123" s="40"/>
      <c r="L123" s="41"/>
      <c r="M123" s="191"/>
      <c r="N123" s="192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230</v>
      </c>
      <c r="AU123" s="20" t="s">
        <v>22</v>
      </c>
    </row>
    <row r="124" s="2" customFormat="1" ht="14.4" customHeight="1">
      <c r="A124" s="40"/>
      <c r="B124" s="166"/>
      <c r="C124" s="167" t="s">
        <v>303</v>
      </c>
      <c r="D124" s="167" t="s">
        <v>218</v>
      </c>
      <c r="E124" s="168" t="s">
        <v>2547</v>
      </c>
      <c r="F124" s="169" t="s">
        <v>2548</v>
      </c>
      <c r="G124" s="170" t="s">
        <v>1436</v>
      </c>
      <c r="H124" s="171">
        <v>1</v>
      </c>
      <c r="I124" s="172"/>
      <c r="J124" s="173">
        <f>ROUND(I124*H124,2)</f>
        <v>0</v>
      </c>
      <c r="K124" s="169" t="s">
        <v>222</v>
      </c>
      <c r="L124" s="41"/>
      <c r="M124" s="174" t="s">
        <v>3</v>
      </c>
      <c r="N124" s="175" t="s">
        <v>51</v>
      </c>
      <c r="O124" s="74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8" t="s">
        <v>1629</v>
      </c>
      <c r="AT124" s="178" t="s">
        <v>218</v>
      </c>
      <c r="AU124" s="178" t="s">
        <v>22</v>
      </c>
      <c r="AY124" s="20" t="s">
        <v>216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88</v>
      </c>
      <c r="BK124" s="179">
        <f>ROUND(I124*H124,2)</f>
        <v>0</v>
      </c>
      <c r="BL124" s="20" t="s">
        <v>1629</v>
      </c>
      <c r="BM124" s="178" t="s">
        <v>2549</v>
      </c>
    </row>
    <row r="125" s="2" customFormat="1">
      <c r="A125" s="40"/>
      <c r="B125" s="41"/>
      <c r="C125" s="40"/>
      <c r="D125" s="181" t="s">
        <v>230</v>
      </c>
      <c r="E125" s="40"/>
      <c r="F125" s="189" t="s">
        <v>2550</v>
      </c>
      <c r="G125" s="40"/>
      <c r="H125" s="40"/>
      <c r="I125" s="190"/>
      <c r="J125" s="40"/>
      <c r="K125" s="40"/>
      <c r="L125" s="41"/>
      <c r="M125" s="191"/>
      <c r="N125" s="192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230</v>
      </c>
      <c r="AU125" s="20" t="s">
        <v>22</v>
      </c>
    </row>
    <row r="126" s="2" customFormat="1" ht="14.4" customHeight="1">
      <c r="A126" s="40"/>
      <c r="B126" s="166"/>
      <c r="C126" s="167" t="s">
        <v>308</v>
      </c>
      <c r="D126" s="167" t="s">
        <v>218</v>
      </c>
      <c r="E126" s="168" t="s">
        <v>2551</v>
      </c>
      <c r="F126" s="169" t="s">
        <v>2552</v>
      </c>
      <c r="G126" s="170" t="s">
        <v>1436</v>
      </c>
      <c r="H126" s="171">
        <v>1</v>
      </c>
      <c r="I126" s="172"/>
      <c r="J126" s="173">
        <f>ROUND(I126*H126,2)</f>
        <v>0</v>
      </c>
      <c r="K126" s="169" t="s">
        <v>222</v>
      </c>
      <c r="L126" s="41"/>
      <c r="M126" s="174" t="s">
        <v>3</v>
      </c>
      <c r="N126" s="175" t="s">
        <v>51</v>
      </c>
      <c r="O126" s="74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8" t="s">
        <v>1629</v>
      </c>
      <c r="AT126" s="178" t="s">
        <v>218</v>
      </c>
      <c r="AU126" s="178" t="s">
        <v>22</v>
      </c>
      <c r="AY126" s="20" t="s">
        <v>216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88</v>
      </c>
      <c r="BK126" s="179">
        <f>ROUND(I126*H126,2)</f>
        <v>0</v>
      </c>
      <c r="BL126" s="20" t="s">
        <v>1629</v>
      </c>
      <c r="BM126" s="178" t="s">
        <v>2553</v>
      </c>
    </row>
    <row r="127" s="2" customFormat="1">
      <c r="A127" s="40"/>
      <c r="B127" s="41"/>
      <c r="C127" s="40"/>
      <c r="D127" s="181" t="s">
        <v>230</v>
      </c>
      <c r="E127" s="40"/>
      <c r="F127" s="189" t="s">
        <v>2554</v>
      </c>
      <c r="G127" s="40"/>
      <c r="H127" s="40"/>
      <c r="I127" s="190"/>
      <c r="J127" s="40"/>
      <c r="K127" s="40"/>
      <c r="L127" s="41"/>
      <c r="M127" s="191"/>
      <c r="N127" s="192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0" t="s">
        <v>230</v>
      </c>
      <c r="AU127" s="20" t="s">
        <v>22</v>
      </c>
    </row>
    <row r="128" s="2" customFormat="1" ht="14.4" customHeight="1">
      <c r="A128" s="40"/>
      <c r="B128" s="166"/>
      <c r="C128" s="167" t="s">
        <v>314</v>
      </c>
      <c r="D128" s="167" t="s">
        <v>218</v>
      </c>
      <c r="E128" s="168" t="s">
        <v>2555</v>
      </c>
      <c r="F128" s="169" t="s">
        <v>2556</v>
      </c>
      <c r="G128" s="170" t="s">
        <v>1436</v>
      </c>
      <c r="H128" s="171">
        <v>1</v>
      </c>
      <c r="I128" s="172"/>
      <c r="J128" s="173">
        <f>ROUND(I128*H128,2)</f>
        <v>0</v>
      </c>
      <c r="K128" s="169" t="s">
        <v>222</v>
      </c>
      <c r="L128" s="41"/>
      <c r="M128" s="174" t="s">
        <v>3</v>
      </c>
      <c r="N128" s="175" t="s">
        <v>51</v>
      </c>
      <c r="O128" s="74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8" t="s">
        <v>1629</v>
      </c>
      <c r="AT128" s="178" t="s">
        <v>218</v>
      </c>
      <c r="AU128" s="178" t="s">
        <v>22</v>
      </c>
      <c r="AY128" s="20" t="s">
        <v>216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88</v>
      </c>
      <c r="BK128" s="179">
        <f>ROUND(I128*H128,2)</f>
        <v>0</v>
      </c>
      <c r="BL128" s="20" t="s">
        <v>1629</v>
      </c>
      <c r="BM128" s="178" t="s">
        <v>2557</v>
      </c>
    </row>
    <row r="129" s="2" customFormat="1">
      <c r="A129" s="40"/>
      <c r="B129" s="41"/>
      <c r="C129" s="40"/>
      <c r="D129" s="181" t="s">
        <v>230</v>
      </c>
      <c r="E129" s="40"/>
      <c r="F129" s="189" t="s">
        <v>2558</v>
      </c>
      <c r="G129" s="40"/>
      <c r="H129" s="40"/>
      <c r="I129" s="190"/>
      <c r="J129" s="40"/>
      <c r="K129" s="40"/>
      <c r="L129" s="41"/>
      <c r="M129" s="191"/>
      <c r="N129" s="192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0" t="s">
        <v>230</v>
      </c>
      <c r="AU129" s="20" t="s">
        <v>22</v>
      </c>
    </row>
    <row r="130" s="12" customFormat="1" ht="22.8" customHeight="1">
      <c r="A130" s="12"/>
      <c r="B130" s="153"/>
      <c r="C130" s="12"/>
      <c r="D130" s="154" t="s">
        <v>79</v>
      </c>
      <c r="E130" s="164" t="s">
        <v>1625</v>
      </c>
      <c r="F130" s="164" t="s">
        <v>1626</v>
      </c>
      <c r="G130" s="12"/>
      <c r="H130" s="12"/>
      <c r="I130" s="156"/>
      <c r="J130" s="165">
        <f>BK130</f>
        <v>0</v>
      </c>
      <c r="K130" s="12"/>
      <c r="L130" s="153"/>
      <c r="M130" s="158"/>
      <c r="N130" s="159"/>
      <c r="O130" s="159"/>
      <c r="P130" s="160">
        <f>SUM(P131:P142)</f>
        <v>0</v>
      </c>
      <c r="Q130" s="159"/>
      <c r="R130" s="160">
        <f>SUM(R131:R142)</f>
        <v>0</v>
      </c>
      <c r="S130" s="159"/>
      <c r="T130" s="161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4" t="s">
        <v>245</v>
      </c>
      <c r="AT130" s="162" t="s">
        <v>79</v>
      </c>
      <c r="AU130" s="162" t="s">
        <v>88</v>
      </c>
      <c r="AY130" s="154" t="s">
        <v>216</v>
      </c>
      <c r="BK130" s="163">
        <f>SUM(BK131:BK142)</f>
        <v>0</v>
      </c>
    </row>
    <row r="131" s="2" customFormat="1" ht="14.4" customHeight="1">
      <c r="A131" s="40"/>
      <c r="B131" s="166"/>
      <c r="C131" s="167" t="s">
        <v>319</v>
      </c>
      <c r="D131" s="167" t="s">
        <v>218</v>
      </c>
      <c r="E131" s="168" t="s">
        <v>2619</v>
      </c>
      <c r="F131" s="169" t="s">
        <v>2620</v>
      </c>
      <c r="G131" s="170" t="s">
        <v>1436</v>
      </c>
      <c r="H131" s="171">
        <v>1</v>
      </c>
      <c r="I131" s="172"/>
      <c r="J131" s="173">
        <f>ROUND(I131*H131,2)</f>
        <v>0</v>
      </c>
      <c r="K131" s="169" t="s">
        <v>222</v>
      </c>
      <c r="L131" s="41"/>
      <c r="M131" s="174" t="s">
        <v>3</v>
      </c>
      <c r="N131" s="175" t="s">
        <v>51</v>
      </c>
      <c r="O131" s="74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78" t="s">
        <v>1629</v>
      </c>
      <c r="AT131" s="178" t="s">
        <v>218</v>
      </c>
      <c r="AU131" s="178" t="s">
        <v>22</v>
      </c>
      <c r="AY131" s="20" t="s">
        <v>216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88</v>
      </c>
      <c r="BK131" s="179">
        <f>ROUND(I131*H131,2)</f>
        <v>0</v>
      </c>
      <c r="BL131" s="20" t="s">
        <v>1629</v>
      </c>
      <c r="BM131" s="178" t="s">
        <v>2657</v>
      </c>
    </row>
    <row r="132" s="2" customFormat="1">
      <c r="A132" s="40"/>
      <c r="B132" s="41"/>
      <c r="C132" s="40"/>
      <c r="D132" s="181" t="s">
        <v>230</v>
      </c>
      <c r="E132" s="40"/>
      <c r="F132" s="189" t="s">
        <v>2622</v>
      </c>
      <c r="G132" s="40"/>
      <c r="H132" s="40"/>
      <c r="I132" s="190"/>
      <c r="J132" s="40"/>
      <c r="K132" s="40"/>
      <c r="L132" s="41"/>
      <c r="M132" s="191"/>
      <c r="N132" s="192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230</v>
      </c>
      <c r="AU132" s="20" t="s">
        <v>22</v>
      </c>
    </row>
    <row r="133" s="2" customFormat="1" ht="14.4" customHeight="1">
      <c r="A133" s="40"/>
      <c r="B133" s="166"/>
      <c r="C133" s="167" t="s">
        <v>325</v>
      </c>
      <c r="D133" s="167" t="s">
        <v>218</v>
      </c>
      <c r="E133" s="168" t="s">
        <v>2623</v>
      </c>
      <c r="F133" s="169" t="s">
        <v>2624</v>
      </c>
      <c r="G133" s="170" t="s">
        <v>1436</v>
      </c>
      <c r="H133" s="171">
        <v>1</v>
      </c>
      <c r="I133" s="172"/>
      <c r="J133" s="173">
        <f>ROUND(I133*H133,2)</f>
        <v>0</v>
      </c>
      <c r="K133" s="169" t="s">
        <v>222</v>
      </c>
      <c r="L133" s="41"/>
      <c r="M133" s="174" t="s">
        <v>3</v>
      </c>
      <c r="N133" s="175" t="s">
        <v>51</v>
      </c>
      <c r="O133" s="74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8" t="s">
        <v>1629</v>
      </c>
      <c r="AT133" s="178" t="s">
        <v>218</v>
      </c>
      <c r="AU133" s="178" t="s">
        <v>22</v>
      </c>
      <c r="AY133" s="20" t="s">
        <v>216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88</v>
      </c>
      <c r="BK133" s="179">
        <f>ROUND(I133*H133,2)</f>
        <v>0</v>
      </c>
      <c r="BL133" s="20" t="s">
        <v>1629</v>
      </c>
      <c r="BM133" s="178" t="s">
        <v>2658</v>
      </c>
    </row>
    <row r="134" s="2" customFormat="1">
      <c r="A134" s="40"/>
      <c r="B134" s="41"/>
      <c r="C134" s="40"/>
      <c r="D134" s="181" t="s">
        <v>230</v>
      </c>
      <c r="E134" s="40"/>
      <c r="F134" s="189" t="s">
        <v>2626</v>
      </c>
      <c r="G134" s="40"/>
      <c r="H134" s="40"/>
      <c r="I134" s="190"/>
      <c r="J134" s="40"/>
      <c r="K134" s="40"/>
      <c r="L134" s="41"/>
      <c r="M134" s="191"/>
      <c r="N134" s="192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230</v>
      </c>
      <c r="AU134" s="20" t="s">
        <v>22</v>
      </c>
    </row>
    <row r="135" s="2" customFormat="1" ht="14.4" customHeight="1">
      <c r="A135" s="40"/>
      <c r="B135" s="166"/>
      <c r="C135" s="167" t="s">
        <v>8</v>
      </c>
      <c r="D135" s="167" t="s">
        <v>218</v>
      </c>
      <c r="E135" s="168" t="s">
        <v>2627</v>
      </c>
      <c r="F135" s="169" t="s">
        <v>2628</v>
      </c>
      <c r="G135" s="170" t="s">
        <v>1436</v>
      </c>
      <c r="H135" s="171">
        <v>1</v>
      </c>
      <c r="I135" s="172"/>
      <c r="J135" s="173">
        <f>ROUND(I135*H135,2)</f>
        <v>0</v>
      </c>
      <c r="K135" s="169" t="s">
        <v>222</v>
      </c>
      <c r="L135" s="41"/>
      <c r="M135" s="174" t="s">
        <v>3</v>
      </c>
      <c r="N135" s="175" t="s">
        <v>51</v>
      </c>
      <c r="O135" s="74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8" t="s">
        <v>1629</v>
      </c>
      <c r="AT135" s="178" t="s">
        <v>218</v>
      </c>
      <c r="AU135" s="178" t="s">
        <v>22</v>
      </c>
      <c r="AY135" s="20" t="s">
        <v>216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88</v>
      </c>
      <c r="BK135" s="179">
        <f>ROUND(I135*H135,2)</f>
        <v>0</v>
      </c>
      <c r="BL135" s="20" t="s">
        <v>1629</v>
      </c>
      <c r="BM135" s="178" t="s">
        <v>2659</v>
      </c>
    </row>
    <row r="136" s="2" customFormat="1">
      <c r="A136" s="40"/>
      <c r="B136" s="41"/>
      <c r="C136" s="40"/>
      <c r="D136" s="181" t="s">
        <v>230</v>
      </c>
      <c r="E136" s="40"/>
      <c r="F136" s="189" t="s">
        <v>2626</v>
      </c>
      <c r="G136" s="40"/>
      <c r="H136" s="40"/>
      <c r="I136" s="190"/>
      <c r="J136" s="40"/>
      <c r="K136" s="40"/>
      <c r="L136" s="41"/>
      <c r="M136" s="191"/>
      <c r="N136" s="192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230</v>
      </c>
      <c r="AU136" s="20" t="s">
        <v>22</v>
      </c>
    </row>
    <row r="137" s="2" customFormat="1" ht="14.4" customHeight="1">
      <c r="A137" s="40"/>
      <c r="B137" s="166"/>
      <c r="C137" s="167" t="s">
        <v>336</v>
      </c>
      <c r="D137" s="167" t="s">
        <v>218</v>
      </c>
      <c r="E137" s="168" t="s">
        <v>2630</v>
      </c>
      <c r="F137" s="169" t="s">
        <v>2631</v>
      </c>
      <c r="G137" s="170" t="s">
        <v>1436</v>
      </c>
      <c r="H137" s="171">
        <v>1</v>
      </c>
      <c r="I137" s="172"/>
      <c r="J137" s="173">
        <f>ROUND(I137*H137,2)</f>
        <v>0</v>
      </c>
      <c r="K137" s="169" t="s">
        <v>222</v>
      </c>
      <c r="L137" s="41"/>
      <c r="M137" s="174" t="s">
        <v>3</v>
      </c>
      <c r="N137" s="175" t="s">
        <v>51</v>
      </c>
      <c r="O137" s="74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8" t="s">
        <v>1629</v>
      </c>
      <c r="AT137" s="178" t="s">
        <v>218</v>
      </c>
      <c r="AU137" s="178" t="s">
        <v>22</v>
      </c>
      <c r="AY137" s="20" t="s">
        <v>216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88</v>
      </c>
      <c r="BK137" s="179">
        <f>ROUND(I137*H137,2)</f>
        <v>0</v>
      </c>
      <c r="BL137" s="20" t="s">
        <v>1629</v>
      </c>
      <c r="BM137" s="178" t="s">
        <v>2660</v>
      </c>
    </row>
    <row r="138" s="2" customFormat="1">
      <c r="A138" s="40"/>
      <c r="B138" s="41"/>
      <c r="C138" s="40"/>
      <c r="D138" s="181" t="s">
        <v>230</v>
      </c>
      <c r="E138" s="40"/>
      <c r="F138" s="189" t="s">
        <v>2626</v>
      </c>
      <c r="G138" s="40"/>
      <c r="H138" s="40"/>
      <c r="I138" s="190"/>
      <c r="J138" s="40"/>
      <c r="K138" s="40"/>
      <c r="L138" s="41"/>
      <c r="M138" s="191"/>
      <c r="N138" s="192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230</v>
      </c>
      <c r="AU138" s="20" t="s">
        <v>22</v>
      </c>
    </row>
    <row r="139" s="2" customFormat="1" ht="14.4" customHeight="1">
      <c r="A139" s="40"/>
      <c r="B139" s="166"/>
      <c r="C139" s="167" t="s">
        <v>341</v>
      </c>
      <c r="D139" s="167" t="s">
        <v>218</v>
      </c>
      <c r="E139" s="168" t="s">
        <v>2633</v>
      </c>
      <c r="F139" s="169" t="s">
        <v>2634</v>
      </c>
      <c r="G139" s="170" t="s">
        <v>1436</v>
      </c>
      <c r="H139" s="171">
        <v>1</v>
      </c>
      <c r="I139" s="172"/>
      <c r="J139" s="173">
        <f>ROUND(I139*H139,2)</f>
        <v>0</v>
      </c>
      <c r="K139" s="169" t="s">
        <v>222</v>
      </c>
      <c r="L139" s="41"/>
      <c r="M139" s="174" t="s">
        <v>3</v>
      </c>
      <c r="N139" s="175" t="s">
        <v>51</v>
      </c>
      <c r="O139" s="74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78" t="s">
        <v>1629</v>
      </c>
      <c r="AT139" s="178" t="s">
        <v>218</v>
      </c>
      <c r="AU139" s="178" t="s">
        <v>22</v>
      </c>
      <c r="AY139" s="20" t="s">
        <v>216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88</v>
      </c>
      <c r="BK139" s="179">
        <f>ROUND(I139*H139,2)</f>
        <v>0</v>
      </c>
      <c r="BL139" s="20" t="s">
        <v>1629</v>
      </c>
      <c r="BM139" s="178" t="s">
        <v>2661</v>
      </c>
    </row>
    <row r="140" s="2" customFormat="1">
      <c r="A140" s="40"/>
      <c r="B140" s="41"/>
      <c r="C140" s="40"/>
      <c r="D140" s="181" t="s">
        <v>230</v>
      </c>
      <c r="E140" s="40"/>
      <c r="F140" s="189" t="s">
        <v>2626</v>
      </c>
      <c r="G140" s="40"/>
      <c r="H140" s="40"/>
      <c r="I140" s="190"/>
      <c r="J140" s="40"/>
      <c r="K140" s="40"/>
      <c r="L140" s="41"/>
      <c r="M140" s="191"/>
      <c r="N140" s="192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230</v>
      </c>
      <c r="AU140" s="20" t="s">
        <v>22</v>
      </c>
    </row>
    <row r="141" s="2" customFormat="1" ht="14.4" customHeight="1">
      <c r="A141" s="40"/>
      <c r="B141" s="166"/>
      <c r="C141" s="167" t="s">
        <v>346</v>
      </c>
      <c r="D141" s="167" t="s">
        <v>218</v>
      </c>
      <c r="E141" s="168" t="s">
        <v>2636</v>
      </c>
      <c r="F141" s="169" t="s">
        <v>2637</v>
      </c>
      <c r="G141" s="170" t="s">
        <v>1436</v>
      </c>
      <c r="H141" s="171">
        <v>1</v>
      </c>
      <c r="I141" s="172"/>
      <c r="J141" s="173">
        <f>ROUND(I141*H141,2)</f>
        <v>0</v>
      </c>
      <c r="K141" s="169" t="s">
        <v>222</v>
      </c>
      <c r="L141" s="41"/>
      <c r="M141" s="174" t="s">
        <v>3</v>
      </c>
      <c r="N141" s="175" t="s">
        <v>51</v>
      </c>
      <c r="O141" s="74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8" t="s">
        <v>1629</v>
      </c>
      <c r="AT141" s="178" t="s">
        <v>218</v>
      </c>
      <c r="AU141" s="178" t="s">
        <v>22</v>
      </c>
      <c r="AY141" s="20" t="s">
        <v>216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88</v>
      </c>
      <c r="BK141" s="179">
        <f>ROUND(I141*H141,2)</f>
        <v>0</v>
      </c>
      <c r="BL141" s="20" t="s">
        <v>1629</v>
      </c>
      <c r="BM141" s="178" t="s">
        <v>2662</v>
      </c>
    </row>
    <row r="142" s="2" customFormat="1">
      <c r="A142" s="40"/>
      <c r="B142" s="41"/>
      <c r="C142" s="40"/>
      <c r="D142" s="181" t="s">
        <v>230</v>
      </c>
      <c r="E142" s="40"/>
      <c r="F142" s="189" t="s">
        <v>2626</v>
      </c>
      <c r="G142" s="40"/>
      <c r="H142" s="40"/>
      <c r="I142" s="190"/>
      <c r="J142" s="40"/>
      <c r="K142" s="40"/>
      <c r="L142" s="41"/>
      <c r="M142" s="191"/>
      <c r="N142" s="192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230</v>
      </c>
      <c r="AU142" s="20" t="s">
        <v>22</v>
      </c>
    </row>
    <row r="143" s="12" customFormat="1" ht="22.8" customHeight="1">
      <c r="A143" s="12"/>
      <c r="B143" s="153"/>
      <c r="C143" s="12"/>
      <c r="D143" s="154" t="s">
        <v>79</v>
      </c>
      <c r="E143" s="164" t="s">
        <v>2559</v>
      </c>
      <c r="F143" s="164" t="s">
        <v>2560</v>
      </c>
      <c r="G143" s="12"/>
      <c r="H143" s="12"/>
      <c r="I143" s="156"/>
      <c r="J143" s="165">
        <f>BK143</f>
        <v>0</v>
      </c>
      <c r="K143" s="12"/>
      <c r="L143" s="153"/>
      <c r="M143" s="158"/>
      <c r="N143" s="159"/>
      <c r="O143" s="159"/>
      <c r="P143" s="160">
        <f>SUM(P144:P149)</f>
        <v>0</v>
      </c>
      <c r="Q143" s="159"/>
      <c r="R143" s="160">
        <f>SUM(R144:R149)</f>
        <v>0</v>
      </c>
      <c r="S143" s="159"/>
      <c r="T143" s="16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4" t="s">
        <v>245</v>
      </c>
      <c r="AT143" s="162" t="s">
        <v>79</v>
      </c>
      <c r="AU143" s="162" t="s">
        <v>88</v>
      </c>
      <c r="AY143" s="154" t="s">
        <v>216</v>
      </c>
      <c r="BK143" s="163">
        <f>SUM(BK144:BK149)</f>
        <v>0</v>
      </c>
    </row>
    <row r="144" s="2" customFormat="1" ht="14.4" customHeight="1">
      <c r="A144" s="40"/>
      <c r="B144" s="166"/>
      <c r="C144" s="167" t="s">
        <v>351</v>
      </c>
      <c r="D144" s="167" t="s">
        <v>218</v>
      </c>
      <c r="E144" s="168" t="s">
        <v>2639</v>
      </c>
      <c r="F144" s="169" t="s">
        <v>2640</v>
      </c>
      <c r="G144" s="170" t="s">
        <v>1436</v>
      </c>
      <c r="H144" s="171">
        <v>1</v>
      </c>
      <c r="I144" s="172"/>
      <c r="J144" s="173">
        <f>ROUND(I144*H144,2)</f>
        <v>0</v>
      </c>
      <c r="K144" s="169" t="s">
        <v>222</v>
      </c>
      <c r="L144" s="41"/>
      <c r="M144" s="174" t="s">
        <v>3</v>
      </c>
      <c r="N144" s="175" t="s">
        <v>51</v>
      </c>
      <c r="O144" s="74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8" t="s">
        <v>1629</v>
      </c>
      <c r="AT144" s="178" t="s">
        <v>218</v>
      </c>
      <c r="AU144" s="178" t="s">
        <v>22</v>
      </c>
      <c r="AY144" s="20" t="s">
        <v>216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88</v>
      </c>
      <c r="BK144" s="179">
        <f>ROUND(I144*H144,2)</f>
        <v>0</v>
      </c>
      <c r="BL144" s="20" t="s">
        <v>1629</v>
      </c>
      <c r="BM144" s="178" t="s">
        <v>2663</v>
      </c>
    </row>
    <row r="145" s="2" customFormat="1">
      <c r="A145" s="40"/>
      <c r="B145" s="41"/>
      <c r="C145" s="40"/>
      <c r="D145" s="181" t="s">
        <v>230</v>
      </c>
      <c r="E145" s="40"/>
      <c r="F145" s="189" t="s">
        <v>2642</v>
      </c>
      <c r="G145" s="40"/>
      <c r="H145" s="40"/>
      <c r="I145" s="190"/>
      <c r="J145" s="40"/>
      <c r="K145" s="40"/>
      <c r="L145" s="41"/>
      <c r="M145" s="191"/>
      <c r="N145" s="192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230</v>
      </c>
      <c r="AU145" s="20" t="s">
        <v>22</v>
      </c>
    </row>
    <row r="146" s="2" customFormat="1" ht="14.4" customHeight="1">
      <c r="A146" s="40"/>
      <c r="B146" s="166"/>
      <c r="C146" s="167" t="s">
        <v>355</v>
      </c>
      <c r="D146" s="167" t="s">
        <v>218</v>
      </c>
      <c r="E146" s="168" t="s">
        <v>2643</v>
      </c>
      <c r="F146" s="169" t="s">
        <v>2644</v>
      </c>
      <c r="G146" s="170" t="s">
        <v>1436</v>
      </c>
      <c r="H146" s="171">
        <v>1</v>
      </c>
      <c r="I146" s="172"/>
      <c r="J146" s="173">
        <f>ROUND(I146*H146,2)</f>
        <v>0</v>
      </c>
      <c r="K146" s="169" t="s">
        <v>222</v>
      </c>
      <c r="L146" s="41"/>
      <c r="M146" s="174" t="s">
        <v>3</v>
      </c>
      <c r="N146" s="175" t="s">
        <v>51</v>
      </c>
      <c r="O146" s="74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8" t="s">
        <v>1629</v>
      </c>
      <c r="AT146" s="178" t="s">
        <v>218</v>
      </c>
      <c r="AU146" s="178" t="s">
        <v>22</v>
      </c>
      <c r="AY146" s="20" t="s">
        <v>216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88</v>
      </c>
      <c r="BK146" s="179">
        <f>ROUND(I146*H146,2)</f>
        <v>0</v>
      </c>
      <c r="BL146" s="20" t="s">
        <v>1629</v>
      </c>
      <c r="BM146" s="178" t="s">
        <v>2664</v>
      </c>
    </row>
    <row r="147" s="2" customFormat="1">
      <c r="A147" s="40"/>
      <c r="B147" s="41"/>
      <c r="C147" s="40"/>
      <c r="D147" s="181" t="s">
        <v>230</v>
      </c>
      <c r="E147" s="40"/>
      <c r="F147" s="189" t="s">
        <v>2646</v>
      </c>
      <c r="G147" s="40"/>
      <c r="H147" s="40"/>
      <c r="I147" s="190"/>
      <c r="J147" s="40"/>
      <c r="K147" s="40"/>
      <c r="L147" s="41"/>
      <c r="M147" s="191"/>
      <c r="N147" s="192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230</v>
      </c>
      <c r="AU147" s="20" t="s">
        <v>22</v>
      </c>
    </row>
    <row r="148" s="2" customFormat="1" ht="14.4" customHeight="1">
      <c r="A148" s="40"/>
      <c r="B148" s="166"/>
      <c r="C148" s="167" t="s">
        <v>363</v>
      </c>
      <c r="D148" s="167" t="s">
        <v>218</v>
      </c>
      <c r="E148" s="168" t="s">
        <v>2561</v>
      </c>
      <c r="F148" s="169" t="s">
        <v>2562</v>
      </c>
      <c r="G148" s="170" t="s">
        <v>1436</v>
      </c>
      <c r="H148" s="171">
        <v>1</v>
      </c>
      <c r="I148" s="172"/>
      <c r="J148" s="173">
        <f>ROUND(I148*H148,2)</f>
        <v>0</v>
      </c>
      <c r="K148" s="169" t="s">
        <v>222</v>
      </c>
      <c r="L148" s="41"/>
      <c r="M148" s="174" t="s">
        <v>3</v>
      </c>
      <c r="N148" s="175" t="s">
        <v>51</v>
      </c>
      <c r="O148" s="74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8" t="s">
        <v>1629</v>
      </c>
      <c r="AT148" s="178" t="s">
        <v>218</v>
      </c>
      <c r="AU148" s="178" t="s">
        <v>22</v>
      </c>
      <c r="AY148" s="20" t="s">
        <v>216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88</v>
      </c>
      <c r="BK148" s="179">
        <f>ROUND(I148*H148,2)</f>
        <v>0</v>
      </c>
      <c r="BL148" s="20" t="s">
        <v>1629</v>
      </c>
      <c r="BM148" s="178" t="s">
        <v>2563</v>
      </c>
    </row>
    <row r="149" s="2" customFormat="1">
      <c r="A149" s="40"/>
      <c r="B149" s="41"/>
      <c r="C149" s="40"/>
      <c r="D149" s="181" t="s">
        <v>230</v>
      </c>
      <c r="E149" s="40"/>
      <c r="F149" s="189" t="s">
        <v>2564</v>
      </c>
      <c r="G149" s="40"/>
      <c r="H149" s="40"/>
      <c r="I149" s="190"/>
      <c r="J149" s="40"/>
      <c r="K149" s="40"/>
      <c r="L149" s="41"/>
      <c r="M149" s="191"/>
      <c r="N149" s="192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230</v>
      </c>
      <c r="AU149" s="20" t="s">
        <v>22</v>
      </c>
    </row>
    <row r="150" s="12" customFormat="1" ht="22.8" customHeight="1">
      <c r="A150" s="12"/>
      <c r="B150" s="153"/>
      <c r="C150" s="12"/>
      <c r="D150" s="154" t="s">
        <v>79</v>
      </c>
      <c r="E150" s="164" t="s">
        <v>2647</v>
      </c>
      <c r="F150" s="164" t="s">
        <v>2648</v>
      </c>
      <c r="G150" s="12"/>
      <c r="H150" s="12"/>
      <c r="I150" s="156"/>
      <c r="J150" s="165">
        <f>BK150</f>
        <v>0</v>
      </c>
      <c r="K150" s="12"/>
      <c r="L150" s="153"/>
      <c r="M150" s="158"/>
      <c r="N150" s="159"/>
      <c r="O150" s="159"/>
      <c r="P150" s="160">
        <f>P151</f>
        <v>0</v>
      </c>
      <c r="Q150" s="159"/>
      <c r="R150" s="160">
        <f>R151</f>
        <v>0</v>
      </c>
      <c r="S150" s="159"/>
      <c r="T150" s="16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4" t="s">
        <v>245</v>
      </c>
      <c r="AT150" s="162" t="s">
        <v>79</v>
      </c>
      <c r="AU150" s="162" t="s">
        <v>88</v>
      </c>
      <c r="AY150" s="154" t="s">
        <v>216</v>
      </c>
      <c r="BK150" s="163">
        <f>BK151</f>
        <v>0</v>
      </c>
    </row>
    <row r="151" s="2" customFormat="1" ht="14.4" customHeight="1">
      <c r="A151" s="40"/>
      <c r="B151" s="166"/>
      <c r="C151" s="167" t="s">
        <v>369</v>
      </c>
      <c r="D151" s="167" t="s">
        <v>218</v>
      </c>
      <c r="E151" s="168" t="s">
        <v>2649</v>
      </c>
      <c r="F151" s="169" t="s">
        <v>2650</v>
      </c>
      <c r="G151" s="170" t="s">
        <v>1436</v>
      </c>
      <c r="H151" s="171">
        <v>1</v>
      </c>
      <c r="I151" s="172"/>
      <c r="J151" s="173">
        <f>ROUND(I151*H151,2)</f>
        <v>0</v>
      </c>
      <c r="K151" s="169" t="s">
        <v>222</v>
      </c>
      <c r="L151" s="41"/>
      <c r="M151" s="211" t="s">
        <v>3</v>
      </c>
      <c r="N151" s="212" t="s">
        <v>51</v>
      </c>
      <c r="O151" s="21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8" t="s">
        <v>1629</v>
      </c>
      <c r="AT151" s="178" t="s">
        <v>218</v>
      </c>
      <c r="AU151" s="178" t="s">
        <v>22</v>
      </c>
      <c r="AY151" s="20" t="s">
        <v>216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88</v>
      </c>
      <c r="BK151" s="179">
        <f>ROUND(I151*H151,2)</f>
        <v>0</v>
      </c>
      <c r="BL151" s="20" t="s">
        <v>1629</v>
      </c>
      <c r="BM151" s="178" t="s">
        <v>2665</v>
      </c>
    </row>
    <row r="152" s="2" customFormat="1" ht="6.96" customHeight="1">
      <c r="A152" s="40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41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8" customWidth="1"/>
    <col min="2" max="2" width="1.667969" style="238" customWidth="1"/>
    <col min="3" max="4" width="5" style="238" customWidth="1"/>
    <col min="5" max="5" width="11.66016" style="238" customWidth="1"/>
    <col min="6" max="6" width="9.160156" style="238" customWidth="1"/>
    <col min="7" max="7" width="5" style="238" customWidth="1"/>
    <col min="8" max="8" width="77.83203" style="238" customWidth="1"/>
    <col min="9" max="10" width="20" style="238" customWidth="1"/>
    <col min="11" max="11" width="1.667969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7" customFormat="1" ht="45" customHeight="1">
      <c r="B3" s="242"/>
      <c r="C3" s="243" t="s">
        <v>2670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2671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2672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2673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2674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2675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2676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2677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2678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2679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2680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87</v>
      </c>
      <c r="F18" s="249" t="s">
        <v>2681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2682</v>
      </c>
      <c r="F19" s="249" t="s">
        <v>2683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2684</v>
      </c>
      <c r="F20" s="249" t="s">
        <v>2685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2686</v>
      </c>
      <c r="F21" s="249" t="s">
        <v>2687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2688</v>
      </c>
      <c r="F22" s="249" t="s">
        <v>2689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2690</v>
      </c>
      <c r="F23" s="249" t="s">
        <v>2691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2692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2693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2694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2695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2696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2697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2698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2699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2700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202</v>
      </c>
      <c r="F36" s="249"/>
      <c r="G36" s="249" t="s">
        <v>2701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2702</v>
      </c>
      <c r="F37" s="249"/>
      <c r="G37" s="249" t="s">
        <v>2703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61</v>
      </c>
      <c r="F38" s="249"/>
      <c r="G38" s="249" t="s">
        <v>2704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62</v>
      </c>
      <c r="F39" s="249"/>
      <c r="G39" s="249" t="s">
        <v>2705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203</v>
      </c>
      <c r="F40" s="249"/>
      <c r="G40" s="249" t="s">
        <v>2706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204</v>
      </c>
      <c r="F41" s="249"/>
      <c r="G41" s="249" t="s">
        <v>2707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2708</v>
      </c>
      <c r="F42" s="249"/>
      <c r="G42" s="249" t="s">
        <v>2709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2710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2711</v>
      </c>
      <c r="F44" s="249"/>
      <c r="G44" s="249" t="s">
        <v>2712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206</v>
      </c>
      <c r="F45" s="249"/>
      <c r="G45" s="249" t="s">
        <v>2713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2714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2715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2716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2717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2718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2719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2720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2721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2722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2723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2724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2725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2726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2727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2728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2729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2730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2731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2732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2733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2734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2735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2736</v>
      </c>
      <c r="D76" s="267"/>
      <c r="E76" s="267"/>
      <c r="F76" s="267" t="s">
        <v>2737</v>
      </c>
      <c r="G76" s="268"/>
      <c r="H76" s="267" t="s">
        <v>62</v>
      </c>
      <c r="I76" s="267" t="s">
        <v>65</v>
      </c>
      <c r="J76" s="267" t="s">
        <v>2738</v>
      </c>
      <c r="K76" s="266"/>
    </row>
    <row r="77" s="1" customFormat="1" ht="17.25" customHeight="1">
      <c r="B77" s="264"/>
      <c r="C77" s="269" t="s">
        <v>2739</v>
      </c>
      <c r="D77" s="269"/>
      <c r="E77" s="269"/>
      <c r="F77" s="270" t="s">
        <v>2740</v>
      </c>
      <c r="G77" s="271"/>
      <c r="H77" s="269"/>
      <c r="I77" s="269"/>
      <c r="J77" s="269" t="s">
        <v>2741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61</v>
      </c>
      <c r="D79" s="272"/>
      <c r="E79" s="272"/>
      <c r="F79" s="274" t="s">
        <v>2742</v>
      </c>
      <c r="G79" s="273"/>
      <c r="H79" s="252" t="s">
        <v>2743</v>
      </c>
      <c r="I79" s="252" t="s">
        <v>2744</v>
      </c>
      <c r="J79" s="252">
        <v>20</v>
      </c>
      <c r="K79" s="266"/>
    </row>
    <row r="80" s="1" customFormat="1" ht="15" customHeight="1">
      <c r="B80" s="264"/>
      <c r="C80" s="252" t="s">
        <v>2745</v>
      </c>
      <c r="D80" s="252"/>
      <c r="E80" s="252"/>
      <c r="F80" s="274" t="s">
        <v>2742</v>
      </c>
      <c r="G80" s="273"/>
      <c r="H80" s="252" t="s">
        <v>2746</v>
      </c>
      <c r="I80" s="252" t="s">
        <v>2744</v>
      </c>
      <c r="J80" s="252">
        <v>120</v>
      </c>
      <c r="K80" s="266"/>
    </row>
    <row r="81" s="1" customFormat="1" ht="15" customHeight="1">
      <c r="B81" s="275"/>
      <c r="C81" s="252" t="s">
        <v>2747</v>
      </c>
      <c r="D81" s="252"/>
      <c r="E81" s="252"/>
      <c r="F81" s="274" t="s">
        <v>2748</v>
      </c>
      <c r="G81" s="273"/>
      <c r="H81" s="252" t="s">
        <v>2749</v>
      </c>
      <c r="I81" s="252" t="s">
        <v>2744</v>
      </c>
      <c r="J81" s="252">
        <v>50</v>
      </c>
      <c r="K81" s="266"/>
    </row>
    <row r="82" s="1" customFormat="1" ht="15" customHeight="1">
      <c r="B82" s="275"/>
      <c r="C82" s="252" t="s">
        <v>2750</v>
      </c>
      <c r="D82" s="252"/>
      <c r="E82" s="252"/>
      <c r="F82" s="274" t="s">
        <v>2742</v>
      </c>
      <c r="G82" s="273"/>
      <c r="H82" s="252" t="s">
        <v>2751</v>
      </c>
      <c r="I82" s="252" t="s">
        <v>2752</v>
      </c>
      <c r="J82" s="252"/>
      <c r="K82" s="266"/>
    </row>
    <row r="83" s="1" customFormat="1" ht="15" customHeight="1">
      <c r="B83" s="275"/>
      <c r="C83" s="276" t="s">
        <v>2753</v>
      </c>
      <c r="D83" s="276"/>
      <c r="E83" s="276"/>
      <c r="F83" s="277" t="s">
        <v>2748</v>
      </c>
      <c r="G83" s="276"/>
      <c r="H83" s="276" t="s">
        <v>2754</v>
      </c>
      <c r="I83" s="276" t="s">
        <v>2744</v>
      </c>
      <c r="J83" s="276">
        <v>15</v>
      </c>
      <c r="K83" s="266"/>
    </row>
    <row r="84" s="1" customFormat="1" ht="15" customHeight="1">
      <c r="B84" s="275"/>
      <c r="C84" s="276" t="s">
        <v>2755</v>
      </c>
      <c r="D84" s="276"/>
      <c r="E84" s="276"/>
      <c r="F84" s="277" t="s">
        <v>2748</v>
      </c>
      <c r="G84" s="276"/>
      <c r="H84" s="276" t="s">
        <v>2756</v>
      </c>
      <c r="I84" s="276" t="s">
        <v>2744</v>
      </c>
      <c r="J84" s="276">
        <v>15</v>
      </c>
      <c r="K84" s="266"/>
    </row>
    <row r="85" s="1" customFormat="1" ht="15" customHeight="1">
      <c r="B85" s="275"/>
      <c r="C85" s="276" t="s">
        <v>2757</v>
      </c>
      <c r="D85" s="276"/>
      <c r="E85" s="276"/>
      <c r="F85" s="277" t="s">
        <v>2748</v>
      </c>
      <c r="G85" s="276"/>
      <c r="H85" s="276" t="s">
        <v>2758</v>
      </c>
      <c r="I85" s="276" t="s">
        <v>2744</v>
      </c>
      <c r="J85" s="276">
        <v>20</v>
      </c>
      <c r="K85" s="266"/>
    </row>
    <row r="86" s="1" customFormat="1" ht="15" customHeight="1">
      <c r="B86" s="275"/>
      <c r="C86" s="276" t="s">
        <v>2759</v>
      </c>
      <c r="D86" s="276"/>
      <c r="E86" s="276"/>
      <c r="F86" s="277" t="s">
        <v>2748</v>
      </c>
      <c r="G86" s="276"/>
      <c r="H86" s="276" t="s">
        <v>2760</v>
      </c>
      <c r="I86" s="276" t="s">
        <v>2744</v>
      </c>
      <c r="J86" s="276">
        <v>20</v>
      </c>
      <c r="K86" s="266"/>
    </row>
    <row r="87" s="1" customFormat="1" ht="15" customHeight="1">
      <c r="B87" s="275"/>
      <c r="C87" s="252" t="s">
        <v>2761</v>
      </c>
      <c r="D87" s="252"/>
      <c r="E87" s="252"/>
      <c r="F87" s="274" t="s">
        <v>2748</v>
      </c>
      <c r="G87" s="273"/>
      <c r="H87" s="252" t="s">
        <v>2762</v>
      </c>
      <c r="I87" s="252" t="s">
        <v>2744</v>
      </c>
      <c r="J87" s="252">
        <v>50</v>
      </c>
      <c r="K87" s="266"/>
    </row>
    <row r="88" s="1" customFormat="1" ht="15" customHeight="1">
      <c r="B88" s="275"/>
      <c r="C88" s="252" t="s">
        <v>2763</v>
      </c>
      <c r="D88" s="252"/>
      <c r="E88" s="252"/>
      <c r="F88" s="274" t="s">
        <v>2748</v>
      </c>
      <c r="G88" s="273"/>
      <c r="H88" s="252" t="s">
        <v>2764</v>
      </c>
      <c r="I88" s="252" t="s">
        <v>2744</v>
      </c>
      <c r="J88" s="252">
        <v>20</v>
      </c>
      <c r="K88" s="266"/>
    </row>
    <row r="89" s="1" customFormat="1" ht="15" customHeight="1">
      <c r="B89" s="275"/>
      <c r="C89" s="252" t="s">
        <v>2765</v>
      </c>
      <c r="D89" s="252"/>
      <c r="E89" s="252"/>
      <c r="F89" s="274" t="s">
        <v>2748</v>
      </c>
      <c r="G89" s="273"/>
      <c r="H89" s="252" t="s">
        <v>2766</v>
      </c>
      <c r="I89" s="252" t="s">
        <v>2744</v>
      </c>
      <c r="J89" s="252">
        <v>20</v>
      </c>
      <c r="K89" s="266"/>
    </row>
    <row r="90" s="1" customFormat="1" ht="15" customHeight="1">
      <c r="B90" s="275"/>
      <c r="C90" s="252" t="s">
        <v>2767</v>
      </c>
      <c r="D90" s="252"/>
      <c r="E90" s="252"/>
      <c r="F90" s="274" t="s">
        <v>2748</v>
      </c>
      <c r="G90" s="273"/>
      <c r="H90" s="252" t="s">
        <v>2768</v>
      </c>
      <c r="I90" s="252" t="s">
        <v>2744</v>
      </c>
      <c r="J90" s="252">
        <v>50</v>
      </c>
      <c r="K90" s="266"/>
    </row>
    <row r="91" s="1" customFormat="1" ht="15" customHeight="1">
      <c r="B91" s="275"/>
      <c r="C91" s="252" t="s">
        <v>2769</v>
      </c>
      <c r="D91" s="252"/>
      <c r="E91" s="252"/>
      <c r="F91" s="274" t="s">
        <v>2748</v>
      </c>
      <c r="G91" s="273"/>
      <c r="H91" s="252" t="s">
        <v>2769</v>
      </c>
      <c r="I91" s="252" t="s">
        <v>2744</v>
      </c>
      <c r="J91" s="252">
        <v>50</v>
      </c>
      <c r="K91" s="266"/>
    </row>
    <row r="92" s="1" customFormat="1" ht="15" customHeight="1">
      <c r="B92" s="275"/>
      <c r="C92" s="252" t="s">
        <v>2770</v>
      </c>
      <c r="D92" s="252"/>
      <c r="E92" s="252"/>
      <c r="F92" s="274" t="s">
        <v>2748</v>
      </c>
      <c r="G92" s="273"/>
      <c r="H92" s="252" t="s">
        <v>2771</v>
      </c>
      <c r="I92" s="252" t="s">
        <v>2744</v>
      </c>
      <c r="J92" s="252">
        <v>255</v>
      </c>
      <c r="K92" s="266"/>
    </row>
    <row r="93" s="1" customFormat="1" ht="15" customHeight="1">
      <c r="B93" s="275"/>
      <c r="C93" s="252" t="s">
        <v>2772</v>
      </c>
      <c r="D93" s="252"/>
      <c r="E93" s="252"/>
      <c r="F93" s="274" t="s">
        <v>2742</v>
      </c>
      <c r="G93" s="273"/>
      <c r="H93" s="252" t="s">
        <v>2773</v>
      </c>
      <c r="I93" s="252" t="s">
        <v>2774</v>
      </c>
      <c r="J93" s="252"/>
      <c r="K93" s="266"/>
    </row>
    <row r="94" s="1" customFormat="1" ht="15" customHeight="1">
      <c r="B94" s="275"/>
      <c r="C94" s="252" t="s">
        <v>2775</v>
      </c>
      <c r="D94" s="252"/>
      <c r="E94" s="252"/>
      <c r="F94" s="274" t="s">
        <v>2742</v>
      </c>
      <c r="G94" s="273"/>
      <c r="H94" s="252" t="s">
        <v>2776</v>
      </c>
      <c r="I94" s="252" t="s">
        <v>2777</v>
      </c>
      <c r="J94" s="252"/>
      <c r="K94" s="266"/>
    </row>
    <row r="95" s="1" customFormat="1" ht="15" customHeight="1">
      <c r="B95" s="275"/>
      <c r="C95" s="252" t="s">
        <v>2778</v>
      </c>
      <c r="D95" s="252"/>
      <c r="E95" s="252"/>
      <c r="F95" s="274" t="s">
        <v>2742</v>
      </c>
      <c r="G95" s="273"/>
      <c r="H95" s="252" t="s">
        <v>2778</v>
      </c>
      <c r="I95" s="252" t="s">
        <v>2777</v>
      </c>
      <c r="J95" s="252"/>
      <c r="K95" s="266"/>
    </row>
    <row r="96" s="1" customFormat="1" ht="15" customHeight="1">
      <c r="B96" s="275"/>
      <c r="C96" s="252" t="s">
        <v>46</v>
      </c>
      <c r="D96" s="252"/>
      <c r="E96" s="252"/>
      <c r="F96" s="274" t="s">
        <v>2742</v>
      </c>
      <c r="G96" s="273"/>
      <c r="H96" s="252" t="s">
        <v>2779</v>
      </c>
      <c r="I96" s="252" t="s">
        <v>2777</v>
      </c>
      <c r="J96" s="252"/>
      <c r="K96" s="266"/>
    </row>
    <row r="97" s="1" customFormat="1" ht="15" customHeight="1">
      <c r="B97" s="275"/>
      <c r="C97" s="252" t="s">
        <v>56</v>
      </c>
      <c r="D97" s="252"/>
      <c r="E97" s="252"/>
      <c r="F97" s="274" t="s">
        <v>2742</v>
      </c>
      <c r="G97" s="273"/>
      <c r="H97" s="252" t="s">
        <v>2780</v>
      </c>
      <c r="I97" s="252" t="s">
        <v>2777</v>
      </c>
      <c r="J97" s="252"/>
      <c r="K97" s="266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2781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2736</v>
      </c>
      <c r="D103" s="267"/>
      <c r="E103" s="267"/>
      <c r="F103" s="267" t="s">
        <v>2737</v>
      </c>
      <c r="G103" s="268"/>
      <c r="H103" s="267" t="s">
        <v>62</v>
      </c>
      <c r="I103" s="267" t="s">
        <v>65</v>
      </c>
      <c r="J103" s="267" t="s">
        <v>2738</v>
      </c>
      <c r="K103" s="266"/>
    </row>
    <row r="104" s="1" customFormat="1" ht="17.25" customHeight="1">
      <c r="B104" s="264"/>
      <c r="C104" s="269" t="s">
        <v>2739</v>
      </c>
      <c r="D104" s="269"/>
      <c r="E104" s="269"/>
      <c r="F104" s="270" t="s">
        <v>2740</v>
      </c>
      <c r="G104" s="271"/>
      <c r="H104" s="269"/>
      <c r="I104" s="269"/>
      <c r="J104" s="269" t="s">
        <v>2741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3"/>
      <c r="H105" s="267"/>
      <c r="I105" s="267"/>
      <c r="J105" s="267"/>
      <c r="K105" s="266"/>
    </row>
    <row r="106" s="1" customFormat="1" ht="15" customHeight="1">
      <c r="B106" s="264"/>
      <c r="C106" s="252" t="s">
        <v>61</v>
      </c>
      <c r="D106" s="272"/>
      <c r="E106" s="272"/>
      <c r="F106" s="274" t="s">
        <v>2742</v>
      </c>
      <c r="G106" s="283"/>
      <c r="H106" s="252" t="s">
        <v>2782</v>
      </c>
      <c r="I106" s="252" t="s">
        <v>2744</v>
      </c>
      <c r="J106" s="252">
        <v>20</v>
      </c>
      <c r="K106" s="266"/>
    </row>
    <row r="107" s="1" customFormat="1" ht="15" customHeight="1">
      <c r="B107" s="264"/>
      <c r="C107" s="252" t="s">
        <v>2745</v>
      </c>
      <c r="D107" s="252"/>
      <c r="E107" s="252"/>
      <c r="F107" s="274" t="s">
        <v>2742</v>
      </c>
      <c r="G107" s="252"/>
      <c r="H107" s="252" t="s">
        <v>2782</v>
      </c>
      <c r="I107" s="252" t="s">
        <v>2744</v>
      </c>
      <c r="J107" s="252">
        <v>120</v>
      </c>
      <c r="K107" s="266"/>
    </row>
    <row r="108" s="1" customFormat="1" ht="15" customHeight="1">
      <c r="B108" s="275"/>
      <c r="C108" s="252" t="s">
        <v>2747</v>
      </c>
      <c r="D108" s="252"/>
      <c r="E108" s="252"/>
      <c r="F108" s="274" t="s">
        <v>2748</v>
      </c>
      <c r="G108" s="252"/>
      <c r="H108" s="252" t="s">
        <v>2782</v>
      </c>
      <c r="I108" s="252" t="s">
        <v>2744</v>
      </c>
      <c r="J108" s="252">
        <v>50</v>
      </c>
      <c r="K108" s="266"/>
    </row>
    <row r="109" s="1" customFormat="1" ht="15" customHeight="1">
      <c r="B109" s="275"/>
      <c r="C109" s="252" t="s">
        <v>2750</v>
      </c>
      <c r="D109" s="252"/>
      <c r="E109" s="252"/>
      <c r="F109" s="274" t="s">
        <v>2742</v>
      </c>
      <c r="G109" s="252"/>
      <c r="H109" s="252" t="s">
        <v>2782</v>
      </c>
      <c r="I109" s="252" t="s">
        <v>2752</v>
      </c>
      <c r="J109" s="252"/>
      <c r="K109" s="266"/>
    </row>
    <row r="110" s="1" customFormat="1" ht="15" customHeight="1">
      <c r="B110" s="275"/>
      <c r="C110" s="252" t="s">
        <v>2761</v>
      </c>
      <c r="D110" s="252"/>
      <c r="E110" s="252"/>
      <c r="F110" s="274" t="s">
        <v>2748</v>
      </c>
      <c r="G110" s="252"/>
      <c r="H110" s="252" t="s">
        <v>2782</v>
      </c>
      <c r="I110" s="252" t="s">
        <v>2744</v>
      </c>
      <c r="J110" s="252">
        <v>50</v>
      </c>
      <c r="K110" s="266"/>
    </row>
    <row r="111" s="1" customFormat="1" ht="15" customHeight="1">
      <c r="B111" s="275"/>
      <c r="C111" s="252" t="s">
        <v>2769</v>
      </c>
      <c r="D111" s="252"/>
      <c r="E111" s="252"/>
      <c r="F111" s="274" t="s">
        <v>2748</v>
      </c>
      <c r="G111" s="252"/>
      <c r="H111" s="252" t="s">
        <v>2782</v>
      </c>
      <c r="I111" s="252" t="s">
        <v>2744</v>
      </c>
      <c r="J111" s="252">
        <v>50</v>
      </c>
      <c r="K111" s="266"/>
    </row>
    <row r="112" s="1" customFormat="1" ht="15" customHeight="1">
      <c r="B112" s="275"/>
      <c r="C112" s="252" t="s">
        <v>2767</v>
      </c>
      <c r="D112" s="252"/>
      <c r="E112" s="252"/>
      <c r="F112" s="274" t="s">
        <v>2748</v>
      </c>
      <c r="G112" s="252"/>
      <c r="H112" s="252" t="s">
        <v>2782</v>
      </c>
      <c r="I112" s="252" t="s">
        <v>2744</v>
      </c>
      <c r="J112" s="252">
        <v>50</v>
      </c>
      <c r="K112" s="266"/>
    </row>
    <row r="113" s="1" customFormat="1" ht="15" customHeight="1">
      <c r="B113" s="275"/>
      <c r="C113" s="252" t="s">
        <v>61</v>
      </c>
      <c r="D113" s="252"/>
      <c r="E113" s="252"/>
      <c r="F113" s="274" t="s">
        <v>2742</v>
      </c>
      <c r="G113" s="252"/>
      <c r="H113" s="252" t="s">
        <v>2783</v>
      </c>
      <c r="I113" s="252" t="s">
        <v>2744</v>
      </c>
      <c r="J113" s="252">
        <v>20</v>
      </c>
      <c r="K113" s="266"/>
    </row>
    <row r="114" s="1" customFormat="1" ht="15" customHeight="1">
      <c r="B114" s="275"/>
      <c r="C114" s="252" t="s">
        <v>2784</v>
      </c>
      <c r="D114" s="252"/>
      <c r="E114" s="252"/>
      <c r="F114" s="274" t="s">
        <v>2742</v>
      </c>
      <c r="G114" s="252"/>
      <c r="H114" s="252" t="s">
        <v>2785</v>
      </c>
      <c r="I114" s="252" t="s">
        <v>2744</v>
      </c>
      <c r="J114" s="252">
        <v>120</v>
      </c>
      <c r="K114" s="266"/>
    </row>
    <row r="115" s="1" customFormat="1" ht="15" customHeight="1">
      <c r="B115" s="275"/>
      <c r="C115" s="252" t="s">
        <v>46</v>
      </c>
      <c r="D115" s="252"/>
      <c r="E115" s="252"/>
      <c r="F115" s="274" t="s">
        <v>2742</v>
      </c>
      <c r="G115" s="252"/>
      <c r="H115" s="252" t="s">
        <v>2786</v>
      </c>
      <c r="I115" s="252" t="s">
        <v>2777</v>
      </c>
      <c r="J115" s="252"/>
      <c r="K115" s="266"/>
    </row>
    <row r="116" s="1" customFormat="1" ht="15" customHeight="1">
      <c r="B116" s="275"/>
      <c r="C116" s="252" t="s">
        <v>56</v>
      </c>
      <c r="D116" s="252"/>
      <c r="E116" s="252"/>
      <c r="F116" s="274" t="s">
        <v>2742</v>
      </c>
      <c r="G116" s="252"/>
      <c r="H116" s="252" t="s">
        <v>2787</v>
      </c>
      <c r="I116" s="252" t="s">
        <v>2777</v>
      </c>
      <c r="J116" s="252"/>
      <c r="K116" s="266"/>
    </row>
    <row r="117" s="1" customFormat="1" ht="15" customHeight="1">
      <c r="B117" s="275"/>
      <c r="C117" s="252" t="s">
        <v>65</v>
      </c>
      <c r="D117" s="252"/>
      <c r="E117" s="252"/>
      <c r="F117" s="274" t="s">
        <v>2742</v>
      </c>
      <c r="G117" s="252"/>
      <c r="H117" s="252" t="s">
        <v>2788</v>
      </c>
      <c r="I117" s="252" t="s">
        <v>2789</v>
      </c>
      <c r="J117" s="252"/>
      <c r="K117" s="266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49"/>
      <c r="D119" s="249"/>
      <c r="E119" s="249"/>
      <c r="F119" s="286"/>
      <c r="G119" s="249"/>
      <c r="H119" s="249"/>
      <c r="I119" s="249"/>
      <c r="J119" s="249"/>
      <c r="K119" s="285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3" t="s">
        <v>2790</v>
      </c>
      <c r="D122" s="243"/>
      <c r="E122" s="243"/>
      <c r="F122" s="243"/>
      <c r="G122" s="243"/>
      <c r="H122" s="243"/>
      <c r="I122" s="243"/>
      <c r="J122" s="243"/>
      <c r="K122" s="291"/>
    </row>
    <row r="123" s="1" customFormat="1" ht="17.25" customHeight="1">
      <c r="B123" s="292"/>
      <c r="C123" s="267" t="s">
        <v>2736</v>
      </c>
      <c r="D123" s="267"/>
      <c r="E123" s="267"/>
      <c r="F123" s="267" t="s">
        <v>2737</v>
      </c>
      <c r="G123" s="268"/>
      <c r="H123" s="267" t="s">
        <v>62</v>
      </c>
      <c r="I123" s="267" t="s">
        <v>65</v>
      </c>
      <c r="J123" s="267" t="s">
        <v>2738</v>
      </c>
      <c r="K123" s="293"/>
    </row>
    <row r="124" s="1" customFormat="1" ht="17.25" customHeight="1">
      <c r="B124" s="292"/>
      <c r="C124" s="269" t="s">
        <v>2739</v>
      </c>
      <c r="D124" s="269"/>
      <c r="E124" s="269"/>
      <c r="F124" s="270" t="s">
        <v>2740</v>
      </c>
      <c r="G124" s="271"/>
      <c r="H124" s="269"/>
      <c r="I124" s="269"/>
      <c r="J124" s="269" t="s">
        <v>2741</v>
      </c>
      <c r="K124" s="293"/>
    </row>
    <row r="125" s="1" customFormat="1" ht="5.25" customHeight="1">
      <c r="B125" s="294"/>
      <c r="C125" s="272"/>
      <c r="D125" s="272"/>
      <c r="E125" s="272"/>
      <c r="F125" s="272"/>
      <c r="G125" s="252"/>
      <c r="H125" s="272"/>
      <c r="I125" s="272"/>
      <c r="J125" s="272"/>
      <c r="K125" s="295"/>
    </row>
    <row r="126" s="1" customFormat="1" ht="15" customHeight="1">
      <c r="B126" s="294"/>
      <c r="C126" s="252" t="s">
        <v>2745</v>
      </c>
      <c r="D126" s="272"/>
      <c r="E126" s="272"/>
      <c r="F126" s="274" t="s">
        <v>2742</v>
      </c>
      <c r="G126" s="252"/>
      <c r="H126" s="252" t="s">
        <v>2782</v>
      </c>
      <c r="I126" s="252" t="s">
        <v>2744</v>
      </c>
      <c r="J126" s="252">
        <v>120</v>
      </c>
      <c r="K126" s="296"/>
    </row>
    <row r="127" s="1" customFormat="1" ht="15" customHeight="1">
      <c r="B127" s="294"/>
      <c r="C127" s="252" t="s">
        <v>2791</v>
      </c>
      <c r="D127" s="252"/>
      <c r="E127" s="252"/>
      <c r="F127" s="274" t="s">
        <v>2742</v>
      </c>
      <c r="G127" s="252"/>
      <c r="H127" s="252" t="s">
        <v>2792</v>
      </c>
      <c r="I127" s="252" t="s">
        <v>2744</v>
      </c>
      <c r="J127" s="252" t="s">
        <v>2793</v>
      </c>
      <c r="K127" s="296"/>
    </row>
    <row r="128" s="1" customFormat="1" ht="15" customHeight="1">
      <c r="B128" s="294"/>
      <c r="C128" s="252" t="s">
        <v>2690</v>
      </c>
      <c r="D128" s="252"/>
      <c r="E128" s="252"/>
      <c r="F128" s="274" t="s">
        <v>2742</v>
      </c>
      <c r="G128" s="252"/>
      <c r="H128" s="252" t="s">
        <v>2794</v>
      </c>
      <c r="I128" s="252" t="s">
        <v>2744</v>
      </c>
      <c r="J128" s="252" t="s">
        <v>2793</v>
      </c>
      <c r="K128" s="296"/>
    </row>
    <row r="129" s="1" customFormat="1" ht="15" customHeight="1">
      <c r="B129" s="294"/>
      <c r="C129" s="252" t="s">
        <v>2753</v>
      </c>
      <c r="D129" s="252"/>
      <c r="E129" s="252"/>
      <c r="F129" s="274" t="s">
        <v>2748</v>
      </c>
      <c r="G129" s="252"/>
      <c r="H129" s="252" t="s">
        <v>2754</v>
      </c>
      <c r="I129" s="252" t="s">
        <v>2744</v>
      </c>
      <c r="J129" s="252">
        <v>15</v>
      </c>
      <c r="K129" s="296"/>
    </row>
    <row r="130" s="1" customFormat="1" ht="15" customHeight="1">
      <c r="B130" s="294"/>
      <c r="C130" s="276" t="s">
        <v>2755</v>
      </c>
      <c r="D130" s="276"/>
      <c r="E130" s="276"/>
      <c r="F130" s="277" t="s">
        <v>2748</v>
      </c>
      <c r="G130" s="276"/>
      <c r="H130" s="276" t="s">
        <v>2756</v>
      </c>
      <c r="I130" s="276" t="s">
        <v>2744</v>
      </c>
      <c r="J130" s="276">
        <v>15</v>
      </c>
      <c r="K130" s="296"/>
    </row>
    <row r="131" s="1" customFormat="1" ht="15" customHeight="1">
      <c r="B131" s="294"/>
      <c r="C131" s="276" t="s">
        <v>2757</v>
      </c>
      <c r="D131" s="276"/>
      <c r="E131" s="276"/>
      <c r="F131" s="277" t="s">
        <v>2748</v>
      </c>
      <c r="G131" s="276"/>
      <c r="H131" s="276" t="s">
        <v>2758</v>
      </c>
      <c r="I131" s="276" t="s">
        <v>2744</v>
      </c>
      <c r="J131" s="276">
        <v>20</v>
      </c>
      <c r="K131" s="296"/>
    </row>
    <row r="132" s="1" customFormat="1" ht="15" customHeight="1">
      <c r="B132" s="294"/>
      <c r="C132" s="276" t="s">
        <v>2759</v>
      </c>
      <c r="D132" s="276"/>
      <c r="E132" s="276"/>
      <c r="F132" s="277" t="s">
        <v>2748</v>
      </c>
      <c r="G132" s="276"/>
      <c r="H132" s="276" t="s">
        <v>2760</v>
      </c>
      <c r="I132" s="276" t="s">
        <v>2744</v>
      </c>
      <c r="J132" s="276">
        <v>20</v>
      </c>
      <c r="K132" s="296"/>
    </row>
    <row r="133" s="1" customFormat="1" ht="15" customHeight="1">
      <c r="B133" s="294"/>
      <c r="C133" s="252" t="s">
        <v>2747</v>
      </c>
      <c r="D133" s="252"/>
      <c r="E133" s="252"/>
      <c r="F133" s="274" t="s">
        <v>2748</v>
      </c>
      <c r="G133" s="252"/>
      <c r="H133" s="252" t="s">
        <v>2782</v>
      </c>
      <c r="I133" s="252" t="s">
        <v>2744</v>
      </c>
      <c r="J133" s="252">
        <v>50</v>
      </c>
      <c r="K133" s="296"/>
    </row>
    <row r="134" s="1" customFormat="1" ht="15" customHeight="1">
      <c r="B134" s="294"/>
      <c r="C134" s="252" t="s">
        <v>2761</v>
      </c>
      <c r="D134" s="252"/>
      <c r="E134" s="252"/>
      <c r="F134" s="274" t="s">
        <v>2748</v>
      </c>
      <c r="G134" s="252"/>
      <c r="H134" s="252" t="s">
        <v>2782</v>
      </c>
      <c r="I134" s="252" t="s">
        <v>2744</v>
      </c>
      <c r="J134" s="252">
        <v>50</v>
      </c>
      <c r="K134" s="296"/>
    </row>
    <row r="135" s="1" customFormat="1" ht="15" customHeight="1">
      <c r="B135" s="294"/>
      <c r="C135" s="252" t="s">
        <v>2767</v>
      </c>
      <c r="D135" s="252"/>
      <c r="E135" s="252"/>
      <c r="F135" s="274" t="s">
        <v>2748</v>
      </c>
      <c r="G135" s="252"/>
      <c r="H135" s="252" t="s">
        <v>2782</v>
      </c>
      <c r="I135" s="252" t="s">
        <v>2744</v>
      </c>
      <c r="J135" s="252">
        <v>50</v>
      </c>
      <c r="K135" s="296"/>
    </row>
    <row r="136" s="1" customFormat="1" ht="15" customHeight="1">
      <c r="B136" s="294"/>
      <c r="C136" s="252" t="s">
        <v>2769</v>
      </c>
      <c r="D136" s="252"/>
      <c r="E136" s="252"/>
      <c r="F136" s="274" t="s">
        <v>2748</v>
      </c>
      <c r="G136" s="252"/>
      <c r="H136" s="252" t="s">
        <v>2782</v>
      </c>
      <c r="I136" s="252" t="s">
        <v>2744</v>
      </c>
      <c r="J136" s="252">
        <v>50</v>
      </c>
      <c r="K136" s="296"/>
    </row>
    <row r="137" s="1" customFormat="1" ht="15" customHeight="1">
      <c r="B137" s="294"/>
      <c r="C137" s="252" t="s">
        <v>2770</v>
      </c>
      <c r="D137" s="252"/>
      <c r="E137" s="252"/>
      <c r="F137" s="274" t="s">
        <v>2748</v>
      </c>
      <c r="G137" s="252"/>
      <c r="H137" s="252" t="s">
        <v>2795</v>
      </c>
      <c r="I137" s="252" t="s">
        <v>2744</v>
      </c>
      <c r="J137" s="252">
        <v>255</v>
      </c>
      <c r="K137" s="296"/>
    </row>
    <row r="138" s="1" customFormat="1" ht="15" customHeight="1">
      <c r="B138" s="294"/>
      <c r="C138" s="252" t="s">
        <v>2772</v>
      </c>
      <c r="D138" s="252"/>
      <c r="E138" s="252"/>
      <c r="F138" s="274" t="s">
        <v>2742</v>
      </c>
      <c r="G138" s="252"/>
      <c r="H138" s="252" t="s">
        <v>2796</v>
      </c>
      <c r="I138" s="252" t="s">
        <v>2774</v>
      </c>
      <c r="J138" s="252"/>
      <c r="K138" s="296"/>
    </row>
    <row r="139" s="1" customFormat="1" ht="15" customHeight="1">
      <c r="B139" s="294"/>
      <c r="C139" s="252" t="s">
        <v>2775</v>
      </c>
      <c r="D139" s="252"/>
      <c r="E139" s="252"/>
      <c r="F139" s="274" t="s">
        <v>2742</v>
      </c>
      <c r="G139" s="252"/>
      <c r="H139" s="252" t="s">
        <v>2797</v>
      </c>
      <c r="I139" s="252" t="s">
        <v>2777</v>
      </c>
      <c r="J139" s="252"/>
      <c r="K139" s="296"/>
    </row>
    <row r="140" s="1" customFormat="1" ht="15" customHeight="1">
      <c r="B140" s="294"/>
      <c r="C140" s="252" t="s">
        <v>2778</v>
      </c>
      <c r="D140" s="252"/>
      <c r="E140" s="252"/>
      <c r="F140" s="274" t="s">
        <v>2742</v>
      </c>
      <c r="G140" s="252"/>
      <c r="H140" s="252" t="s">
        <v>2778</v>
      </c>
      <c r="I140" s="252" t="s">
        <v>2777</v>
      </c>
      <c r="J140" s="252"/>
      <c r="K140" s="296"/>
    </row>
    <row r="141" s="1" customFormat="1" ht="15" customHeight="1">
      <c r="B141" s="294"/>
      <c r="C141" s="252" t="s">
        <v>46</v>
      </c>
      <c r="D141" s="252"/>
      <c r="E141" s="252"/>
      <c r="F141" s="274" t="s">
        <v>2742</v>
      </c>
      <c r="G141" s="252"/>
      <c r="H141" s="252" t="s">
        <v>2798</v>
      </c>
      <c r="I141" s="252" t="s">
        <v>2777</v>
      </c>
      <c r="J141" s="252"/>
      <c r="K141" s="296"/>
    </row>
    <row r="142" s="1" customFormat="1" ht="15" customHeight="1">
      <c r="B142" s="294"/>
      <c r="C142" s="252" t="s">
        <v>2799</v>
      </c>
      <c r="D142" s="252"/>
      <c r="E142" s="252"/>
      <c r="F142" s="274" t="s">
        <v>2742</v>
      </c>
      <c r="G142" s="252"/>
      <c r="H142" s="252" t="s">
        <v>2800</v>
      </c>
      <c r="I142" s="252" t="s">
        <v>2777</v>
      </c>
      <c r="J142" s="252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49"/>
      <c r="C144" s="249"/>
      <c r="D144" s="249"/>
      <c r="E144" s="249"/>
      <c r="F144" s="286"/>
      <c r="G144" s="249"/>
      <c r="H144" s="249"/>
      <c r="I144" s="249"/>
      <c r="J144" s="249"/>
      <c r="K144" s="249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2801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2736</v>
      </c>
      <c r="D148" s="267"/>
      <c r="E148" s="267"/>
      <c r="F148" s="267" t="s">
        <v>2737</v>
      </c>
      <c r="G148" s="268"/>
      <c r="H148" s="267" t="s">
        <v>62</v>
      </c>
      <c r="I148" s="267" t="s">
        <v>65</v>
      </c>
      <c r="J148" s="267" t="s">
        <v>2738</v>
      </c>
      <c r="K148" s="266"/>
    </row>
    <row r="149" s="1" customFormat="1" ht="17.25" customHeight="1">
      <c r="B149" s="264"/>
      <c r="C149" s="269" t="s">
        <v>2739</v>
      </c>
      <c r="D149" s="269"/>
      <c r="E149" s="269"/>
      <c r="F149" s="270" t="s">
        <v>2740</v>
      </c>
      <c r="G149" s="271"/>
      <c r="H149" s="269"/>
      <c r="I149" s="269"/>
      <c r="J149" s="269" t="s">
        <v>2741</v>
      </c>
      <c r="K149" s="266"/>
    </row>
    <row r="150" s="1" customFormat="1" ht="5.25" customHeight="1">
      <c r="B150" s="275"/>
      <c r="C150" s="272"/>
      <c r="D150" s="272"/>
      <c r="E150" s="272"/>
      <c r="F150" s="272"/>
      <c r="G150" s="273"/>
      <c r="H150" s="272"/>
      <c r="I150" s="272"/>
      <c r="J150" s="272"/>
      <c r="K150" s="296"/>
    </row>
    <row r="151" s="1" customFormat="1" ht="15" customHeight="1">
      <c r="B151" s="275"/>
      <c r="C151" s="300" t="s">
        <v>2745</v>
      </c>
      <c r="D151" s="252"/>
      <c r="E151" s="252"/>
      <c r="F151" s="301" t="s">
        <v>2742</v>
      </c>
      <c r="G151" s="252"/>
      <c r="H151" s="300" t="s">
        <v>2782</v>
      </c>
      <c r="I151" s="300" t="s">
        <v>2744</v>
      </c>
      <c r="J151" s="300">
        <v>120</v>
      </c>
      <c r="K151" s="296"/>
    </row>
    <row r="152" s="1" customFormat="1" ht="15" customHeight="1">
      <c r="B152" s="275"/>
      <c r="C152" s="300" t="s">
        <v>2791</v>
      </c>
      <c r="D152" s="252"/>
      <c r="E152" s="252"/>
      <c r="F152" s="301" t="s">
        <v>2742</v>
      </c>
      <c r="G152" s="252"/>
      <c r="H152" s="300" t="s">
        <v>2802</v>
      </c>
      <c r="I152" s="300" t="s">
        <v>2744</v>
      </c>
      <c r="J152" s="300" t="s">
        <v>2793</v>
      </c>
      <c r="K152" s="296"/>
    </row>
    <row r="153" s="1" customFormat="1" ht="15" customHeight="1">
      <c r="B153" s="275"/>
      <c r="C153" s="300" t="s">
        <v>2690</v>
      </c>
      <c r="D153" s="252"/>
      <c r="E153" s="252"/>
      <c r="F153" s="301" t="s">
        <v>2742</v>
      </c>
      <c r="G153" s="252"/>
      <c r="H153" s="300" t="s">
        <v>2803</v>
      </c>
      <c r="I153" s="300" t="s">
        <v>2744</v>
      </c>
      <c r="J153" s="300" t="s">
        <v>2793</v>
      </c>
      <c r="K153" s="296"/>
    </row>
    <row r="154" s="1" customFormat="1" ht="15" customHeight="1">
      <c r="B154" s="275"/>
      <c r="C154" s="300" t="s">
        <v>2747</v>
      </c>
      <c r="D154" s="252"/>
      <c r="E154" s="252"/>
      <c r="F154" s="301" t="s">
        <v>2748</v>
      </c>
      <c r="G154" s="252"/>
      <c r="H154" s="300" t="s">
        <v>2782</v>
      </c>
      <c r="I154" s="300" t="s">
        <v>2744</v>
      </c>
      <c r="J154" s="300">
        <v>50</v>
      </c>
      <c r="K154" s="296"/>
    </row>
    <row r="155" s="1" customFormat="1" ht="15" customHeight="1">
      <c r="B155" s="275"/>
      <c r="C155" s="300" t="s">
        <v>2750</v>
      </c>
      <c r="D155" s="252"/>
      <c r="E155" s="252"/>
      <c r="F155" s="301" t="s">
        <v>2742</v>
      </c>
      <c r="G155" s="252"/>
      <c r="H155" s="300" t="s">
        <v>2782</v>
      </c>
      <c r="I155" s="300" t="s">
        <v>2752</v>
      </c>
      <c r="J155" s="300"/>
      <c r="K155" s="296"/>
    </row>
    <row r="156" s="1" customFormat="1" ht="15" customHeight="1">
      <c r="B156" s="275"/>
      <c r="C156" s="300" t="s">
        <v>2761</v>
      </c>
      <c r="D156" s="252"/>
      <c r="E156" s="252"/>
      <c r="F156" s="301" t="s">
        <v>2748</v>
      </c>
      <c r="G156" s="252"/>
      <c r="H156" s="300" t="s">
        <v>2782</v>
      </c>
      <c r="I156" s="300" t="s">
        <v>2744</v>
      </c>
      <c r="J156" s="300">
        <v>50</v>
      </c>
      <c r="K156" s="296"/>
    </row>
    <row r="157" s="1" customFormat="1" ht="15" customHeight="1">
      <c r="B157" s="275"/>
      <c r="C157" s="300" t="s">
        <v>2769</v>
      </c>
      <c r="D157" s="252"/>
      <c r="E157" s="252"/>
      <c r="F157" s="301" t="s">
        <v>2748</v>
      </c>
      <c r="G157" s="252"/>
      <c r="H157" s="300" t="s">
        <v>2782</v>
      </c>
      <c r="I157" s="300" t="s">
        <v>2744</v>
      </c>
      <c r="J157" s="300">
        <v>50</v>
      </c>
      <c r="K157" s="296"/>
    </row>
    <row r="158" s="1" customFormat="1" ht="15" customHeight="1">
      <c r="B158" s="275"/>
      <c r="C158" s="300" t="s">
        <v>2767</v>
      </c>
      <c r="D158" s="252"/>
      <c r="E158" s="252"/>
      <c r="F158" s="301" t="s">
        <v>2748</v>
      </c>
      <c r="G158" s="252"/>
      <c r="H158" s="300" t="s">
        <v>2782</v>
      </c>
      <c r="I158" s="300" t="s">
        <v>2744</v>
      </c>
      <c r="J158" s="300">
        <v>50</v>
      </c>
      <c r="K158" s="296"/>
    </row>
    <row r="159" s="1" customFormat="1" ht="15" customHeight="1">
      <c r="B159" s="275"/>
      <c r="C159" s="300" t="s">
        <v>190</v>
      </c>
      <c r="D159" s="252"/>
      <c r="E159" s="252"/>
      <c r="F159" s="301" t="s">
        <v>2742</v>
      </c>
      <c r="G159" s="252"/>
      <c r="H159" s="300" t="s">
        <v>2804</v>
      </c>
      <c r="I159" s="300" t="s">
        <v>2744</v>
      </c>
      <c r="J159" s="300" t="s">
        <v>2805</v>
      </c>
      <c r="K159" s="296"/>
    </row>
    <row r="160" s="1" customFormat="1" ht="15" customHeight="1">
      <c r="B160" s="275"/>
      <c r="C160" s="300" t="s">
        <v>2806</v>
      </c>
      <c r="D160" s="252"/>
      <c r="E160" s="252"/>
      <c r="F160" s="301" t="s">
        <v>2742</v>
      </c>
      <c r="G160" s="252"/>
      <c r="H160" s="300" t="s">
        <v>2807</v>
      </c>
      <c r="I160" s="300" t="s">
        <v>2777</v>
      </c>
      <c r="J160" s="300"/>
      <c r="K160" s="296"/>
    </row>
    <row r="161" s="1" customFormat="1" ht="15" customHeight="1">
      <c r="B161" s="302"/>
      <c r="C161" s="284"/>
      <c r="D161" s="284"/>
      <c r="E161" s="284"/>
      <c r="F161" s="284"/>
      <c r="G161" s="284"/>
      <c r="H161" s="284"/>
      <c r="I161" s="284"/>
      <c r="J161" s="284"/>
      <c r="K161" s="303"/>
    </row>
    <row r="162" s="1" customFormat="1" ht="18.75" customHeight="1">
      <c r="B162" s="249"/>
      <c r="C162" s="252"/>
      <c r="D162" s="252"/>
      <c r="E162" s="252"/>
      <c r="F162" s="274"/>
      <c r="G162" s="252"/>
      <c r="H162" s="252"/>
      <c r="I162" s="252"/>
      <c r="J162" s="252"/>
      <c r="K162" s="249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2808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2736</v>
      </c>
      <c r="D166" s="267"/>
      <c r="E166" s="267"/>
      <c r="F166" s="267" t="s">
        <v>2737</v>
      </c>
      <c r="G166" s="304"/>
      <c r="H166" s="305" t="s">
        <v>62</v>
      </c>
      <c r="I166" s="305" t="s">
        <v>65</v>
      </c>
      <c r="J166" s="267" t="s">
        <v>2738</v>
      </c>
      <c r="K166" s="244"/>
    </row>
    <row r="167" s="1" customFormat="1" ht="17.25" customHeight="1">
      <c r="B167" s="245"/>
      <c r="C167" s="269" t="s">
        <v>2739</v>
      </c>
      <c r="D167" s="269"/>
      <c r="E167" s="269"/>
      <c r="F167" s="270" t="s">
        <v>2740</v>
      </c>
      <c r="G167" s="306"/>
      <c r="H167" s="307"/>
      <c r="I167" s="307"/>
      <c r="J167" s="269" t="s">
        <v>2741</v>
      </c>
      <c r="K167" s="247"/>
    </row>
    <row r="168" s="1" customFormat="1" ht="5.25" customHeight="1">
      <c r="B168" s="275"/>
      <c r="C168" s="272"/>
      <c r="D168" s="272"/>
      <c r="E168" s="272"/>
      <c r="F168" s="272"/>
      <c r="G168" s="273"/>
      <c r="H168" s="272"/>
      <c r="I168" s="272"/>
      <c r="J168" s="272"/>
      <c r="K168" s="296"/>
    </row>
    <row r="169" s="1" customFormat="1" ht="15" customHeight="1">
      <c r="B169" s="275"/>
      <c r="C169" s="252" t="s">
        <v>2745</v>
      </c>
      <c r="D169" s="252"/>
      <c r="E169" s="252"/>
      <c r="F169" s="274" t="s">
        <v>2742</v>
      </c>
      <c r="G169" s="252"/>
      <c r="H169" s="252" t="s">
        <v>2782</v>
      </c>
      <c r="I169" s="252" t="s">
        <v>2744</v>
      </c>
      <c r="J169" s="252">
        <v>120</v>
      </c>
      <c r="K169" s="296"/>
    </row>
    <row r="170" s="1" customFormat="1" ht="15" customHeight="1">
      <c r="B170" s="275"/>
      <c r="C170" s="252" t="s">
        <v>2791</v>
      </c>
      <c r="D170" s="252"/>
      <c r="E170" s="252"/>
      <c r="F170" s="274" t="s">
        <v>2742</v>
      </c>
      <c r="G170" s="252"/>
      <c r="H170" s="252" t="s">
        <v>2792</v>
      </c>
      <c r="I170" s="252" t="s">
        <v>2744</v>
      </c>
      <c r="J170" s="252" t="s">
        <v>2793</v>
      </c>
      <c r="K170" s="296"/>
    </row>
    <row r="171" s="1" customFormat="1" ht="15" customHeight="1">
      <c r="B171" s="275"/>
      <c r="C171" s="252" t="s">
        <v>2690</v>
      </c>
      <c r="D171" s="252"/>
      <c r="E171" s="252"/>
      <c r="F171" s="274" t="s">
        <v>2742</v>
      </c>
      <c r="G171" s="252"/>
      <c r="H171" s="252" t="s">
        <v>2809</v>
      </c>
      <c r="I171" s="252" t="s">
        <v>2744</v>
      </c>
      <c r="J171" s="252" t="s">
        <v>2793</v>
      </c>
      <c r="K171" s="296"/>
    </row>
    <row r="172" s="1" customFormat="1" ht="15" customHeight="1">
      <c r="B172" s="275"/>
      <c r="C172" s="252" t="s">
        <v>2747</v>
      </c>
      <c r="D172" s="252"/>
      <c r="E172" s="252"/>
      <c r="F172" s="274" t="s">
        <v>2748</v>
      </c>
      <c r="G172" s="252"/>
      <c r="H172" s="252" t="s">
        <v>2809</v>
      </c>
      <c r="I172" s="252" t="s">
        <v>2744</v>
      </c>
      <c r="J172" s="252">
        <v>50</v>
      </c>
      <c r="K172" s="296"/>
    </row>
    <row r="173" s="1" customFormat="1" ht="15" customHeight="1">
      <c r="B173" s="275"/>
      <c r="C173" s="252" t="s">
        <v>2750</v>
      </c>
      <c r="D173" s="252"/>
      <c r="E173" s="252"/>
      <c r="F173" s="274" t="s">
        <v>2742</v>
      </c>
      <c r="G173" s="252"/>
      <c r="H173" s="252" t="s">
        <v>2809</v>
      </c>
      <c r="I173" s="252" t="s">
        <v>2752</v>
      </c>
      <c r="J173" s="252"/>
      <c r="K173" s="296"/>
    </row>
    <row r="174" s="1" customFormat="1" ht="15" customHeight="1">
      <c r="B174" s="275"/>
      <c r="C174" s="252" t="s">
        <v>2761</v>
      </c>
      <c r="D174" s="252"/>
      <c r="E174" s="252"/>
      <c r="F174" s="274" t="s">
        <v>2748</v>
      </c>
      <c r="G174" s="252"/>
      <c r="H174" s="252" t="s">
        <v>2809</v>
      </c>
      <c r="I174" s="252" t="s">
        <v>2744</v>
      </c>
      <c r="J174" s="252">
        <v>50</v>
      </c>
      <c r="K174" s="296"/>
    </row>
    <row r="175" s="1" customFormat="1" ht="15" customHeight="1">
      <c r="B175" s="275"/>
      <c r="C175" s="252" t="s">
        <v>2769</v>
      </c>
      <c r="D175" s="252"/>
      <c r="E175" s="252"/>
      <c r="F175" s="274" t="s">
        <v>2748</v>
      </c>
      <c r="G175" s="252"/>
      <c r="H175" s="252" t="s">
        <v>2809</v>
      </c>
      <c r="I175" s="252" t="s">
        <v>2744</v>
      </c>
      <c r="J175" s="252">
        <v>50</v>
      </c>
      <c r="K175" s="296"/>
    </row>
    <row r="176" s="1" customFormat="1" ht="15" customHeight="1">
      <c r="B176" s="275"/>
      <c r="C176" s="252" t="s">
        <v>2767</v>
      </c>
      <c r="D176" s="252"/>
      <c r="E176" s="252"/>
      <c r="F176" s="274" t="s">
        <v>2748</v>
      </c>
      <c r="G176" s="252"/>
      <c r="H176" s="252" t="s">
        <v>2809</v>
      </c>
      <c r="I176" s="252" t="s">
        <v>2744</v>
      </c>
      <c r="J176" s="252">
        <v>50</v>
      </c>
      <c r="K176" s="296"/>
    </row>
    <row r="177" s="1" customFormat="1" ht="15" customHeight="1">
      <c r="B177" s="275"/>
      <c r="C177" s="252" t="s">
        <v>202</v>
      </c>
      <c r="D177" s="252"/>
      <c r="E177" s="252"/>
      <c r="F177" s="274" t="s">
        <v>2742</v>
      </c>
      <c r="G177" s="252"/>
      <c r="H177" s="252" t="s">
        <v>2810</v>
      </c>
      <c r="I177" s="252" t="s">
        <v>2811</v>
      </c>
      <c r="J177" s="252"/>
      <c r="K177" s="296"/>
    </row>
    <row r="178" s="1" customFormat="1" ht="15" customHeight="1">
      <c r="B178" s="275"/>
      <c r="C178" s="252" t="s">
        <v>65</v>
      </c>
      <c r="D178" s="252"/>
      <c r="E178" s="252"/>
      <c r="F178" s="274" t="s">
        <v>2742</v>
      </c>
      <c r="G178" s="252"/>
      <c r="H178" s="252" t="s">
        <v>2812</v>
      </c>
      <c r="I178" s="252" t="s">
        <v>2813</v>
      </c>
      <c r="J178" s="252">
        <v>1</v>
      </c>
      <c r="K178" s="296"/>
    </row>
    <row r="179" s="1" customFormat="1" ht="15" customHeight="1">
      <c r="B179" s="275"/>
      <c r="C179" s="252" t="s">
        <v>61</v>
      </c>
      <c r="D179" s="252"/>
      <c r="E179" s="252"/>
      <c r="F179" s="274" t="s">
        <v>2742</v>
      </c>
      <c r="G179" s="252"/>
      <c r="H179" s="252" t="s">
        <v>2814</v>
      </c>
      <c r="I179" s="252" t="s">
        <v>2744</v>
      </c>
      <c r="J179" s="252">
        <v>20</v>
      </c>
      <c r="K179" s="296"/>
    </row>
    <row r="180" s="1" customFormat="1" ht="15" customHeight="1">
      <c r="B180" s="275"/>
      <c r="C180" s="252" t="s">
        <v>62</v>
      </c>
      <c r="D180" s="252"/>
      <c r="E180" s="252"/>
      <c r="F180" s="274" t="s">
        <v>2742</v>
      </c>
      <c r="G180" s="252"/>
      <c r="H180" s="252" t="s">
        <v>2815</v>
      </c>
      <c r="I180" s="252" t="s">
        <v>2744</v>
      </c>
      <c r="J180" s="252">
        <v>255</v>
      </c>
      <c r="K180" s="296"/>
    </row>
    <row r="181" s="1" customFormat="1" ht="15" customHeight="1">
      <c r="B181" s="275"/>
      <c r="C181" s="252" t="s">
        <v>203</v>
      </c>
      <c r="D181" s="252"/>
      <c r="E181" s="252"/>
      <c r="F181" s="274" t="s">
        <v>2742</v>
      </c>
      <c r="G181" s="252"/>
      <c r="H181" s="252" t="s">
        <v>2706</v>
      </c>
      <c r="I181" s="252" t="s">
        <v>2744</v>
      </c>
      <c r="J181" s="252">
        <v>10</v>
      </c>
      <c r="K181" s="296"/>
    </row>
    <row r="182" s="1" customFormat="1" ht="15" customHeight="1">
      <c r="B182" s="275"/>
      <c r="C182" s="252" t="s">
        <v>204</v>
      </c>
      <c r="D182" s="252"/>
      <c r="E182" s="252"/>
      <c r="F182" s="274" t="s">
        <v>2742</v>
      </c>
      <c r="G182" s="252"/>
      <c r="H182" s="252" t="s">
        <v>2816</v>
      </c>
      <c r="I182" s="252" t="s">
        <v>2777</v>
      </c>
      <c r="J182" s="252"/>
      <c r="K182" s="296"/>
    </row>
    <row r="183" s="1" customFormat="1" ht="15" customHeight="1">
      <c r="B183" s="275"/>
      <c r="C183" s="252" t="s">
        <v>2817</v>
      </c>
      <c r="D183" s="252"/>
      <c r="E183" s="252"/>
      <c r="F183" s="274" t="s">
        <v>2742</v>
      </c>
      <c r="G183" s="252"/>
      <c r="H183" s="252" t="s">
        <v>2818</v>
      </c>
      <c r="I183" s="252" t="s">
        <v>2777</v>
      </c>
      <c r="J183" s="252"/>
      <c r="K183" s="296"/>
    </row>
    <row r="184" s="1" customFormat="1" ht="15" customHeight="1">
      <c r="B184" s="275"/>
      <c r="C184" s="252" t="s">
        <v>2806</v>
      </c>
      <c r="D184" s="252"/>
      <c r="E184" s="252"/>
      <c r="F184" s="274" t="s">
        <v>2742</v>
      </c>
      <c r="G184" s="252"/>
      <c r="H184" s="252" t="s">
        <v>2819</v>
      </c>
      <c r="I184" s="252" t="s">
        <v>2777</v>
      </c>
      <c r="J184" s="252"/>
      <c r="K184" s="296"/>
    </row>
    <row r="185" s="1" customFormat="1" ht="15" customHeight="1">
      <c r="B185" s="275"/>
      <c r="C185" s="252" t="s">
        <v>206</v>
      </c>
      <c r="D185" s="252"/>
      <c r="E185" s="252"/>
      <c r="F185" s="274" t="s">
        <v>2748</v>
      </c>
      <c r="G185" s="252"/>
      <c r="H185" s="252" t="s">
        <v>2820</v>
      </c>
      <c r="I185" s="252" t="s">
        <v>2744</v>
      </c>
      <c r="J185" s="252">
        <v>50</v>
      </c>
      <c r="K185" s="296"/>
    </row>
    <row r="186" s="1" customFormat="1" ht="15" customHeight="1">
      <c r="B186" s="275"/>
      <c r="C186" s="252" t="s">
        <v>2821</v>
      </c>
      <c r="D186" s="252"/>
      <c r="E186" s="252"/>
      <c r="F186" s="274" t="s">
        <v>2748</v>
      </c>
      <c r="G186" s="252"/>
      <c r="H186" s="252" t="s">
        <v>2822</v>
      </c>
      <c r="I186" s="252" t="s">
        <v>2823</v>
      </c>
      <c r="J186" s="252"/>
      <c r="K186" s="296"/>
    </row>
    <row r="187" s="1" customFormat="1" ht="15" customHeight="1">
      <c r="B187" s="275"/>
      <c r="C187" s="252" t="s">
        <v>2824</v>
      </c>
      <c r="D187" s="252"/>
      <c r="E187" s="252"/>
      <c r="F187" s="274" t="s">
        <v>2748</v>
      </c>
      <c r="G187" s="252"/>
      <c r="H187" s="252" t="s">
        <v>2825</v>
      </c>
      <c r="I187" s="252" t="s">
        <v>2823</v>
      </c>
      <c r="J187" s="252"/>
      <c r="K187" s="296"/>
    </row>
    <row r="188" s="1" customFormat="1" ht="15" customHeight="1">
      <c r="B188" s="275"/>
      <c r="C188" s="252" t="s">
        <v>2826</v>
      </c>
      <c r="D188" s="252"/>
      <c r="E188" s="252"/>
      <c r="F188" s="274" t="s">
        <v>2748</v>
      </c>
      <c r="G188" s="252"/>
      <c r="H188" s="252" t="s">
        <v>2827</v>
      </c>
      <c r="I188" s="252" t="s">
        <v>2823</v>
      </c>
      <c r="J188" s="252"/>
      <c r="K188" s="296"/>
    </row>
    <row r="189" s="1" customFormat="1" ht="15" customHeight="1">
      <c r="B189" s="275"/>
      <c r="C189" s="308" t="s">
        <v>2828</v>
      </c>
      <c r="D189" s="252"/>
      <c r="E189" s="252"/>
      <c r="F189" s="274" t="s">
        <v>2748</v>
      </c>
      <c r="G189" s="252"/>
      <c r="H189" s="252" t="s">
        <v>2829</v>
      </c>
      <c r="I189" s="252" t="s">
        <v>2830</v>
      </c>
      <c r="J189" s="309" t="s">
        <v>2831</v>
      </c>
      <c r="K189" s="296"/>
    </row>
    <row r="190" s="1" customFormat="1" ht="15" customHeight="1">
      <c r="B190" s="275"/>
      <c r="C190" s="259" t="s">
        <v>50</v>
      </c>
      <c r="D190" s="252"/>
      <c r="E190" s="252"/>
      <c r="F190" s="274" t="s">
        <v>2742</v>
      </c>
      <c r="G190" s="252"/>
      <c r="H190" s="249" t="s">
        <v>2832</v>
      </c>
      <c r="I190" s="252" t="s">
        <v>2833</v>
      </c>
      <c r="J190" s="252"/>
      <c r="K190" s="296"/>
    </row>
    <row r="191" s="1" customFormat="1" ht="15" customHeight="1">
      <c r="B191" s="275"/>
      <c r="C191" s="259" t="s">
        <v>2834</v>
      </c>
      <c r="D191" s="252"/>
      <c r="E191" s="252"/>
      <c r="F191" s="274" t="s">
        <v>2742</v>
      </c>
      <c r="G191" s="252"/>
      <c r="H191" s="252" t="s">
        <v>2835</v>
      </c>
      <c r="I191" s="252" t="s">
        <v>2777</v>
      </c>
      <c r="J191" s="252"/>
      <c r="K191" s="296"/>
    </row>
    <row r="192" s="1" customFormat="1" ht="15" customHeight="1">
      <c r="B192" s="275"/>
      <c r="C192" s="259" t="s">
        <v>2836</v>
      </c>
      <c r="D192" s="252"/>
      <c r="E192" s="252"/>
      <c r="F192" s="274" t="s">
        <v>2742</v>
      </c>
      <c r="G192" s="252"/>
      <c r="H192" s="252" t="s">
        <v>2837</v>
      </c>
      <c r="I192" s="252" t="s">
        <v>2777</v>
      </c>
      <c r="J192" s="252"/>
      <c r="K192" s="296"/>
    </row>
    <row r="193" s="1" customFormat="1" ht="15" customHeight="1">
      <c r="B193" s="275"/>
      <c r="C193" s="259" t="s">
        <v>2838</v>
      </c>
      <c r="D193" s="252"/>
      <c r="E193" s="252"/>
      <c r="F193" s="274" t="s">
        <v>2748</v>
      </c>
      <c r="G193" s="252"/>
      <c r="H193" s="252" t="s">
        <v>2839</v>
      </c>
      <c r="I193" s="252" t="s">
        <v>2777</v>
      </c>
      <c r="J193" s="252"/>
      <c r="K193" s="296"/>
    </row>
    <row r="194" s="1" customFormat="1" ht="15" customHeight="1">
      <c r="B194" s="302"/>
      <c r="C194" s="310"/>
      <c r="D194" s="284"/>
      <c r="E194" s="284"/>
      <c r="F194" s="284"/>
      <c r="G194" s="284"/>
      <c r="H194" s="284"/>
      <c r="I194" s="284"/>
      <c r="J194" s="284"/>
      <c r="K194" s="303"/>
    </row>
    <row r="195" s="1" customFormat="1" ht="18.75" customHeight="1">
      <c r="B195" s="249"/>
      <c r="C195" s="252"/>
      <c r="D195" s="252"/>
      <c r="E195" s="252"/>
      <c r="F195" s="274"/>
      <c r="G195" s="252"/>
      <c r="H195" s="252"/>
      <c r="I195" s="252"/>
      <c r="J195" s="252"/>
      <c r="K195" s="249"/>
    </row>
    <row r="196" s="1" customFormat="1" ht="18.75" customHeight="1">
      <c r="B196" s="249"/>
      <c r="C196" s="252"/>
      <c r="D196" s="252"/>
      <c r="E196" s="252"/>
      <c r="F196" s="274"/>
      <c r="G196" s="252"/>
      <c r="H196" s="252"/>
      <c r="I196" s="252"/>
      <c r="J196" s="252"/>
      <c r="K196" s="249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2840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1" t="s">
        <v>2841</v>
      </c>
      <c r="D200" s="311"/>
      <c r="E200" s="311"/>
      <c r="F200" s="311" t="s">
        <v>2842</v>
      </c>
      <c r="G200" s="312"/>
      <c r="H200" s="311" t="s">
        <v>2843</v>
      </c>
      <c r="I200" s="311"/>
      <c r="J200" s="311"/>
      <c r="K200" s="244"/>
    </row>
    <row r="201" s="1" customFormat="1" ht="5.25" customHeight="1">
      <c r="B201" s="275"/>
      <c r="C201" s="272"/>
      <c r="D201" s="272"/>
      <c r="E201" s="272"/>
      <c r="F201" s="272"/>
      <c r="G201" s="252"/>
      <c r="H201" s="272"/>
      <c r="I201" s="272"/>
      <c r="J201" s="272"/>
      <c r="K201" s="296"/>
    </row>
    <row r="202" s="1" customFormat="1" ht="15" customHeight="1">
      <c r="B202" s="275"/>
      <c r="C202" s="252" t="s">
        <v>2833</v>
      </c>
      <c r="D202" s="252"/>
      <c r="E202" s="252"/>
      <c r="F202" s="274" t="s">
        <v>51</v>
      </c>
      <c r="G202" s="252"/>
      <c r="H202" s="252" t="s">
        <v>2844</v>
      </c>
      <c r="I202" s="252"/>
      <c r="J202" s="252"/>
      <c r="K202" s="296"/>
    </row>
    <row r="203" s="1" customFormat="1" ht="15" customHeight="1">
      <c r="B203" s="275"/>
      <c r="C203" s="281"/>
      <c r="D203" s="252"/>
      <c r="E203" s="252"/>
      <c r="F203" s="274" t="s">
        <v>52</v>
      </c>
      <c r="G203" s="252"/>
      <c r="H203" s="252" t="s">
        <v>2845</v>
      </c>
      <c r="I203" s="252"/>
      <c r="J203" s="252"/>
      <c r="K203" s="296"/>
    </row>
    <row r="204" s="1" customFormat="1" ht="15" customHeight="1">
      <c r="B204" s="275"/>
      <c r="C204" s="281"/>
      <c r="D204" s="252"/>
      <c r="E204" s="252"/>
      <c r="F204" s="274" t="s">
        <v>55</v>
      </c>
      <c r="G204" s="252"/>
      <c r="H204" s="252" t="s">
        <v>2846</v>
      </c>
      <c r="I204" s="252"/>
      <c r="J204" s="252"/>
      <c r="K204" s="296"/>
    </row>
    <row r="205" s="1" customFormat="1" ht="15" customHeight="1">
      <c r="B205" s="275"/>
      <c r="C205" s="252"/>
      <c r="D205" s="252"/>
      <c r="E205" s="252"/>
      <c r="F205" s="274" t="s">
        <v>53</v>
      </c>
      <c r="G205" s="252"/>
      <c r="H205" s="252" t="s">
        <v>2847</v>
      </c>
      <c r="I205" s="252"/>
      <c r="J205" s="252"/>
      <c r="K205" s="296"/>
    </row>
    <row r="206" s="1" customFormat="1" ht="15" customHeight="1">
      <c r="B206" s="275"/>
      <c r="C206" s="252"/>
      <c r="D206" s="252"/>
      <c r="E206" s="252"/>
      <c r="F206" s="274" t="s">
        <v>54</v>
      </c>
      <c r="G206" s="252"/>
      <c r="H206" s="252" t="s">
        <v>2848</v>
      </c>
      <c r="I206" s="252"/>
      <c r="J206" s="252"/>
      <c r="K206" s="296"/>
    </row>
    <row r="207" s="1" customFormat="1" ht="15" customHeight="1">
      <c r="B207" s="275"/>
      <c r="C207" s="252"/>
      <c r="D207" s="252"/>
      <c r="E207" s="252"/>
      <c r="F207" s="274"/>
      <c r="G207" s="252"/>
      <c r="H207" s="252"/>
      <c r="I207" s="252"/>
      <c r="J207" s="252"/>
      <c r="K207" s="296"/>
    </row>
    <row r="208" s="1" customFormat="1" ht="15" customHeight="1">
      <c r="B208" s="275"/>
      <c r="C208" s="252" t="s">
        <v>2789</v>
      </c>
      <c r="D208" s="252"/>
      <c r="E208" s="252"/>
      <c r="F208" s="274" t="s">
        <v>87</v>
      </c>
      <c r="G208" s="252"/>
      <c r="H208" s="252" t="s">
        <v>2849</v>
      </c>
      <c r="I208" s="252"/>
      <c r="J208" s="252"/>
      <c r="K208" s="296"/>
    </row>
    <row r="209" s="1" customFormat="1" ht="15" customHeight="1">
      <c r="B209" s="275"/>
      <c r="C209" s="281"/>
      <c r="D209" s="252"/>
      <c r="E209" s="252"/>
      <c r="F209" s="274" t="s">
        <v>2684</v>
      </c>
      <c r="G209" s="252"/>
      <c r="H209" s="252" t="s">
        <v>2685</v>
      </c>
      <c r="I209" s="252"/>
      <c r="J209" s="252"/>
      <c r="K209" s="296"/>
    </row>
    <row r="210" s="1" customFormat="1" ht="15" customHeight="1">
      <c r="B210" s="275"/>
      <c r="C210" s="252"/>
      <c r="D210" s="252"/>
      <c r="E210" s="252"/>
      <c r="F210" s="274" t="s">
        <v>2682</v>
      </c>
      <c r="G210" s="252"/>
      <c r="H210" s="252" t="s">
        <v>2850</v>
      </c>
      <c r="I210" s="252"/>
      <c r="J210" s="252"/>
      <c r="K210" s="296"/>
    </row>
    <row r="211" s="1" customFormat="1" ht="15" customHeight="1">
      <c r="B211" s="313"/>
      <c r="C211" s="281"/>
      <c r="D211" s="281"/>
      <c r="E211" s="281"/>
      <c r="F211" s="274" t="s">
        <v>2686</v>
      </c>
      <c r="G211" s="259"/>
      <c r="H211" s="300" t="s">
        <v>2687</v>
      </c>
      <c r="I211" s="300"/>
      <c r="J211" s="300"/>
      <c r="K211" s="314"/>
    </row>
    <row r="212" s="1" customFormat="1" ht="15" customHeight="1">
      <c r="B212" s="313"/>
      <c r="C212" s="281"/>
      <c r="D212" s="281"/>
      <c r="E212" s="281"/>
      <c r="F212" s="274" t="s">
        <v>2688</v>
      </c>
      <c r="G212" s="259"/>
      <c r="H212" s="300" t="s">
        <v>2648</v>
      </c>
      <c r="I212" s="300"/>
      <c r="J212" s="300"/>
      <c r="K212" s="314"/>
    </row>
    <row r="213" s="1" customFormat="1" ht="15" customHeight="1">
      <c r="B213" s="313"/>
      <c r="C213" s="281"/>
      <c r="D213" s="281"/>
      <c r="E213" s="281"/>
      <c r="F213" s="315"/>
      <c r="G213" s="259"/>
      <c r="H213" s="316"/>
      <c r="I213" s="316"/>
      <c r="J213" s="316"/>
      <c r="K213" s="314"/>
    </row>
    <row r="214" s="1" customFormat="1" ht="15" customHeight="1">
      <c r="B214" s="313"/>
      <c r="C214" s="252" t="s">
        <v>2813</v>
      </c>
      <c r="D214" s="281"/>
      <c r="E214" s="281"/>
      <c r="F214" s="274">
        <v>1</v>
      </c>
      <c r="G214" s="259"/>
      <c r="H214" s="300" t="s">
        <v>2851</v>
      </c>
      <c r="I214" s="300"/>
      <c r="J214" s="300"/>
      <c r="K214" s="314"/>
    </row>
    <row r="215" s="1" customFormat="1" ht="15" customHeight="1">
      <c r="B215" s="313"/>
      <c r="C215" s="281"/>
      <c r="D215" s="281"/>
      <c r="E215" s="281"/>
      <c r="F215" s="274">
        <v>2</v>
      </c>
      <c r="G215" s="259"/>
      <c r="H215" s="300" t="s">
        <v>2852</v>
      </c>
      <c r="I215" s="300"/>
      <c r="J215" s="300"/>
      <c r="K215" s="314"/>
    </row>
    <row r="216" s="1" customFormat="1" ht="15" customHeight="1">
      <c r="B216" s="313"/>
      <c r="C216" s="281"/>
      <c r="D216" s="281"/>
      <c r="E216" s="281"/>
      <c r="F216" s="274">
        <v>3</v>
      </c>
      <c r="G216" s="259"/>
      <c r="H216" s="300" t="s">
        <v>2853</v>
      </c>
      <c r="I216" s="300"/>
      <c r="J216" s="300"/>
      <c r="K216" s="314"/>
    </row>
    <row r="217" s="1" customFormat="1" ht="15" customHeight="1">
      <c r="B217" s="313"/>
      <c r="C217" s="281"/>
      <c r="D217" s="281"/>
      <c r="E217" s="281"/>
      <c r="F217" s="274">
        <v>4</v>
      </c>
      <c r="G217" s="259"/>
      <c r="H217" s="300" t="s">
        <v>2854</v>
      </c>
      <c r="I217" s="300"/>
      <c r="J217" s="300"/>
      <c r="K217" s="314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2022-03-17T12:15:44Z</dcterms:created>
  <dcterms:modified xsi:type="dcterms:W3CDTF">2022-03-17T12:16:10Z</dcterms:modified>
</cp:coreProperties>
</file>