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silnice" sheetId="2" r:id="rId2"/>
    <sheet name="SO 103 - Okružní křižovatka" sheetId="3" r:id="rId3"/>
    <sheet name="SO 106 - Úpravy navazujíc..." sheetId="4" r:id="rId4"/>
    <sheet name="SO 201 - Stabilizace břeh..." sheetId="5" r:id="rId5"/>
    <sheet name="SO 403 - Chráničky metrop..." sheetId="6" r:id="rId6"/>
    <sheet name="SO 301 - Odvodnění komuni..." sheetId="7" r:id="rId7"/>
    <sheet name="VRN - Vedlejší rozpočtové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101 - Oprava silnice'!$C$121:$K$309</definedName>
    <definedName name="_xlnm.Print_Area" localSheetId="1">'SO 101 - Oprava silnice'!$C$4:$J$76,'SO 101 - Oprava silnice'!$C$82:$J$103,'SO 101 - Oprava silnice'!$C$109:$K$309</definedName>
    <definedName name="_xlnm._FilterDatabase" localSheetId="2" hidden="1">'SO 103 - Okružní křižovatka'!$C$121:$K$272</definedName>
    <definedName name="_xlnm.Print_Area" localSheetId="2">'SO 103 - Okružní křižovatka'!$C$4:$J$76,'SO 103 - Okružní křižovatka'!$C$82:$J$103,'SO 103 - Okružní křižovatka'!$C$109:$K$272</definedName>
    <definedName name="_xlnm._FilterDatabase" localSheetId="3" hidden="1">'SO 106 - Úpravy navazujíc...'!$C$121:$K$370</definedName>
    <definedName name="_xlnm.Print_Area" localSheetId="3">'SO 106 - Úpravy navazujíc...'!$C$4:$J$76,'SO 106 - Úpravy navazujíc...'!$C$82:$J$103,'SO 106 - Úpravy navazujíc...'!$C$109:$K$370</definedName>
    <definedName name="_xlnm._FilterDatabase" localSheetId="4" hidden="1">'SO 201 - Stabilizace břeh...'!$C$124:$K$229</definedName>
    <definedName name="_xlnm.Print_Area" localSheetId="4">'SO 201 - Stabilizace břeh...'!$C$4:$J$76,'SO 201 - Stabilizace břeh...'!$C$82:$J$106,'SO 201 - Stabilizace břeh...'!$C$112:$K$229</definedName>
    <definedName name="_xlnm._FilterDatabase" localSheetId="5" hidden="1">'SO 403 - Chráničky metrop...'!$C$122:$K$167</definedName>
    <definedName name="_xlnm.Print_Area" localSheetId="5">'SO 403 - Chráničky metrop...'!$C$4:$J$76,'SO 403 - Chráničky metrop...'!$C$82:$J$104,'SO 403 - Chráničky metrop...'!$C$110:$K$167</definedName>
    <definedName name="_xlnm._FilterDatabase" localSheetId="6" hidden="1">'SO 301 - Odvodnění komuni...'!$C$126:$K$537</definedName>
    <definedName name="_xlnm.Print_Area" localSheetId="6">'SO 301 - Odvodnění komuni...'!$C$4:$J$76,'SO 301 - Odvodnění komuni...'!$C$82:$J$108,'SO 301 - Odvodnění komuni...'!$C$114:$K$537</definedName>
    <definedName name="_xlnm._FilterDatabase" localSheetId="7" hidden="1">'VRN - Vedlejší rozpočtové...'!$C$123:$K$163</definedName>
    <definedName name="_xlnm.Print_Area" localSheetId="7">'VRN - Vedlejší rozpočtové...'!$C$4:$J$76,'VRN - Vedlejší rozpočtové...'!$C$82:$J$105,'VRN - Vedlejší rozpočtové...'!$C$111:$K$163</definedName>
    <definedName name="_xlnm.Print_Titles" localSheetId="0">'Rekapitulace stavby'!$92:$92</definedName>
    <definedName name="_xlnm.Print_Titles" localSheetId="1">'SO 101 - Oprava silnice'!$121:$121</definedName>
    <definedName name="_xlnm.Print_Titles" localSheetId="2">'SO 103 - Okružní křižovatka'!$121:$121</definedName>
    <definedName name="_xlnm.Print_Titles" localSheetId="3">'SO 106 - Úpravy navazujíc...'!$121:$121</definedName>
    <definedName name="_xlnm.Print_Titles" localSheetId="4">'SO 201 - Stabilizace břeh...'!$124:$124</definedName>
    <definedName name="_xlnm.Print_Titles" localSheetId="5">'SO 403 - Chráničky metrop...'!$122:$122</definedName>
    <definedName name="_xlnm.Print_Titles" localSheetId="6">'SO 301 - Odvodnění komuni...'!$126:$126</definedName>
    <definedName name="_xlnm.Print_Titles" localSheetId="7">'VRN - Vedlejší rozpočtové...'!$123:$123</definedName>
  </definedNames>
  <calcPr fullCalcOnLoad="1"/>
</workbook>
</file>

<file path=xl/sharedStrings.xml><?xml version="1.0" encoding="utf-8"?>
<sst xmlns="http://schemas.openxmlformats.org/spreadsheetml/2006/main" count="13276" uniqueCount="1766">
  <si>
    <t>Export Komplet</t>
  </si>
  <si>
    <t/>
  </si>
  <si>
    <t>2.0</t>
  </si>
  <si>
    <t>False</t>
  </si>
  <si>
    <t>{b1b8cc88-1b31-43ab-9f8b-920d21fdce30}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</si>
  <si>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</si>
  <si>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</si>
  <si>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</si>
  <si>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</si>
  <si>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</si>
  <si>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</si>
  <si>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</si>
  <si>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</si>
  <si>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</si>
  <si>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02-III-2021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</si>
  <si>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</si>
  <si>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</si>
  <si>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II/187 - Kolínec průtah</t>
  </si>
  <si>
    <t>KSO:</t>
  </si>
  <si>
    <t>822</t>
  </si>
  <si>
    <t>CC-CZ:</t>
  </si>
  <si>
    <t>2</t>
  </si>
  <si>
    <t>Místo:</t>
  </si>
  <si>
    <t>Kolínec</t>
  </si>
  <si>
    <t>Datum:</t>
  </si>
  <si>
    <t>17. 2. 2021</t>
  </si>
  <si>
    <t>CZ-CPV:</t>
  </si>
  <si>
    <t>45000000-7</t>
  </si>
  <si>
    <t>CZ-CPA:</t>
  </si>
  <si>
    <t>42</t>
  </si>
  <si>
    <t>Zadavatel:</t>
  </si>
  <si>
    <t>IČ:</t>
  </si>
  <si>
    <t>720 53 119</t>
  </si>
  <si>
    <t xml:space="preserve">SÚS Plzeňského kraje, Škroupova 18, 30613 Plzeň </t>
  </si>
  <si>
    <t>DIČ:</t>
  </si>
  <si>
    <t>Uchazeč:</t>
  </si>
  <si>
    <t>Vyplň údaj</t>
  </si>
  <si>
    <t>Projektant:</t>
  </si>
  <si>
    <t>281 45 968</t>
  </si>
  <si>
    <t>Ing. arch. Martin Jirovský Ph.D, MBA</t>
  </si>
  <si>
    <t>True</t>
  </si>
  <si>
    <t>Zpracovatel:</t>
  </si>
  <si>
    <t>Centrum služeb Staré město; Stejskalová Petra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</si>
  <si>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</si>
  <si>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</si>
  <si>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</si>
  <si>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</si>
  <si>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</si>
  <si>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</si>
  <si>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</si>
  <si>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</si>
  <si>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</si>
  <si>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</si>
  <si>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</si>
  <si>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</si>
  <si>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</si>
  <si>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</si>
  <si>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</si>
  <si>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</si>
  <si>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</si>
  <si>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</si>
  <si>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</si>
  <si>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</si>
  <si>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</si>
  <si>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</si>
  <si>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</si>
  <si>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</si>
  <si>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</si>
  <si>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</si>
  <si>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</si>
  <si>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</si>
  <si>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</si>
  <si>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</si>
  <si>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</si>
  <si>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</si>
  <si>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</si>
  <si>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</si>
  <si>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</si>
  <si>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</si>
  <si>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</si>
  <si>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</si>
  <si>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</si>
  <si>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</si>
  <si>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</si>
  <si>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</si>
  <si>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</si>
  <si>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</si>
  <si>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</si>
  <si>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</si>
  <si>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</si>
  <si>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silnice</t>
  </si>
  <si>
    <t>STA</t>
  </si>
  <si>
    <t>1</t>
  </si>
  <si>
    <t>{45defe8b-4fe7-445d-9429-0203cbd91061}</t>
  </si>
  <si>
    <t>SO 103</t>
  </si>
  <si>
    <t>Okružní křižovatka</t>
  </si>
  <si>
    <t>{c161bc4d-f757-4f1f-83bf-58f74c6c3407}</t>
  </si>
  <si>
    <t>SO 106</t>
  </si>
  <si>
    <t>Úpravy navazujících sjezdů, místních a účelových komunikací</t>
  </si>
  <si>
    <t>{bf7f77ae-2440-4407-bc35-b5932d364ecd}</t>
  </si>
  <si>
    <t>SO 201</t>
  </si>
  <si>
    <t>Stabilizace břehu potoka</t>
  </si>
  <si>
    <t>{56a3d65a-6182-4293-bd15-51e8afc90ee7}</t>
  </si>
  <si>
    <t>SO 403</t>
  </si>
  <si>
    <t>Chráničky metropolitní sítě</t>
  </si>
  <si>
    <t>{3d2281e9-f901-4beb-a5d1-dc4693b7c309}</t>
  </si>
  <si>
    <t>SO 301</t>
  </si>
  <si>
    <t xml:space="preserve">Odvodnění komunikací </t>
  </si>
  <si>
    <t>{2c22f463-0ea4-4ab4-a8ba-408964184d2b}</t>
  </si>
  <si>
    <t>VRN</t>
  </si>
  <si>
    <t>Vedlejší rozpočtové náklady</t>
  </si>
  <si>
    <t>{801d126a-8b82-4167-8666-85e308a268f9}</t>
  </si>
  <si>
    <t>KRYCÍ LIST SOUPISU PRACÍ</t>
  </si>
  <si>
    <t>Objekt:</t>
  </si>
  <si>
    <t>SO 101 - Oprava silnice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</si>
  <si>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</si>
  <si>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</si>
  <si>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</si>
  <si>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</si>
  <si>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</si>
  <si>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</si>
  <si>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</si>
  <si>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</si>
  <si>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</si>
  <si>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</si>
  <si>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</si>
  <si>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</si>
  <si>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</si>
  <si>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</si>
  <si>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</si>
  <si>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</si>
  <si>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</si>
  <si>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</si>
  <si>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</si>
  <si>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</si>
  <si>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</si>
  <si>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</si>
  <si>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</si>
  <si>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</si>
  <si>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</si>
  <si>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</si>
  <si>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</si>
  <si>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</si>
  <si>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</si>
  <si>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113106521</t>
  </si>
  <si>
    <t>Rozebrání dlažeb vozovek z drobných kostek s ložem z kameniva strojně pl přes 200 m2</t>
  </si>
  <si>
    <t>m2</t>
  </si>
  <si>
    <t>CS ÚRS 2020 01</t>
  </si>
  <si>
    <t>4</t>
  </si>
  <si>
    <t>-382658820</t>
  </si>
  <si>
    <t>P</t>
  </si>
  <si>
    <t>Poznámka k položce:
žulové dlaždice budou přemístění na deponii SÚS</t>
  </si>
  <si>
    <t>VV</t>
  </si>
  <si>
    <t>"dle bilance zemních prací - dlažba žulová" 1612,69</t>
  </si>
  <si>
    <t>113107224</t>
  </si>
  <si>
    <t>Odstranění podkladu z kameniva drceného tl 400 mm strojně pl přes 200 m2</t>
  </si>
  <si>
    <t>-1653863356</t>
  </si>
  <si>
    <t>"plocha dle bilance zem. prací" 8147,03</t>
  </si>
  <si>
    <t>3</t>
  </si>
  <si>
    <t>113107242</t>
  </si>
  <si>
    <t>Odstranění podkladu živičného tl 100 mm strojně pl přes 200 m2</t>
  </si>
  <si>
    <t>640930266</t>
  </si>
  <si>
    <t>113107242R00</t>
  </si>
  <si>
    <t>1948476532</t>
  </si>
  <si>
    <t>Poznámka k položce:
odstranění penetračního makadamu v tl. 55 mm</t>
  </si>
  <si>
    <t>"plocha dle bilance zem. prací" 6534,34</t>
  </si>
  <si>
    <t>5</t>
  </si>
  <si>
    <t>113154124</t>
  </si>
  <si>
    <t>Frézování živičného krytu tl 100 mm pruh š 1 m pl do 500 m2 bez překážek v trase</t>
  </si>
  <si>
    <t>1466615593</t>
  </si>
  <si>
    <t>"plocha dle bilance zem. prací" 117,81</t>
  </si>
  <si>
    <t>6</t>
  </si>
  <si>
    <t>113154333</t>
  </si>
  <si>
    <t>Frézování živičného krytu tl 50 mm pruh š 2 m pl do 10000 m2 bez překážek v trase</t>
  </si>
  <si>
    <t>-1503434969</t>
  </si>
  <si>
    <t>7</t>
  </si>
  <si>
    <t>113201112</t>
  </si>
  <si>
    <t>Vytrhání obrub silničních ležatých</t>
  </si>
  <si>
    <t>m</t>
  </si>
  <si>
    <t>1270939979</t>
  </si>
  <si>
    <t>"dle bilance zemních prací" 235</t>
  </si>
  <si>
    <t>8</t>
  </si>
  <si>
    <t>121151123</t>
  </si>
  <si>
    <t>Sejmutí ornice plochy přes 500 m2 tl vrstvy do 200 mm strojně</t>
  </si>
  <si>
    <t>1893007816</t>
  </si>
  <si>
    <t>"plocha dle bilance zem. prací" 794</t>
  </si>
  <si>
    <t>9</t>
  </si>
  <si>
    <t>122251106</t>
  </si>
  <si>
    <t>Odkopávky a prokopávky nezapažené v hornině třídy těžitelnosti I, skupiny 3 objem do 5000 m3 strojně</t>
  </si>
  <si>
    <t>m3</t>
  </si>
  <si>
    <t>898016332</t>
  </si>
  <si>
    <t>"plocha*rozšířená 15% *hloubka komunikace" 8274*1,15*0,21</t>
  </si>
  <si>
    <t>10</t>
  </si>
  <si>
    <t>129001101</t>
  </si>
  <si>
    <t>Příplatek za ztížení odkopávky nebo prokopávky v blízkosti inženýrských sítí</t>
  </si>
  <si>
    <t>1012690141</t>
  </si>
  <si>
    <t>"vedení kanalizace délka*hloubka*šířka"209*1*0,5</t>
  </si>
  <si>
    <t>"vedení vodovod délka*hloubka*šířka"156*1*0,5</t>
  </si>
  <si>
    <t>"vedení NN délka*hloubka*šířka"13*1*0,5</t>
  </si>
  <si>
    <t>"vedení sděl.kab. délka*hloubka*šířka"44*1*0,5</t>
  </si>
  <si>
    <t>Součet</t>
  </si>
  <si>
    <t>11</t>
  </si>
  <si>
    <t>162351103</t>
  </si>
  <si>
    <t>Vodorovné přemístění do 500 m výkopku/sypaniny z horniny třídy těžitelnosti I, skupiny 1 až 3</t>
  </si>
  <si>
    <t>-723124206</t>
  </si>
  <si>
    <t>"ornice uložená na deponii" 794*0,20</t>
  </si>
  <si>
    <t>12</t>
  </si>
  <si>
    <t>162751117</t>
  </si>
  <si>
    <t>Vodorovné přemístění do 10000 m výkopku/sypaniny z horniny třídy těžitelnosti I, skupiny 1 až 3</t>
  </si>
  <si>
    <t>1929638184</t>
  </si>
  <si>
    <t>Poznámka k položce:
uložení na skládku Závlekov (6km)</t>
  </si>
  <si>
    <t>"zemina výkopu na skládku"1998,171-333,970</t>
  </si>
  <si>
    <t>13</t>
  </si>
  <si>
    <t>167151101</t>
  </si>
  <si>
    <t>Nakládání výkopku z hornin třídy těžitelnosti I, skupiny 1 až 3 do 100 m3</t>
  </si>
  <si>
    <t>453611682</t>
  </si>
  <si>
    <t>"zemina násypů a ornice"92,75+101,1+140,12</t>
  </si>
  <si>
    <t>14</t>
  </si>
  <si>
    <t>171201221</t>
  </si>
  <si>
    <t>Poplatek za uložení na skládce (skládkovné) zeminy a kamení kód odpadu 17 05 04</t>
  </si>
  <si>
    <t>t</t>
  </si>
  <si>
    <t>497385088</t>
  </si>
  <si>
    <t>1664,201*2 'Přepočtené koeficientem množství</t>
  </si>
  <si>
    <t>171151103</t>
  </si>
  <si>
    <t>Uložení sypaniny z hornin soudržných do násypů zhutněných</t>
  </si>
  <si>
    <t>1684830139</t>
  </si>
  <si>
    <t>Poznámka k položce:
dosypávky za obrubníky</t>
  </si>
  <si>
    <t>"dle bilance zemních prací" 92,75</t>
  </si>
  <si>
    <t>16</t>
  </si>
  <si>
    <t>171152101</t>
  </si>
  <si>
    <t>Uložení sypaniny z hornin soudržných do násypů zhutněných silnic a dálnic</t>
  </si>
  <si>
    <t>-2044193867</t>
  </si>
  <si>
    <t>"dle bilance zemních prací" 101,10</t>
  </si>
  <si>
    <t>17</t>
  </si>
  <si>
    <t>181152302</t>
  </si>
  <si>
    <t>Úprava pláně pro silnice a dálnice v zářezech se zhutněním</t>
  </si>
  <si>
    <t>1706674504</t>
  </si>
  <si>
    <t>Poznámka k položce:
Edef2 ≧ 45 MPa</t>
  </si>
  <si>
    <t>"plocha*rozšířená 15% komunikace" 8200,69*1,15</t>
  </si>
  <si>
    <t>18</t>
  </si>
  <si>
    <t>181351113</t>
  </si>
  <si>
    <t>Rozprostření ornice tl vrstvy do 200 mm pl přes 500 m2 v rovině nebo ve svahu do 1:5 strojně</t>
  </si>
  <si>
    <t>611873899</t>
  </si>
  <si>
    <t>"dle bilance zem. prací"140,12/0,15</t>
  </si>
  <si>
    <t>19</t>
  </si>
  <si>
    <t>181411131</t>
  </si>
  <si>
    <t>Založení parkového trávníku výsevem plochy do 1000 m2 v rovině a ve svahu do 1:5</t>
  </si>
  <si>
    <t>1591609943</t>
  </si>
  <si>
    <t>"plocha dělícího ostrůvku" 75,90</t>
  </si>
  <si>
    <t>20</t>
  </si>
  <si>
    <t>M</t>
  </si>
  <si>
    <t>00572410</t>
  </si>
  <si>
    <t>osivo směs travní parková</t>
  </si>
  <si>
    <t>kg</t>
  </si>
  <si>
    <t>-1394320231</t>
  </si>
  <si>
    <t>75,9*0,015 'Přepočtené koeficientem množství</t>
  </si>
  <si>
    <t>Komunikace pozemní</t>
  </si>
  <si>
    <t>561121112</t>
  </si>
  <si>
    <t>Podklad z mechanicky zpevněné zeminy MZ tl 200 mm</t>
  </si>
  <si>
    <t>-1538972465</t>
  </si>
  <si>
    <t>"plocha rozšířené komunikace" 9430,8</t>
  </si>
  <si>
    <t>22</t>
  </si>
  <si>
    <t>58344229</t>
  </si>
  <si>
    <t>štěrkodrť frakce 0/125</t>
  </si>
  <si>
    <t>-1858762512</t>
  </si>
  <si>
    <t>" 15% plochy zemní pláně rozšířené* výška násypu" (9430,8*0,15)*0,5</t>
  </si>
  <si>
    <t>"85 % plochy zemní pláně rozšířené* výška násypu" (9430,8*0,85)*0,3</t>
  </si>
  <si>
    <t>3112,164*2,2 'Přepočtené koeficientem množství</t>
  </si>
  <si>
    <t>23</t>
  </si>
  <si>
    <t>564861111</t>
  </si>
  <si>
    <t>Podklad ze štěrkodrtě ŠD tl 200 mm</t>
  </si>
  <si>
    <t>330822959</t>
  </si>
  <si>
    <t>Poznámka k položce:
Štěrkodrť třídy A, fr. 0-63 mm; Edef2 ≧ 70 MPa</t>
  </si>
  <si>
    <t>24</t>
  </si>
  <si>
    <t>564861111R00</t>
  </si>
  <si>
    <t>-436532269</t>
  </si>
  <si>
    <t>Poznámka k položce:
Štěrkodrť třídy A, fr. 0-32 mm; Edef2 ≧ 100 MPa</t>
  </si>
  <si>
    <t>"plocha*rozšířená 8% komunikace" 8200,69*1,08</t>
  </si>
  <si>
    <t>25</t>
  </si>
  <si>
    <t>573191111</t>
  </si>
  <si>
    <t>Postřik infiltrační kationaktivní emulzí v množství 1 kg/m2</t>
  </si>
  <si>
    <t>-147702403</t>
  </si>
  <si>
    <t>"plocha*rozšířená 8% komunikace" 8200,69*1,08+117,81</t>
  </si>
  <si>
    <t>26</t>
  </si>
  <si>
    <t>565135111</t>
  </si>
  <si>
    <t>Asfaltový beton vrstva podkladní ACP 16 (obalované kamenivo OKS) tl 50 mm š do 3 m</t>
  </si>
  <si>
    <t>1181903198</t>
  </si>
  <si>
    <t>Poznámka k položce:
PMB 25/55-65</t>
  </si>
  <si>
    <t>27</t>
  </si>
  <si>
    <t>573231107</t>
  </si>
  <si>
    <t>Postřik živičný spojovací ze silniční emulze v množství 0,40 kg/m2</t>
  </si>
  <si>
    <t>33200384</t>
  </si>
  <si>
    <t>"plocha komunikace 2 vrstvy" 8318,5*2</t>
  </si>
  <si>
    <t>28</t>
  </si>
  <si>
    <t>577145132</t>
  </si>
  <si>
    <t>Asfaltový beton vrstva ložní ACL 16 (ABH) tl 50 mm š do 3 m z modifikovaného asfaltu</t>
  </si>
  <si>
    <t>-1552124553</t>
  </si>
  <si>
    <t>29</t>
  </si>
  <si>
    <t>577144131</t>
  </si>
  <si>
    <t>Asfaltový beton vrstva obrusná ACO 11 (ABS) tř. I tl 50 mm š do 3 m z modifikovaného asfaltu</t>
  </si>
  <si>
    <t>882158550</t>
  </si>
  <si>
    <t>Ostatní konstrukce a práce, bourání</t>
  </si>
  <si>
    <t>30</t>
  </si>
  <si>
    <t>911331131</t>
  </si>
  <si>
    <t>Svodidlo ocelové jednostranné zádržnosti H1 se zaberaněním sloupků v rozmezí do 2 m</t>
  </si>
  <si>
    <t>297673717</t>
  </si>
  <si>
    <t>31</t>
  </si>
  <si>
    <t>912211131</t>
  </si>
  <si>
    <t>Montáž směrového sloupku plastového pružného (balisety) přišroubováním k podkladu</t>
  </si>
  <si>
    <t>kus</t>
  </si>
  <si>
    <t>1024688578</t>
  </si>
  <si>
    <t>"Z11c" 7</t>
  </si>
  <si>
    <t>"Z11d" 7</t>
  </si>
  <si>
    <t>32</t>
  </si>
  <si>
    <t>56288000</t>
  </si>
  <si>
    <t>sloupek plastový baliseta</t>
  </si>
  <si>
    <t>1317933465</t>
  </si>
  <si>
    <t>33</t>
  </si>
  <si>
    <t>914111111</t>
  </si>
  <si>
    <t>Montáž svislé dopravní značky do velikosti 1 m2 objímkami na sloupek nebo konzolu</t>
  </si>
  <si>
    <t>-445171075</t>
  </si>
  <si>
    <t>"nové značky" 25</t>
  </si>
  <si>
    <t>"přesun" 3</t>
  </si>
  <si>
    <t>"doplnění" 2</t>
  </si>
  <si>
    <t>34</t>
  </si>
  <si>
    <t>40445600</t>
  </si>
  <si>
    <t>výstražné dopravní značky A1-A30, A33 700mm</t>
  </si>
  <si>
    <t>1558216534</t>
  </si>
  <si>
    <t>Poznámka k položce:
retroreflexní úprava</t>
  </si>
  <si>
    <t>35</t>
  </si>
  <si>
    <t>40445612</t>
  </si>
  <si>
    <t>značky upravující přednost P2, P3, P8 750mm</t>
  </si>
  <si>
    <t>364777806</t>
  </si>
  <si>
    <t>"P2"4</t>
  </si>
  <si>
    <t>"P3"3</t>
  </si>
  <si>
    <t>36</t>
  </si>
  <si>
    <t>40445608</t>
  </si>
  <si>
    <t>značky upravující přednost P1, P4 700mm</t>
  </si>
  <si>
    <t>-356265002</t>
  </si>
  <si>
    <t>37</t>
  </si>
  <si>
    <t>40445615</t>
  </si>
  <si>
    <t>značky upravující přednost P6 700mm</t>
  </si>
  <si>
    <t>-763811479</t>
  </si>
  <si>
    <t>38</t>
  </si>
  <si>
    <t>40445630</t>
  </si>
  <si>
    <t>informativní značky směrové IS1b, IS2b, IS3b, IS4b, IS19b 1100x500mm</t>
  </si>
  <si>
    <t>-1206822801</t>
  </si>
  <si>
    <t>39</t>
  </si>
  <si>
    <t>40445645</t>
  </si>
  <si>
    <t>informativní značky jiné IJ4b 500mm</t>
  </si>
  <si>
    <t>-597847797</t>
  </si>
  <si>
    <t>40</t>
  </si>
  <si>
    <t>40445620</t>
  </si>
  <si>
    <t>zákazové, příkazové dopravní značky B1-B34, C1-15 700mm</t>
  </si>
  <si>
    <t>535938233</t>
  </si>
  <si>
    <t>"C1"4</t>
  </si>
  <si>
    <t>"C4a"5</t>
  </si>
  <si>
    <t>41</t>
  </si>
  <si>
    <t>914511112</t>
  </si>
  <si>
    <t>Montáž sloupku dopravních značek délky do 3,5 m s betonovým základem a patkou</t>
  </si>
  <si>
    <t>-600110038</t>
  </si>
  <si>
    <t>40445225</t>
  </si>
  <si>
    <t>sloupek pro dopravní značku Zn D 60mm v 3,5m</t>
  </si>
  <si>
    <t>2108270985</t>
  </si>
  <si>
    <t>43</t>
  </si>
  <si>
    <t>40445240</t>
  </si>
  <si>
    <t>patka pro sloupek Al D 60mm</t>
  </si>
  <si>
    <t>1550935777</t>
  </si>
  <si>
    <t>44</t>
  </si>
  <si>
    <t>915211112</t>
  </si>
  <si>
    <t>Vodorovné dopravní značení dělící čáry souvislé š 125 mm retroreflexní bílý plast</t>
  </si>
  <si>
    <t>1651335726</t>
  </si>
  <si>
    <t>45</t>
  </si>
  <si>
    <t>915211122</t>
  </si>
  <si>
    <t>Vodorovné dopravní značení dělící čáry přerušované š 125 mm retroreflexní bílý plast</t>
  </si>
  <si>
    <t>-1670374369</t>
  </si>
  <si>
    <t>46</t>
  </si>
  <si>
    <t>915221112</t>
  </si>
  <si>
    <t>Vodorovné dopravní značení vodící čáry souvislé š 250 mm retroreflexní bílý plast</t>
  </si>
  <si>
    <t>-1807861841</t>
  </si>
  <si>
    <t>47</t>
  </si>
  <si>
    <t>915221122</t>
  </si>
  <si>
    <t>Vodorovné dopravní značení vodící čáry přerušované š 250 mm retroreflexní bílý plast</t>
  </si>
  <si>
    <t>-1986704321</t>
  </si>
  <si>
    <t>48</t>
  </si>
  <si>
    <t>915231112</t>
  </si>
  <si>
    <t>Vodorovné dopravní značení přechody pro chodce, šipky, symboly retroreflexní bílý plast</t>
  </si>
  <si>
    <t>-1296135138</t>
  </si>
  <si>
    <t>"V7a" 1,5*6</t>
  </si>
  <si>
    <t>"V13a" 2,35*2</t>
  </si>
  <si>
    <t>49</t>
  </si>
  <si>
    <t>915321115</t>
  </si>
  <si>
    <t>Předformátované vodorovné dopravní značení vodící pás pro slabozraké</t>
  </si>
  <si>
    <t>-1788764342</t>
  </si>
  <si>
    <t>"délka proužků - místa pro přecházení" 7,34</t>
  </si>
  <si>
    <t>50</t>
  </si>
  <si>
    <t>916131213</t>
  </si>
  <si>
    <t>Osazení silničního obrubníku betonového stojatého s boční opěrou do lože z betonu prostého</t>
  </si>
  <si>
    <t>-76610645</t>
  </si>
  <si>
    <t>"délka obrubníku chodníku počet*délka 0-0,65346"2653,03+46+150,7</t>
  </si>
  <si>
    <t>"délka obrubníku chodníku počet*délka 0,97294 - 1,27202" 1017,45+16+60,15</t>
  </si>
  <si>
    <t>51</t>
  </si>
  <si>
    <t>59217031</t>
  </si>
  <si>
    <t>obrubník betonový silniční 1000x150x250mm</t>
  </si>
  <si>
    <t>839188305</t>
  </si>
  <si>
    <t>"délka obrubníku chodníku počet*délka 0-0,65346"2,88+200,16+147,41+29,87+106,46+326,83+179,52+102,58+91,58+58,07+57,66+462,71+555,99+40,05+52,06+239,2</t>
  </si>
  <si>
    <t>"délka obrubníku chodníku počet*délka 0,97294 - 1,27202" 272,67+154,68+13,07+19,39+93,05+58,35+406,24</t>
  </si>
  <si>
    <t>"- délka obrubníku přechod. chodníku počet*délka 0-0,65346"23*2*1</t>
  </si>
  <si>
    <t>"- délka obrubníku přechod. chodníku počet*délka 0,97294 - 1,27202" 8*2*1</t>
  </si>
  <si>
    <t>"- délka obrubníku oblouk počet*délka" -7,58</t>
  </si>
  <si>
    <t>3724,9*1,05 'Přepočtené koeficientem množství</t>
  </si>
  <si>
    <t>52</t>
  </si>
  <si>
    <t>59217030</t>
  </si>
  <si>
    <t>obrubník betonový silniční přechodový 1000x150x150-250mm</t>
  </si>
  <si>
    <t>-189846997</t>
  </si>
  <si>
    <t>"délka obrubníku chodníku počet*délka 0-0,65346"23*2*1</t>
  </si>
  <si>
    <t>"délka obrubníku chodníku počet*délka 0,97294 - 1,27202" 8*2*1</t>
  </si>
  <si>
    <t>62*1,05 'Přepočtené koeficientem množství</t>
  </si>
  <si>
    <t>53</t>
  </si>
  <si>
    <t>59217029</t>
  </si>
  <si>
    <t>obrubník betonový silniční nájezdový 1000x150x150mm</t>
  </si>
  <si>
    <t>540205722</t>
  </si>
  <si>
    <t>"délka obrubníku chodníku 0-0,65346"150,7</t>
  </si>
  <si>
    <t>"délka obrubníku chodníku 0,97294 - 1,27202" 60,15</t>
  </si>
  <si>
    <t>210,85*1,05 'Přepočtené koeficientem množství</t>
  </si>
  <si>
    <t>54</t>
  </si>
  <si>
    <t>59217035</t>
  </si>
  <si>
    <t>obrubník betonový obloukový vnější 780x150x250mm</t>
  </si>
  <si>
    <t>658982044</t>
  </si>
  <si>
    <t>"délka obrubníku chodníku - ostrůvek" 3,25+4,33</t>
  </si>
  <si>
    <t>7,58*1,05 'Přepočtené koeficientem množství</t>
  </si>
  <si>
    <t>55</t>
  </si>
  <si>
    <t>916241213</t>
  </si>
  <si>
    <t>Osazení obrubníku kamenného stojatého s boční opěrou do lože z betonu prostého</t>
  </si>
  <si>
    <t>-2023637399</t>
  </si>
  <si>
    <t>"délka obrubníku chodníku počet*délka 0,89412-0,96321"27,13+34,01</t>
  </si>
  <si>
    <t>56</t>
  </si>
  <si>
    <t>58380002</t>
  </si>
  <si>
    <t>obrubník kamenný žulový přímý 320x240mm</t>
  </si>
  <si>
    <t>-769262255</t>
  </si>
  <si>
    <t>"délka obrubníku chodníku počet*délka 0,89412-0,96321"7,1+5,51+16,86+4,54</t>
  </si>
  <si>
    <t>34,01*1,05 'Přepočtené koeficientem množství</t>
  </si>
  <si>
    <t>57</t>
  </si>
  <si>
    <t>58380004</t>
  </si>
  <si>
    <t>obrubník kamenný žulový přímý 250x200mm</t>
  </si>
  <si>
    <t>-415456990</t>
  </si>
  <si>
    <t>"délka obrubníku chodníku počet*délka 0,89412-0,96321"27,13</t>
  </si>
  <si>
    <t>27,13*1,01 'Přepočtené koeficientem množství</t>
  </si>
  <si>
    <t>58</t>
  </si>
  <si>
    <t>919726121</t>
  </si>
  <si>
    <t>Geotextilie pro ochranu, separaci a filtraci netkaná měrná hmotnost do 200 g/m2</t>
  </si>
  <si>
    <t>33851060</t>
  </si>
  <si>
    <t>9430,8*1,1 'Přepočtené koeficientem množství</t>
  </si>
  <si>
    <t>59</t>
  </si>
  <si>
    <t>961022311</t>
  </si>
  <si>
    <t>Bourání základů ze zdiva smíšeného</t>
  </si>
  <si>
    <t>1092356438</t>
  </si>
  <si>
    <t>Poznámka k položce:
položka bude použita dle skutečnosti při realizaci</t>
  </si>
  <si>
    <t>60</t>
  </si>
  <si>
    <t>966005311</t>
  </si>
  <si>
    <t>Rozebrání a odstranění silničního svodidla s jednou pásnicí</t>
  </si>
  <si>
    <t>1172395715</t>
  </si>
  <si>
    <t>"dle bilance zem. prací" 60</t>
  </si>
  <si>
    <t>61</t>
  </si>
  <si>
    <t>966006132</t>
  </si>
  <si>
    <t>Odstranění značek dopravních nebo orientačních se sloupky s betonovými patkami</t>
  </si>
  <si>
    <t>-200904131</t>
  </si>
  <si>
    <t>Poznámka k položce:
2x značka a radar bude uložena pro zpětnou montáž</t>
  </si>
  <si>
    <t>"přesun IZ 4a, IZ4b, IP 6" 3</t>
  </si>
  <si>
    <t>62</t>
  </si>
  <si>
    <t>966006231</t>
  </si>
  <si>
    <t>Odstranění dopravního zrcadla a zrcadlové části včetně sloupku nebo konzoly</t>
  </si>
  <si>
    <t>-1754020985</t>
  </si>
  <si>
    <t>997</t>
  </si>
  <si>
    <t>Přesun sutě</t>
  </si>
  <si>
    <t>63</t>
  </si>
  <si>
    <t>997221571</t>
  </si>
  <si>
    <t>Vodorovná doprava vybouraných hmot do 1 km</t>
  </si>
  <si>
    <t>-1513989755</t>
  </si>
  <si>
    <t>64</t>
  </si>
  <si>
    <t>997221579</t>
  </si>
  <si>
    <t>Příplatek ZKD 1 km u vodorovné dopravy vybouraných hmot</t>
  </si>
  <si>
    <t>2022865906</t>
  </si>
  <si>
    <t>Poznámka k položce:
uložení na skládku Sušice (12 km)</t>
  </si>
  <si>
    <t>"odpad frézování" 1042,82+30,159</t>
  </si>
  <si>
    <t>1072,979*11 'Přepočtené koeficientem množství</t>
  </si>
  <si>
    <t>65</t>
  </si>
  <si>
    <t>1587630319</t>
  </si>
  <si>
    <t>Poznámka k položce:
uložení na skládku Vodňany (67km)</t>
  </si>
  <si>
    <t>"odstranění živice" 1792,347</t>
  </si>
  <si>
    <t>"odstranění pen. makadamu" 1437,555</t>
  </si>
  <si>
    <t>3229,902*66 'Přepočtené koeficientem množství</t>
  </si>
  <si>
    <t>66</t>
  </si>
  <si>
    <t>-1805940172</t>
  </si>
  <si>
    <t>"zbývající odpad"9617,592-1072,98-3229,90</t>
  </si>
  <si>
    <t>5314,712*5 'Přepočtené koeficientem množství</t>
  </si>
  <si>
    <t>67</t>
  </si>
  <si>
    <t>997221615</t>
  </si>
  <si>
    <t>Poplatek za uložení na skládce (skládkovné) stavebního odpadu betonového kód odpadu 17 01 01</t>
  </si>
  <si>
    <t>-752556209</t>
  </si>
  <si>
    <t>68</t>
  </si>
  <si>
    <t>997221645R00</t>
  </si>
  <si>
    <t>Poplatek za uložení na skládce (skládkovné) odpadu asfaltového s dehtem kód odpadu 17 03 01 N</t>
  </si>
  <si>
    <t>-2091618479</t>
  </si>
  <si>
    <t>69</t>
  </si>
  <si>
    <t>997221655</t>
  </si>
  <si>
    <t>2010187442</t>
  </si>
  <si>
    <t>998</t>
  </si>
  <si>
    <t>Přesun hmot</t>
  </si>
  <si>
    <t>70</t>
  </si>
  <si>
    <t>998225111</t>
  </si>
  <si>
    <t>Přesun hmot pro pozemní komunikace s krytem z kamene, monolitickým betonovým nebo živičným</t>
  </si>
  <si>
    <t>-1764573465</t>
  </si>
  <si>
    <t>71</t>
  </si>
  <si>
    <t>998225191</t>
  </si>
  <si>
    <t>Příplatek k přesunu hmot pro pozemní komunikace s krytem z kamene, živičným, betonovým do 1000 m</t>
  </si>
  <si>
    <t>-695859946</t>
  </si>
  <si>
    <t>SO 103 - Okružní křižovatka</t>
  </si>
  <si>
    <t>-118557238</t>
  </si>
  <si>
    <t>"dle bilance zemních prací - dlažba žulová" 1008,28</t>
  </si>
  <si>
    <t>113106522</t>
  </si>
  <si>
    <t>Rozebrání dlažeb vozovek z drobných kostek s ložem ze živice strojně pl přes 200 m2</t>
  </si>
  <si>
    <t>-893114026</t>
  </si>
  <si>
    <t>"dle bilance zemních prací - dlažba žulová" 55,76</t>
  </si>
  <si>
    <t>1900421969</t>
  </si>
  <si>
    <t>"plocha dle bilance zem. prací" 1064,04</t>
  </si>
  <si>
    <t>900658128</t>
  </si>
  <si>
    <t>"plocha dle bilance zem. prací" 1008,28</t>
  </si>
  <si>
    <t>-1102566600</t>
  </si>
  <si>
    <t>2001440266</t>
  </si>
  <si>
    <t>"dle bilance zemních prací" 166,54</t>
  </si>
  <si>
    <t>121151113</t>
  </si>
  <si>
    <t>Sejmutí ornice plochy do 500 m2 tl vrstvy do 200 mm strojně</t>
  </si>
  <si>
    <t>-766275443</t>
  </si>
  <si>
    <t>"dle bilance zemních prací" 202,77</t>
  </si>
  <si>
    <t>-2107066129</t>
  </si>
  <si>
    <t>"plocha*rozšířená 15% *hloubka komunikace" (1114*1,15*0,35)+(202,77*1,15*0,72)</t>
  </si>
  <si>
    <t>972326394</t>
  </si>
  <si>
    <t>"vedení kanalizace délka*hloubka*šířka"63*1*0,5</t>
  </si>
  <si>
    <t>"vedení vodovod délka*hloubka*šířka"90*1*0,5</t>
  </si>
  <si>
    <t>"vedení sděl.kab. délka*hloubka*šířka"45*1*0,5</t>
  </si>
  <si>
    <t>394572098</t>
  </si>
  <si>
    <t>"ornice uložená na deponii" 202,77*0,20</t>
  </si>
  <si>
    <t>1409320855</t>
  </si>
  <si>
    <t>"zemina výkopu na skládku"616,279</t>
  </si>
  <si>
    <t>327318625</t>
  </si>
  <si>
    <t>"zemina násypů a ornice"28,22*0,15</t>
  </si>
  <si>
    <t>1687248415</t>
  </si>
  <si>
    <t>616,279*2 'Přepočtené koeficientem množství</t>
  </si>
  <si>
    <t>995646286</t>
  </si>
  <si>
    <t>"plocha*rozšířená 15% komunikace" 1207,2*1,15</t>
  </si>
  <si>
    <t>181351003</t>
  </si>
  <si>
    <t>Rozprostření ornice tl vrstvy do 200 mm pl do 100 m2 v rovině nebo ve svahu do 1:5 strojně</t>
  </si>
  <si>
    <t>-1859281075</t>
  </si>
  <si>
    <t>"dle bilance zem. prací"28,22</t>
  </si>
  <si>
    <t>-231487725</t>
  </si>
  <si>
    <t>"plocha středového ostrůvku" 28,22</t>
  </si>
  <si>
    <t>757635480</t>
  </si>
  <si>
    <t>28,22*0,015 'Přepočtené koeficientem množství</t>
  </si>
  <si>
    <t>-1974690007</t>
  </si>
  <si>
    <t>"plocha rozšířené komunikace" 1388,28</t>
  </si>
  <si>
    <t>-770731976</t>
  </si>
  <si>
    <t>"plochy zemní pláně rozšířené* výška násypu" 1388,28*0,3</t>
  </si>
  <si>
    <t>416,484*2,2 'Přepočtené koeficientem množství</t>
  </si>
  <si>
    <t>564871111</t>
  </si>
  <si>
    <t>Podklad ze štěrkodrtě ŠD tl 250 mm</t>
  </si>
  <si>
    <t>-1022068</t>
  </si>
  <si>
    <t>Poznámka k položce:
Štěrkodrť třídy A, fr. 0-63 mm; Edef2 ≧ 90 MPa</t>
  </si>
  <si>
    <t>"plocha komunikace rozšířené o 15%" (88,16+86,23+42,21+167,82+35,01+38,88+43,33+105,47+35,16+336,94)*1,15</t>
  </si>
  <si>
    <t>"plocha prstence rozšířené o 15%" (108,93+9,81)*1,15</t>
  </si>
  <si>
    <t>1179103091</t>
  </si>
  <si>
    <t>Poznámka k položce:
Štěrkodrť třídy A, fr. 0-32 mm; Edef2 ≧ 60 MPa</t>
  </si>
  <si>
    <t>"plocha směrovacích ostrovů rozšířená o 15% "81,03*1,15</t>
  </si>
  <si>
    <t>564952113</t>
  </si>
  <si>
    <t>Podklad z mechanicky zpevněného kameniva MZK tl 170 mm</t>
  </si>
  <si>
    <t>1794730980</t>
  </si>
  <si>
    <t>Poznámka k položce:
Edef2 ≧ 140 MPa</t>
  </si>
  <si>
    <t>"plocha komunikace rozšířené o 8%" (88,16+86,23+42,21+167,82+35,01+38,88+43,33+105,47+35,16+336,94)*1,08</t>
  </si>
  <si>
    <t>564962113</t>
  </si>
  <si>
    <t>Podklad z mechanicky zpevněného kameniva MZK tl 220 mm</t>
  </si>
  <si>
    <t>89060242</t>
  </si>
  <si>
    <t>Poznámka k položce:
 fr. 0/32 mmm; Edef2 ≧ 150 MPa</t>
  </si>
  <si>
    <t>"plocha prstence rozšířené o 8%" (108,93+9,81)*1,08</t>
  </si>
  <si>
    <t>1251363966</t>
  </si>
  <si>
    <t>"plocha komunikace" (88,16+86,23+42,21+167,82+35,01+38,88+43,33+105,47+35,16+336,94)</t>
  </si>
  <si>
    <t>-1667303948</t>
  </si>
  <si>
    <t>Poznámka k položce:
S  50/70</t>
  </si>
  <si>
    <t>2041071586</t>
  </si>
  <si>
    <t>"plocha komunikace 2 vrstvy" 979,21*2</t>
  </si>
  <si>
    <t>1628825348</t>
  </si>
  <si>
    <t>-159418837</t>
  </si>
  <si>
    <t>591111111</t>
  </si>
  <si>
    <t>Kladení dlažby z kostek velkých z kamene do lože z kameniva těženého tl 50 mm</t>
  </si>
  <si>
    <t>1063018725</t>
  </si>
  <si>
    <t>"plocha prstence" 108,93+9,81</t>
  </si>
  <si>
    <t>58381008</t>
  </si>
  <si>
    <t>kostka dlažební žula velká 15/17</t>
  </si>
  <si>
    <t>-1946815290</t>
  </si>
  <si>
    <t>124,34*1,02 'Přepočtené koeficientem množství</t>
  </si>
  <si>
    <t>591411111</t>
  </si>
  <si>
    <t>Kladení dlažby z mozaiky jednobarevné komunikací pro pěší lože z kameniva</t>
  </si>
  <si>
    <t>-184370594</t>
  </si>
  <si>
    <t>Poznámka k položce:
Poznámka k položce: provedení dlažby kroužkové, popř.vějířové (viz. STZ)</t>
  </si>
  <si>
    <t>"plocha směrovacích ostrovů"35,43+24,50+14,72+1,69+1,69+1,49+1,49-5,6</t>
  </si>
  <si>
    <t>58381005</t>
  </si>
  <si>
    <t>kostka dlažební mozaika žula 4/6 šedá</t>
  </si>
  <si>
    <t>-1067795949</t>
  </si>
  <si>
    <t>"plocha směrovacích ostrovů"35,43+24,50+14,72-5,6</t>
  </si>
  <si>
    <t>69,05*1,03 'Přepočtené koeficientem množství</t>
  </si>
  <si>
    <t>58381008R00</t>
  </si>
  <si>
    <t>kostka dlažební žula reliéfní s výstupky 200x200 mm</t>
  </si>
  <si>
    <t>1472321663</t>
  </si>
  <si>
    <t>Poznámka k položce:
hloubka výstupků 5 mm</t>
  </si>
  <si>
    <t>"plocha směrovacích ostrovů"1,69+1,69+1,49+1,49</t>
  </si>
  <si>
    <t>6,36*1,03 'Přepočtené koeficientem množství</t>
  </si>
  <si>
    <t>-1717470618</t>
  </si>
  <si>
    <t>328327114</t>
  </si>
  <si>
    <t>-899484763</t>
  </si>
  <si>
    <t>1985797376</t>
  </si>
  <si>
    <t>"V13a" 0,60+0,45+1</t>
  </si>
  <si>
    <t>-1172381205</t>
  </si>
  <si>
    <t>"délka proužků - místa pro přecházení" 4,53+4,53+4,5+4,41+6,27</t>
  </si>
  <si>
    <t>-2065016169</t>
  </si>
  <si>
    <t>"délka obrubníku chodníku" 117,27+3,4+11,3+3,65+20,75+56,57+18,95</t>
  </si>
  <si>
    <t>-235265624</t>
  </si>
  <si>
    <t>"délka obrubníku chodníku" 34,92+29,07+41,94+31,65+9,94-11,3-18,95</t>
  </si>
  <si>
    <t>117,27*1,05 'Přepočtené koeficientem množství</t>
  </si>
  <si>
    <t>58380414</t>
  </si>
  <si>
    <t>obrubník kamenný žulový obloukový R 0,5-1m 250x200mm</t>
  </si>
  <si>
    <t>-918363359</t>
  </si>
  <si>
    <t>"délka obrubníku chodníku" 1,9+1,5</t>
  </si>
  <si>
    <t>3,4*1,05 'Přepočtené koeficientem množství</t>
  </si>
  <si>
    <t>58380410</t>
  </si>
  <si>
    <t>obrubník kamenný žulový obloukový R 0,5-1m 320x240mm</t>
  </si>
  <si>
    <t>249746941</t>
  </si>
  <si>
    <t>"délka obrubníku chodníku" 1,84+1,97+1,85+1,98+1,41+0,79+1,46</t>
  </si>
  <si>
    <t>11,3*1,05 'Přepočtené koeficientem množství</t>
  </si>
  <si>
    <t>58380424</t>
  </si>
  <si>
    <t>obrubník kamenný žulový obloukový R 1-3m 250x200mm</t>
  </si>
  <si>
    <t>-302932951</t>
  </si>
  <si>
    <t>"délka obrubníku chodníku" 3,65</t>
  </si>
  <si>
    <t>3,65*1,05 'Přepočtené koeficientem množství</t>
  </si>
  <si>
    <t>58380434</t>
  </si>
  <si>
    <t>obrubník kamenný žulový obloukový R 3-5m 250x200mm</t>
  </si>
  <si>
    <t>-671626340</t>
  </si>
  <si>
    <t>"délka obrubníku chodníku" 20,75</t>
  </si>
  <si>
    <t>20,75*1,05 'Přepočtené koeficientem množství</t>
  </si>
  <si>
    <t>58380444</t>
  </si>
  <si>
    <t>obrubník kamenný žulový obloukový R 5-10m 250x200mm</t>
  </si>
  <si>
    <t>-450642835</t>
  </si>
  <si>
    <t>"délka obrubníku chodníku" 43,98+12,59</t>
  </si>
  <si>
    <t>56,57*1,05 'Přepočtené koeficientem množství</t>
  </si>
  <si>
    <t>58380440</t>
  </si>
  <si>
    <t>obrubník kamenný žulový obloukový R 5-10m 320x240mm</t>
  </si>
  <si>
    <t>795463047</t>
  </si>
  <si>
    <t>"délka obrubníku chodníku" 2+9,19+7,76</t>
  </si>
  <si>
    <t>18,95*1,05 'Přepočtené koeficientem množství</t>
  </si>
  <si>
    <t>1967260328</t>
  </si>
  <si>
    <t>"plocha rozšířené komunikace" 1388,3</t>
  </si>
  <si>
    <t>1388,3*1,1 'Přepočtené koeficientem množství</t>
  </si>
  <si>
    <t>936001002</t>
  </si>
  <si>
    <t>Montáž prvků městské a zahradní architektury hmotnosti do 1,5 t</t>
  </si>
  <si>
    <t>-1868169676</t>
  </si>
  <si>
    <t>Poznámka k položce:
Jehlan žulový s znakem městysu</t>
  </si>
  <si>
    <t>58380650R00</t>
  </si>
  <si>
    <t>žulový jehlan se znakem městysu</t>
  </si>
  <si>
    <t>596441750</t>
  </si>
  <si>
    <t>1797895744</t>
  </si>
  <si>
    <t>1105598601</t>
  </si>
  <si>
    <t>439661258</t>
  </si>
  <si>
    <t>"odpad frézování" 129,06</t>
  </si>
  <si>
    <t>129,06*11 'Přepočtené koeficientem množství</t>
  </si>
  <si>
    <t>1421461003</t>
  </si>
  <si>
    <t>"odstranění živice" 221,822</t>
  </si>
  <si>
    <t>221,822*66 'Přepočtené koeficientem množství</t>
  </si>
  <si>
    <t>-1905851287</t>
  </si>
  <si>
    <t>"zbývající odpad"1362,876-129,06-221,822</t>
  </si>
  <si>
    <t>1011,994*5 'Přepočtené koeficientem množství</t>
  </si>
  <si>
    <t>735651655</t>
  </si>
  <si>
    <t>-488026175</t>
  </si>
  <si>
    <t>1700087762</t>
  </si>
  <si>
    <t>998223011</t>
  </si>
  <si>
    <t>Přesun hmot pro pozemní komunikace s krytem dlážděným</t>
  </si>
  <si>
    <t>-534754657</t>
  </si>
  <si>
    <t>31,407+9,564+0,6+2,732+9,073+13,529+50,505+21,813+69,949+237,6</t>
  </si>
  <si>
    <t>491984188</t>
  </si>
  <si>
    <t>2869,346-446,772</t>
  </si>
  <si>
    <t>SO 106 - Úpravy navazujících sjezdů, místních a účelových komunikací</t>
  </si>
  <si>
    <t>113106221</t>
  </si>
  <si>
    <t>Rozebrání dlažeb vozovek z drobných kostek s ložem z kameniva strojně pl přes 50 do 200 m2</t>
  </si>
  <si>
    <t>-598248801</t>
  </si>
  <si>
    <t>"dle bilance zemních prací - dlažba žulová" 39,13</t>
  </si>
  <si>
    <t>113106292</t>
  </si>
  <si>
    <t>Rozebrání vozovek ze silničních dílců spáry zalité cementovou maltou strojně pl přes 50 do 200m2</t>
  </si>
  <si>
    <t>-776387701</t>
  </si>
  <si>
    <t>"dle bilance zemních prací" 39,87</t>
  </si>
  <si>
    <t>-1237874351</t>
  </si>
  <si>
    <t>"plocha dle bilance zem. prací" 738,62</t>
  </si>
  <si>
    <t>770443803</t>
  </si>
  <si>
    <t>"plocha dle bilance zem. prací" 552,82</t>
  </si>
  <si>
    <t>113107332</t>
  </si>
  <si>
    <t>Odstranění podkladu z betonu prostého tl 300 mm strojně pl do 50 m2</t>
  </si>
  <si>
    <t>-1395230425</t>
  </si>
  <si>
    <t>"plocha dle bilance zem. prací" 4,85</t>
  </si>
  <si>
    <t>113154233</t>
  </si>
  <si>
    <t>Frézování živičného krytu tl 50 mm pruh š 2 m pl do 1000 m2 bez překážek v trase</t>
  </si>
  <si>
    <t>-1299595796</t>
  </si>
  <si>
    <t>1200815469</t>
  </si>
  <si>
    <t>"dle bilance zemních prací" 20</t>
  </si>
  <si>
    <t>1972809704</t>
  </si>
  <si>
    <t>"plocha dle bilance zem. prací" 129,25</t>
  </si>
  <si>
    <t>122251103</t>
  </si>
  <si>
    <t>Odkopávky a prokopávky nezapažené v hornině třídy těžitelnosti I, skupiny 3 objem do 100 m3 strojně</t>
  </si>
  <si>
    <t>1540434684</t>
  </si>
  <si>
    <t>"plocha*rozšířená 15% *hloubka komunikace" (129,25*1,15*0,15)+(39,13*1,15*0,1)+(146,67*1,15*0,12)+(44,72*1,15*0,2)</t>
  </si>
  <si>
    <t>1422624936</t>
  </si>
  <si>
    <t>"vedení vodovod délka*hloubka*šířka"69*1*0,5</t>
  </si>
  <si>
    <t>"vedení NN délka*hloubka*šířka"26*1*0,5</t>
  </si>
  <si>
    <t>"vedení sděl.kab. délka*hloubka*šířka"95*1*0,5</t>
  </si>
  <si>
    <t>-268592893</t>
  </si>
  <si>
    <t>"ornice uložená na deponii" 129,25*0,20</t>
  </si>
  <si>
    <t>845796097</t>
  </si>
  <si>
    <t>"zemina výkopu na skládku"57,322-7,34</t>
  </si>
  <si>
    <t>1939742174</t>
  </si>
  <si>
    <t>"zemina násypů a ornice"73,04*0,15+7,34</t>
  </si>
  <si>
    <t>-1617468466</t>
  </si>
  <si>
    <t>49,982*2 'Přepočtené koeficientem množství</t>
  </si>
  <si>
    <t>-564500220</t>
  </si>
  <si>
    <t>"dle bilance zemních prací" 7,34</t>
  </si>
  <si>
    <t>-1017449181</t>
  </si>
  <si>
    <t>"plocha*rozšířená 15% komunikace" (1048,07+20,27+44,16)*1,15</t>
  </si>
  <si>
    <t>1964127642</t>
  </si>
  <si>
    <t>"dle bilance zem. prací" 73,40</t>
  </si>
  <si>
    <t>1862249161</t>
  </si>
  <si>
    <t>"plocha rozšířené komunikace" 1279,375</t>
  </si>
  <si>
    <t>-401144812</t>
  </si>
  <si>
    <t>" 15% plochy zemní pláně rozšířené* výška násypu" 191,905*0,5</t>
  </si>
  <si>
    <t>"85 % plochy zemní pláně rozšířené* výška násypu" 1087,47*0,3</t>
  </si>
  <si>
    <t>422,194*2,2 'Přepočtené koeficientem množství</t>
  </si>
  <si>
    <t>-634519337</t>
  </si>
  <si>
    <t>"plocha sjezdů* rožšíření 8%"(27,64+269,178+233,18)*1,08</t>
  </si>
  <si>
    <t>-472058527</t>
  </si>
  <si>
    <t>564951413</t>
  </si>
  <si>
    <t>Podklad z asfaltového recyklátu tl 150 mm</t>
  </si>
  <si>
    <t>154565604</t>
  </si>
  <si>
    <t>"plocha sjezdů rozšířená o 15% 0,40383 - 0,88745"(20,42+83,92+26,26+19,66)*1,15</t>
  </si>
  <si>
    <t>"plocha sjezdů rozšířená o 15% 0,88745 - 1,27202"(97,50+92,13+119,81+15,22+24,55+33,41)*1,15</t>
  </si>
  <si>
    <t>-1141997696</t>
  </si>
  <si>
    <t>"plocha sjezdů rozšířená o 8% 0,40383 - 0,88745"(20,42+83,92+26,26+19,66)*1,08</t>
  </si>
  <si>
    <t>"plocha sjezdů rozšířená o 8% 0,88745 - 1,27202"(97,50+92,13+119,81+15,22+24,55+33,41)*1,08</t>
  </si>
  <si>
    <t>-1896272858</t>
  </si>
  <si>
    <t>92871511</t>
  </si>
  <si>
    <t>"plocha sjezdů 0,40383 - 0,88745"(20,42+83,92+26,26+19,66)</t>
  </si>
  <si>
    <t>"plocha sjezdů 0,88745 - 1,27202"(97,50+92,13+119,81+15,22+24,55+33,41)</t>
  </si>
  <si>
    <t>-767776879</t>
  </si>
  <si>
    <t>"plocha sjezdů orámování slep. dlažby 0-0,40383" 1,83+1,61+2,58+2,09</t>
  </si>
  <si>
    <t>"plocha sjezdů orámování slep. dlažby 0,40383-0,88745" 1,92+2,05+1,63+1,63+1,85+1,92+1,95</t>
  </si>
  <si>
    <t>"plocha sjezdů orámování slep. dlažby 0,88745 - 1,27202" 2,12+2,33+2,13</t>
  </si>
  <si>
    <t>-2088984250</t>
  </si>
  <si>
    <t>27,64*1,02 'Přepočtené koeficientem množství</t>
  </si>
  <si>
    <t>688510322</t>
  </si>
  <si>
    <t>"plocha sjezdů 0-0,40383"13,30+11,38+33,52+32,61-8,272+12,27</t>
  </si>
  <si>
    <t>"plocha sjezdů 0,40383 - 0,88745"14,46+19,23+23,35+12,08+18,31+11,69+20,92+12,95+15,24</t>
  </si>
  <si>
    <t>"plocha sjezdů  0,88745 - 1,27202" 14,36+13,83-6,58+4,53</t>
  </si>
  <si>
    <t>1065500301</t>
  </si>
  <si>
    <t>Poznámka k položce:
tl. 120 mm</t>
  </si>
  <si>
    <t>"plocha sjezdů - rámování slep. dlažby 0-0,40383"13,30+11,38+33,52+32,61-8,272</t>
  </si>
  <si>
    <t>"plocha sjezdů - rámování slep. dlažby 0,40383 - 0,88745"14,46+19,23+23,35+12,08+18,31+11,69+20,92-12,95</t>
  </si>
  <si>
    <t>"plocha sjezdů - rámování slep. dlažby 0,88745 - 1,27202" 14,36+13,83-6,58</t>
  </si>
  <si>
    <t>211,238*1,01 'Přepočtené koeficientem množství</t>
  </si>
  <si>
    <t>-1611189600</t>
  </si>
  <si>
    <t>"plocha dlažby pro nevidomé 0-0,40383"4,05+3,72+4,5</t>
  </si>
  <si>
    <t>"plocha dlažby pro nevidomé 0,40383-0,88745"2,54+2,64+2,21+1,3+2,44+2,55+1,56</t>
  </si>
  <si>
    <t>"plocha dlažby pro nevidomé 0,88745 - 1,27202"2,88+1,65</t>
  </si>
  <si>
    <t>32,04*1,03 'Přepočtené koeficientem množství</t>
  </si>
  <si>
    <t>596211213</t>
  </si>
  <si>
    <t>Kladení zámkové dlažby komunikací pro pěší tl 80 mm skupiny A pl přes 300 m2</t>
  </si>
  <si>
    <t>-101989437</t>
  </si>
  <si>
    <t>"plocha chodníku 0-0,40383"33,86+10,81+9,72+3,69+1,74+9,54+7,59+7,52+6,18+8,68+6,92+3,96+3,96+4,58+13,65+4,43-16,3</t>
  </si>
  <si>
    <t>"plocha chodníku 0,40383-0,88745" 7,97+4,25+5,67-3,83</t>
  </si>
  <si>
    <t>"plocha chodníku 0,88745 - 1,27202" 4,72+12,72+25,33+0,86+1,08+7,69-2,13</t>
  </si>
  <si>
    <t>Mezisoučet</t>
  </si>
  <si>
    <t>"plocha chodníku 0-0,40383"2,73+2,91+2,91+2,68+2,77</t>
  </si>
  <si>
    <t>"plocha chodníku 0,40383-0,88745"2,71+2,64</t>
  </si>
  <si>
    <t>"plocha chodníku 0,88745 - 1,27202"2,83</t>
  </si>
  <si>
    <t>"plocha sjezdů orámování slep. dlažby 0-0,40383" 1,04+1,34+2,04+2,15+2,15+2+2,46+2,06+1,06</t>
  </si>
  <si>
    <t>"plocha sjezdů orámování slep. dlažby 0,40383-0,88745" 2,02+1,81</t>
  </si>
  <si>
    <t>"plocha sjezdů orámování slep. dlažby 0,88745-1,27202" 2,13</t>
  </si>
  <si>
    <t>"plocha sjezdů vodící linie" 19*0,5*0,4</t>
  </si>
  <si>
    <t>59245020</t>
  </si>
  <si>
    <t>dlažba tvar obdélník betonová 200x100x80mm přírodní</t>
  </si>
  <si>
    <t>386362741</t>
  </si>
  <si>
    <t>59245226</t>
  </si>
  <si>
    <t>dlažba tvar obdélník betonová pro nevidomé 200x100x80mm barevná</t>
  </si>
  <si>
    <t>1781292426</t>
  </si>
  <si>
    <t>59246018</t>
  </si>
  <si>
    <t>dlažba velkoformátová betonová plochy do 0,5m2 tl 80mm přírodní</t>
  </si>
  <si>
    <t>-779645362</t>
  </si>
  <si>
    <t>59212317</t>
  </si>
  <si>
    <t>dlaždice betonová pro nástupiště s varovným pásem sloučeným s vodící linií červená 495x400x60mm</t>
  </si>
  <si>
    <t>-364542978</t>
  </si>
  <si>
    <t>-1639540777</t>
  </si>
  <si>
    <t>"délka proužků - místa pro přecházení" (11,71+11,63+8,08+7+6,69+6,97)</t>
  </si>
  <si>
    <t>75646422</t>
  </si>
  <si>
    <t>"délka obrubníku chodníku 0,40383-0,88745" 14,66+4,82+6,64+1,91+2,06+0,97+3,66+3,69+2,68+2,24+3,7+2,12+0,76+2,26</t>
  </si>
  <si>
    <t>"délka obrubníku chodníku 0,40383-0,88745" 3,46+10,15+1,19</t>
  </si>
  <si>
    <t>"délka obrubníku chodníku 0,88745 - 1,27202" 31,76+35,07+7,04+6,58+9,54+12,9+0,42+0,94+10,09+4,9</t>
  </si>
  <si>
    <t>"délka obrubníku chodníku 0,000-0,40383" 10,63+10,59+8,58+11,28+10,42+10,22+11,04+9,89+11,37+10,88+8,08+5,59+9,63+9,63+8,58+16,15+8,88</t>
  </si>
  <si>
    <t>"délka obrubníku chodníku 0,40383-0,88745"10,83+8,61+13,97+14,55+11,67</t>
  </si>
  <si>
    <t>"délka obrubníku chodníku 0,88745-1,27202"5,87+10,03+6,69+9,71+14,42+11,39+11,9+8,77+10,1+9,38+10,17</t>
  </si>
  <si>
    <t>-2065748241</t>
  </si>
  <si>
    <t>"délka obrubníku chodníku 0,40383-0,88745" 14,66+4,82+6,64+1,91+2,06+0,97+3,66+3,69+2,68+2,24+3,7+2,12+0,76+2,26-26,03</t>
  </si>
  <si>
    <t>"délka obrubníku chodníku 0,40383-0,88745" 3,46+10,15+1,19-1,19</t>
  </si>
  <si>
    <t>"délka obrubníku chodníku 0,88745 - 1,27202" 31,76+35,07+7,04+6,58+9,54+12,9+0,42+0,94+10,09+4,9-45,55</t>
  </si>
  <si>
    <t>113,44*1,05 'Přepočtené koeficientem množství</t>
  </si>
  <si>
    <t>-36666677</t>
  </si>
  <si>
    <t>"délka obrubníku chodníku 0,40383-0,88745"10,83+8,61+13,97+14,55+11,67-2,4-5,25</t>
  </si>
  <si>
    <t>"délka obrubníku chodníku 0,88745-1,27202"5,87+10,03+6,69+9,71+14,42+11,39+11,9+8,77+10,1+9,38+10,17-3,25-3,22-3,34-3,21</t>
  </si>
  <si>
    <t>318,83*1,05 'Přepočtené koeficientem množství</t>
  </si>
  <si>
    <t>1676053748</t>
  </si>
  <si>
    <t>"délka obrubníku R1 0,000-0,40383" 0,66+0,99+0,86+0,86+1,06+1,06</t>
  </si>
  <si>
    <t>"délka obrubníku R2 0,000-0,40383" 2,42+0,5+0,5</t>
  </si>
  <si>
    <t>"délka obrubníku R3 0,000-0,40383" 3,84</t>
  </si>
  <si>
    <t>"délka obrubníku R5 0,000-0,40383" 9,56</t>
  </si>
  <si>
    <t>"délka obrubníku R6 0,000-0,40383" 3,72</t>
  </si>
  <si>
    <t>"délka obrubníku R1 0,40383-0,88745"0,58+0,61</t>
  </si>
  <si>
    <t>"délka obrubníku R2 0,40383-0,88745"5,25</t>
  </si>
  <si>
    <t>"délka obrubníku R3 0,40383-0,88745"2,4</t>
  </si>
  <si>
    <t>"délka obrubníku R1 0,88745-1,27202"0,85+0,85+2,32+1,13</t>
  </si>
  <si>
    <t>"délka obrubníku R2 0,88745-1,27202"1,89</t>
  </si>
  <si>
    <t>"délka obrubníku R3 0,88745-1,27202"2,69+2,32+1,8+3,19+3,19</t>
  </si>
  <si>
    <t>"délka obrubníku R4,5 0,88745-1,27202"8,4</t>
  </si>
  <si>
    <t>"délka obrubníku R6,28 0,88745-1,27202"7,56</t>
  </si>
  <si>
    <t>"délka obrubníku R7 0,88745-1,27202"11,57+10,81</t>
  </si>
  <si>
    <t>93,44*1,05 'Přepočtené koeficientem množství</t>
  </si>
  <si>
    <t>608238245</t>
  </si>
  <si>
    <t>"délka obrubníku chodníku 0-0,40383" 4,18+3,83+4,18+3</t>
  </si>
  <si>
    <t>"délka obrubníku chodníku 0,40383-0,88745"7,22+21,61+9,43+6,65+8,43+9</t>
  </si>
  <si>
    <t>"délka obrubníku chodníku 0,88745 - 1,27202"5,34+10,71+5,12</t>
  </si>
  <si>
    <t>"délka obrubníku chodníku 0,40383-0,88745"10,19+16,41+14,36</t>
  </si>
  <si>
    <t>"délka obrubníku chodníku 0,88745-1,27202"35,86</t>
  </si>
  <si>
    <t>1135951767</t>
  </si>
  <si>
    <t>"- délka obrubníku oblého"-(4,84+3,54+12,14)</t>
  </si>
  <si>
    <t>78,18*1,01 'Přepočtené koeficientem množství</t>
  </si>
  <si>
    <t>672551988</t>
  </si>
  <si>
    <t>"- délka obrubníku oblého"-(7,69+28,59)</t>
  </si>
  <si>
    <t>40,54*1,05 'Přepočtené koeficientem množství</t>
  </si>
  <si>
    <t>-572914511</t>
  </si>
  <si>
    <t>"délka obrubníku" 2,69+2,15</t>
  </si>
  <si>
    <t>4,84*1,05 'Přepočtené koeficientem množství</t>
  </si>
  <si>
    <t>58380420</t>
  </si>
  <si>
    <t>obrubník kamenný žulový obloukový R 1-3m 320x240mm</t>
  </si>
  <si>
    <t>1305444837</t>
  </si>
  <si>
    <t>"délka obrubníku" 1,42+1,57+1,56+3,14</t>
  </si>
  <si>
    <t>7,69*1,05 'Přepočtené koeficientem množství</t>
  </si>
  <si>
    <t>661096685</t>
  </si>
  <si>
    <t>"délka obrubníku" 2,36+1,18</t>
  </si>
  <si>
    <t>3,54*1,05 'Přepočtené koeficientem množství</t>
  </si>
  <si>
    <t>-749777798</t>
  </si>
  <si>
    <t>"délka obrubníku" 9,43+2,71</t>
  </si>
  <si>
    <t>12,14*1,05 'Přepočtené koeficientem množství</t>
  </si>
  <si>
    <t>-1045455752</t>
  </si>
  <si>
    <t>"délka obrubníku" 14,17+14,42</t>
  </si>
  <si>
    <t>28,59*1,05 'Přepočtené koeficientem množství</t>
  </si>
  <si>
    <t>-2100646752</t>
  </si>
  <si>
    <t>1279,375*1,1 'Přepočtené koeficientem množství</t>
  </si>
  <si>
    <t>259013817</t>
  </si>
  <si>
    <t>27797273</t>
  </si>
  <si>
    <t>"odpad frézování" 70,761</t>
  </si>
  <si>
    <t>70,761*11 'Přepočtené koeficientem množství</t>
  </si>
  <si>
    <t>90659046</t>
  </si>
  <si>
    <t>"odstranění živice" 121,62</t>
  </si>
  <si>
    <t>121,62*66 'Přepočtené koeficientem množství</t>
  </si>
  <si>
    <t>-437014545</t>
  </si>
  <si>
    <t>"zbývající odpad"659,079-70,761-121,62</t>
  </si>
  <si>
    <t>466,698*5 'Přepočtené koeficientem množství</t>
  </si>
  <si>
    <t>593344894</t>
  </si>
  <si>
    <t>16,945+3,031+5,8</t>
  </si>
  <si>
    <t>312779251</t>
  </si>
  <si>
    <t>1712614359</t>
  </si>
  <si>
    <t>316441256</t>
  </si>
  <si>
    <t>-552477505</t>
  </si>
  <si>
    <t>SO 201 - Stabilizace břehu potoka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</si>
  <si>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</si>
  <si>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</si>
  <si>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</si>
  <si>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</si>
  <si>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</si>
  <si>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115101202</t>
  </si>
  <si>
    <t>Čerpání vody na dopravní výšku do 10 m průměrný přítok do 1000 l/min</t>
  </si>
  <si>
    <t>hod</t>
  </si>
  <si>
    <t>-321565940</t>
  </si>
  <si>
    <t>115101302</t>
  </si>
  <si>
    <t>Pohotovost čerpací soupravy pro dopravní výšku do 10 m přítok do 1000 l/min</t>
  </si>
  <si>
    <t>den</t>
  </si>
  <si>
    <t>-552359255</t>
  </si>
  <si>
    <t>-1460733247</t>
  </si>
  <si>
    <t>"dle bilance zemncíh prací" 165,95</t>
  </si>
  <si>
    <t>122351104</t>
  </si>
  <si>
    <t>Odkopávky a prokopávky nezapažené v hornině třídy těžitelnosti II, skupiny 4 objem do 500 m3 strojně</t>
  </si>
  <si>
    <t>-2108828903</t>
  </si>
  <si>
    <t>"plocha žel. zdí*rozšířená 8%*hloubka výkopku" (29*1,08*3,9)+(48*1,08*3,9)</t>
  </si>
  <si>
    <t>138511201</t>
  </si>
  <si>
    <t>Dolamování hloubených vykopávek rýh ve vrstvě tl do 500 mm v hornině třídy těžitelnosti III, skupiny 6</t>
  </si>
  <si>
    <t>388942888</t>
  </si>
  <si>
    <t>Poznámka k položce:
odtěžení lomového kamene</t>
  </si>
  <si>
    <t>"plocha žel. zdí*rozšířená 8%*hloubka výkopku" (29*1,08*0,7)+(48*1,08*0,7)</t>
  </si>
  <si>
    <t>153191112</t>
  </si>
  <si>
    <t>Zřízení variabilního pažení výkopu ocelovým ohlubňovým rámem se štětovnicemi plochy přes 30 m2</t>
  </si>
  <si>
    <t>1680882268</t>
  </si>
  <si>
    <t>"délka*výška" (29+2+2+29)*3+(48*2+2+2)*3</t>
  </si>
  <si>
    <t>-114457987</t>
  </si>
  <si>
    <t>"ornice uložená na deponii" 165,95*0,20</t>
  </si>
  <si>
    <t>162751137</t>
  </si>
  <si>
    <t>Vodorovné přemístění do 10000 m výkopku/sypaniny z horniny třídy těžitelnosti II, skupiny 4 a 5</t>
  </si>
  <si>
    <t>901477844</t>
  </si>
  <si>
    <t>"zemina výkopu na skládku" 324,324-123,2</t>
  </si>
  <si>
    <t>-636129378</t>
  </si>
  <si>
    <t>201,124*2 'Přepočtené koeficientem množství</t>
  </si>
  <si>
    <t>174151101</t>
  </si>
  <si>
    <t>Zásyp jam, šachet rýh nebo kolem objektů sypaninou se zhutněním</t>
  </si>
  <si>
    <t>-410969966</t>
  </si>
  <si>
    <t>"plocha žel. zdí*výška zásypu" (29*1,6)+(48*1,6)</t>
  </si>
  <si>
    <t>181951114</t>
  </si>
  <si>
    <t>Úprava pláně v hornině třídy těžitelnosti II, skupiny 4 a 5 se zhutněním</t>
  </si>
  <si>
    <t>-1890063760</t>
  </si>
  <si>
    <t>"délka*šířka*rozšíření 8 % žel. zdí" (29+48)*1,7*1,08</t>
  </si>
  <si>
    <t>Zakládání</t>
  </si>
  <si>
    <t>211971110</t>
  </si>
  <si>
    <t>Zřízení opláštění žeber nebo trativodů geotextilií v rýze nebo zářezu sklonu do 1:2</t>
  </si>
  <si>
    <t>-2014380062</t>
  </si>
  <si>
    <t>Poznámka k položce:
napojení drenáže</t>
  </si>
  <si>
    <t>"délka*šířka trativodu" 80*1</t>
  </si>
  <si>
    <t>69311083</t>
  </si>
  <si>
    <t>geotextilie netkaná separační, ochranná, filtrační, drenážní PP 600g/m2</t>
  </si>
  <si>
    <t>-656942153</t>
  </si>
  <si>
    <t>80*1,1 'Přepočtené koeficientem množství</t>
  </si>
  <si>
    <t>212751134</t>
  </si>
  <si>
    <t>Trativod z drenážních trubek flexibilních PVC-U SN 4 neperforovaná včetně lože otevřený výkop DN 100 pro meliorace</t>
  </si>
  <si>
    <t>-1294864659</t>
  </si>
  <si>
    <t>"délka trativodu" (20*1,1+32*1,6)</t>
  </si>
  <si>
    <t>212752402</t>
  </si>
  <si>
    <t>Trativod z drenážních trubek korugovaných PE-HD SN 8 perforace 360° včetně lože otevřený výkop DN 150 pro liniové stavby</t>
  </si>
  <si>
    <t>-1038304922</t>
  </si>
  <si>
    <t>"délka trativodu" (30+50)</t>
  </si>
  <si>
    <t>271532211</t>
  </si>
  <si>
    <t>Podsyp pod základové konstrukce se zhutněním z hrubého kameniva frakce 32 až 63 mm</t>
  </si>
  <si>
    <t>-95595165</t>
  </si>
  <si>
    <t>"délka*šířka*rozšíření 8 % žel. zdí*výška lože" (29+48)*1,7*1,08*0,1</t>
  </si>
  <si>
    <t>274313511</t>
  </si>
  <si>
    <t>Základové pásy z betonu tř. C 12/15</t>
  </si>
  <si>
    <t>-577932445</t>
  </si>
  <si>
    <t>"délka*šířka*rozšíření 8 % žel. zdí*výška zákl. pasů podkladní" (29+48)*1,7*1,08*0,06</t>
  </si>
  <si>
    <t>274321511</t>
  </si>
  <si>
    <t>Základové pasy ze ŽB bez zvýšených nároků na prostředí tř. C 25/30</t>
  </si>
  <si>
    <t>-466317370</t>
  </si>
  <si>
    <t>"délka*šířka žel. zdí*výška zákl. pasů" (29*1,2*0,6)+(48*1,45*0,7)</t>
  </si>
  <si>
    <t>274351121</t>
  </si>
  <si>
    <t>Zřízení bednění základových pasů rovného</t>
  </si>
  <si>
    <t>-1067137676</t>
  </si>
  <si>
    <t>"délka žel. zdí*výška zákl. pasů" (29*0,66)+(48*0,76)</t>
  </si>
  <si>
    <t>274351122</t>
  </si>
  <si>
    <t>Odstranění bednění základových pasů rovného</t>
  </si>
  <si>
    <t>1728930054</t>
  </si>
  <si>
    <t>279321347</t>
  </si>
  <si>
    <t>Základová zeď ze ŽB bez zvýšených nároků na prostředí tř. C 25/30 bez výztuže</t>
  </si>
  <si>
    <t>-1279410759</t>
  </si>
  <si>
    <t>"délka*šířka*výška stěny" (29*0,62*1,3)+(25*0,80*1,55+12*0,8*1,35+11*0,8*1,15)</t>
  </si>
  <si>
    <t>279351311</t>
  </si>
  <si>
    <t>Zřízení jednostranného bednění základových zdí</t>
  </si>
  <si>
    <t>-684249687</t>
  </si>
  <si>
    <t>"délka*výška stěny" (29*1,3)+(25*1,55+12*1,35+11*1,15)</t>
  </si>
  <si>
    <t>279351312</t>
  </si>
  <si>
    <t>Odstranění jednostranného bednění základových zdí</t>
  </si>
  <si>
    <t>1199970919</t>
  </si>
  <si>
    <t>279361821R00</t>
  </si>
  <si>
    <t>Výztuž základů pasů z betonářské oceli 10 505 (R) nebo BSt 500 + výztuž základových zdí nosných betonářskou ocelí 10 505</t>
  </si>
  <si>
    <t>1992488143</t>
  </si>
  <si>
    <t>"viz. C 2.2.03" 3756,8/1000</t>
  </si>
  <si>
    <t>"viz. C 2.2.05" 6824,4/1000</t>
  </si>
  <si>
    <t>Svislé a kompletní konstrukce</t>
  </si>
  <si>
    <t>317321018</t>
  </si>
  <si>
    <t>Římsy opěrných zdí a valů ze ŽB tř. C 30/37</t>
  </si>
  <si>
    <t>-2047153651</t>
  </si>
  <si>
    <t>"délka*šířka*výška římsy" (29*0,95*0,15)+(48*1,1*0,15)</t>
  </si>
  <si>
    <t>327211122</t>
  </si>
  <si>
    <t>Zdivo opěrných zdí z nepravidelných kamenů na maltu, objem kamene přes 0,02 m3, š spáry do 10 mm</t>
  </si>
  <si>
    <t>1772828283</t>
  </si>
  <si>
    <t>"délka*šířka*výška stěny" (29*0,3*1,3)+(25*0,3*1,55+12*0,3*1,35+11*0,3*1,15)</t>
  </si>
  <si>
    <t>Vodorovné konstrukce</t>
  </si>
  <si>
    <t>452311141</t>
  </si>
  <si>
    <t>Podkladní desky z betonu prostého tř. C 16/20 otevřený výkop</t>
  </si>
  <si>
    <t>-329549587</t>
  </si>
  <si>
    <t>"délka*šířka*výška desky pod drenáže" 90,4*0,3*0,3</t>
  </si>
  <si>
    <t>931626112</t>
  </si>
  <si>
    <t>Úprava dilatační spáry asfaltovým nátěrem dvojnásobným</t>
  </si>
  <si>
    <t>1518278465</t>
  </si>
  <si>
    <t>"počet*šířka*výška dilatace" (4*0,87*1,3)+(4*0,87*1,55+2*0,87*1,35+1*0,87*1,15)+(11*0,06*1,1)</t>
  </si>
  <si>
    <t>953312122</t>
  </si>
  <si>
    <t>Vložky do svislých dilatačních spár z extrudovaných polystyrénových desek tl 20 mm</t>
  </si>
  <si>
    <t>-1686270582</t>
  </si>
  <si>
    <t>"počet*šířka*výška dilatace" (4*0,62*1,3)+(4*0,80*1,55+2*0,8*1,35+1*0,8*1,15)</t>
  </si>
  <si>
    <t>953333318</t>
  </si>
  <si>
    <t>PVC těsnící pás do dilatačních spar betonových kcí vnitřní š 190 mm</t>
  </si>
  <si>
    <t>428027678</t>
  </si>
  <si>
    <t>"počet*výška dilatace" (4*1,3)+(4*1,55+2*1,35+1*1,15)</t>
  </si>
  <si>
    <t>998152111</t>
  </si>
  <si>
    <t>Přesun hmot pro montované zdi a valy v do 12 m</t>
  </si>
  <si>
    <t>1937196583</t>
  </si>
  <si>
    <t>998152193</t>
  </si>
  <si>
    <t>Příplatek k přesunu hmot pro montované zdi a valy za zvětšený přesun do 1000 m</t>
  </si>
  <si>
    <t>-1800483789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</si>
  <si>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</si>
  <si>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</si>
  <si>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</si>
  <si>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</si>
  <si>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</si>
  <si>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</si>
  <si>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1010493956</t>
  </si>
  <si>
    <t>"délka*šířka izolace"(29*0,4)+(48*0,4)</t>
  </si>
  <si>
    <t>11163150</t>
  </si>
  <si>
    <t>lak penetrační asfaltový</t>
  </si>
  <si>
    <t>1029884376</t>
  </si>
  <si>
    <t>30,8*0,0003 'Přepočtené koeficientem množství</t>
  </si>
  <si>
    <t>711111051</t>
  </si>
  <si>
    <t>Provedení izolace proti zemní vlhkosti vodorovné za studena 2x nátěr tekutou elastickou hydroizolací</t>
  </si>
  <si>
    <t>1919798313</t>
  </si>
  <si>
    <t>11163152</t>
  </si>
  <si>
    <t>lak hydroizolační asfaltový</t>
  </si>
  <si>
    <t>-251552535</t>
  </si>
  <si>
    <t>30,8*0,0015 'Přepočtené koeficientem množství</t>
  </si>
  <si>
    <t>-519862726</t>
  </si>
  <si>
    <t>"délka*šířka izolace"(29*0,2)+(48*0,2)</t>
  </si>
  <si>
    <t>24551040</t>
  </si>
  <si>
    <t>stěrka hydroizolační dvousložková cemento-polymerová pod dlažbu</t>
  </si>
  <si>
    <t>1326882347</t>
  </si>
  <si>
    <t>15,4*1,5 'Přepočtené koeficientem množství</t>
  </si>
  <si>
    <t>711112001</t>
  </si>
  <si>
    <t>Provedení izolace proti zemní vlhkosti svislé za studena nátěrem penetračním</t>
  </si>
  <si>
    <t>-1414697263</t>
  </si>
  <si>
    <t>"délka*výška izolace"(29*1,3)+(25*1,55+12*1,35+11*1,15)</t>
  </si>
  <si>
    <t>1627534547</t>
  </si>
  <si>
    <t>105,3*0,00035 'Přepočtené koeficientem množství</t>
  </si>
  <si>
    <t>711112051</t>
  </si>
  <si>
    <t>Provedení izolace proti zemní vlhkosti svislé za studena 2x nátěr tekutou elastickou hydroizolací</t>
  </si>
  <si>
    <t>1003335989</t>
  </si>
  <si>
    <t>-123371555</t>
  </si>
  <si>
    <t>105,3*0,00165 'Přepočtené koeficientem množství</t>
  </si>
  <si>
    <t>-526766064</t>
  </si>
  <si>
    <t>1610880777</t>
  </si>
  <si>
    <t>15,4*1,65 'Přepočtené koeficientem množství</t>
  </si>
  <si>
    <t>711442559</t>
  </si>
  <si>
    <t>Provedení izolace proti tlakové vodě svislé přitavením pásu NAIP</t>
  </si>
  <si>
    <t>-1679854611</t>
  </si>
  <si>
    <t>62832001</t>
  </si>
  <si>
    <t>pás asfaltový natavitelný oxidovaný tl 3,5mm typu V60 S35 s vložkou ze skleněné rohože, s jemnozrnným minerálním posypem</t>
  </si>
  <si>
    <t>1923825979</t>
  </si>
  <si>
    <t>105,3*1,2 'Přepočtené koeficientem množství</t>
  </si>
  <si>
    <t>711491273</t>
  </si>
  <si>
    <t>Provedení izolace proti tlakové vodě svislé z nopové folie</t>
  </si>
  <si>
    <t>1649175068</t>
  </si>
  <si>
    <t>28323005</t>
  </si>
  <si>
    <t>fólie profilovaná (nopová) drenážní HDPE s výškou nopů 8mm</t>
  </si>
  <si>
    <t>-47694297</t>
  </si>
  <si>
    <t>998711101</t>
  </si>
  <si>
    <t>Přesun hmot tonážní pro izolace proti vodě, vlhkosti a plynům v objektech výšky do 6 m</t>
  </si>
  <si>
    <t>907206159</t>
  </si>
  <si>
    <t>998711192</t>
  </si>
  <si>
    <t>Příplatek k přesunu hmot tonážní 711 za zvětšený přesun do 100 m</t>
  </si>
  <si>
    <t>-1346525542</t>
  </si>
  <si>
    <t>SO 403 - Chráničky metropolitní sítě</t>
  </si>
  <si>
    <t xml:space="preserve">    8 - Trubní vedení</t>
  </si>
  <si>
    <t xml:space="preserve">    741 - Elektroinstalace - silnoproud</t>
  </si>
  <si>
    <t>HZS - Hodinové zúčtovací sazby</t>
  </si>
  <si>
    <t>131251201</t>
  </si>
  <si>
    <t>Hloubení jam zapažených v hornině třídy těžitelnosti I, skupiny 3 objem do 20 m3 strojně</t>
  </si>
  <si>
    <t>-91243361</t>
  </si>
  <si>
    <t>"šachta"1*1*0,8*12</t>
  </si>
  <si>
    <t>132251104</t>
  </si>
  <si>
    <t>Hloubení rýh nezapažených  š do 800 mm v hornině třídy těžitelnosti I, skupiny 3 objem přes 100 m3 strojně</t>
  </si>
  <si>
    <t>1666488173</t>
  </si>
  <si>
    <t>"délka*šířka*hloubka vedení" 490*0,4*0,6</t>
  </si>
  <si>
    <t>459181045</t>
  </si>
  <si>
    <t>"zemina výkopu na skládku" 117,6-48,8</t>
  </si>
  <si>
    <t>-103482139</t>
  </si>
  <si>
    <t>68,8*2 'Přepočtené koeficientem množství</t>
  </si>
  <si>
    <t>174101101</t>
  </si>
  <si>
    <t>-851751246</t>
  </si>
  <si>
    <t>"délka*šířka*výška zásypu" 490*0,4*0,2</t>
  </si>
  <si>
    <t>175151101</t>
  </si>
  <si>
    <t>Obsypání potrubí strojně sypaninou bez prohození, uloženou do 3 m</t>
  </si>
  <si>
    <t>484903733</t>
  </si>
  <si>
    <t>"délka*šířka*výška zásypu" 490*0,4*0,4</t>
  </si>
  <si>
    <t>58331200</t>
  </si>
  <si>
    <t>štěrkopísek netříděný zásypový</t>
  </si>
  <si>
    <t>-1535112210</t>
  </si>
  <si>
    <t>78,4*2 'Přepočtené koeficientem množství</t>
  </si>
  <si>
    <t>Trubní vedení</t>
  </si>
  <si>
    <t>899721111</t>
  </si>
  <si>
    <t>Signalizační vodič DN do 150 mm na potrubí</t>
  </si>
  <si>
    <t>1761163406</t>
  </si>
  <si>
    <t>899722113</t>
  </si>
  <si>
    <t>Krytí potrubí z plastů výstražnou fólií z PVC 34cm</t>
  </si>
  <si>
    <t>-1753255707</t>
  </si>
  <si>
    <t>998276101</t>
  </si>
  <si>
    <t>Přesun hmot pro trubní vedení z trub z plastických hmot otevřený výkop</t>
  </si>
  <si>
    <t>323152934</t>
  </si>
  <si>
    <t>998276124</t>
  </si>
  <si>
    <t>Příplatek k přesunu hmot pro trubní vedení z trub z plastických hmot za zvětšený přesun do 500 m</t>
  </si>
  <si>
    <t>-256967263</t>
  </si>
  <si>
    <t>741</t>
  </si>
  <si>
    <t>Elektroinstalace - silnoproud</t>
  </si>
  <si>
    <t>741110302</t>
  </si>
  <si>
    <t>Montáž trubka ochranná do krabic plastová tuhá D přes 40 do 90 mm uložená pevně</t>
  </si>
  <si>
    <t>-898888203</t>
  </si>
  <si>
    <t>Poznámka k položce:
včetně objímek</t>
  </si>
  <si>
    <t>34571361</t>
  </si>
  <si>
    <t>trubka elektroinstalační HDPE tuhá dvouplášťová korugovaná D 41/50mm - chránička pro optický kabel 50mm</t>
  </si>
  <si>
    <t>-163625041</t>
  </si>
  <si>
    <t>1333,33333333333*1,05 'Přepočtené koeficientem množství</t>
  </si>
  <si>
    <t>42390528</t>
  </si>
  <si>
    <t>objímka ocelová dvojdílná DN 50</t>
  </si>
  <si>
    <t>12308802</t>
  </si>
  <si>
    <t>Poznámka k položce:
nerezová</t>
  </si>
  <si>
    <t>34571361R00</t>
  </si>
  <si>
    <t>trubka elektroinstalační HDPE tuhá dvouplášťová korugovaná D 41/50mm - chránička pro optický kabel 32 mm</t>
  </si>
  <si>
    <t>-2089952615</t>
  </si>
  <si>
    <t>42390526</t>
  </si>
  <si>
    <t>objímka ocelová dvojdílná DN 32</t>
  </si>
  <si>
    <t>1637238355</t>
  </si>
  <si>
    <t>741210122R02</t>
  </si>
  <si>
    <t>Montáž rozváděčů litinových, hliníkových nebo plastových - skříněk do 20 kg</t>
  </si>
  <si>
    <t>364352252</t>
  </si>
  <si>
    <t>34573350</t>
  </si>
  <si>
    <t>komora kabelová vodotěsná D 630mm hl 440mm s víkem 45-80cm</t>
  </si>
  <si>
    <t>1721454930</t>
  </si>
  <si>
    <t>998741101R03</t>
  </si>
  <si>
    <t>Spojovací a pomocný materiál</t>
  </si>
  <si>
    <t>kpl</t>
  </si>
  <si>
    <t>1135156663</t>
  </si>
  <si>
    <t>998741201</t>
  </si>
  <si>
    <t>Přesun hmot procentní pro silnoproud v objektech v do 6 m</t>
  </si>
  <si>
    <t>%</t>
  </si>
  <si>
    <t>-602618269</t>
  </si>
  <si>
    <t>998741293</t>
  </si>
  <si>
    <t>Příplatek k přesunu hmot procentní 741 za zvětšený přesun do 500 m</t>
  </si>
  <si>
    <t>-1666818089</t>
  </si>
  <si>
    <t>HZS</t>
  </si>
  <si>
    <t>Hodinové zúčtovací sazby</t>
  </si>
  <si>
    <t>HZS2221</t>
  </si>
  <si>
    <t>Hodinová zúčtovací sazba elektrikář</t>
  </si>
  <si>
    <t>512</t>
  </si>
  <si>
    <t>-2128972841</t>
  </si>
  <si>
    <t xml:space="preserve">SO 301 - Odvodnění komunikací </t>
  </si>
  <si>
    <t>Náklady na odvodnění komunikace budou hrazeny částečně SÚS PK a částečně Městys Kolínec a to v poměru 42,17% : 57,83%.</t>
  </si>
  <si>
    <t>VRN - Vedlejší rozpočtové náklady</t>
  </si>
  <si>
    <t xml:space="preserve">    VRN4 - Inženýrská činnost</t>
  </si>
  <si>
    <t>1676425085</t>
  </si>
  <si>
    <t>Poznámka k položce:
překop u požární zbrojnice</t>
  </si>
  <si>
    <t>"dle bilance zemních prací"88,96</t>
  </si>
  <si>
    <t>88,96*0,4217 'Přepočtené koeficientem množství</t>
  </si>
  <si>
    <t>113107342</t>
  </si>
  <si>
    <t>Odstranění podkladu živičného tl 100 mm strojně pl do 50 m2</t>
  </si>
  <si>
    <t>-285594794</t>
  </si>
  <si>
    <t>113154123</t>
  </si>
  <si>
    <t>Frézování živičného krytu tl 50 mm pruh š 1 m pl do 500 m2 bez překážek v trase</t>
  </si>
  <si>
    <t>-849958232</t>
  </si>
  <si>
    <t>-809838775</t>
  </si>
  <si>
    <t>60*0,4217 'Přepočtené koeficientem množství</t>
  </si>
  <si>
    <t>-740693620</t>
  </si>
  <si>
    <t>90*0,4217 'Přepočtené koeficientem množství</t>
  </si>
  <si>
    <t>121151103</t>
  </si>
  <si>
    <t>Sejmutí ornice plochy do 100 m2 tl vrstvy do 200 mm strojně</t>
  </si>
  <si>
    <t>360336893</t>
  </si>
  <si>
    <t>Poznámka k položce:
vedení mimo komunikace a chodníky</t>
  </si>
  <si>
    <t xml:space="preserve">"dle bilance zemních prací"104,69 </t>
  </si>
  <si>
    <t>104,69*0,4217 'Přepočtené koeficientem množství</t>
  </si>
  <si>
    <t>60322832</t>
  </si>
  <si>
    <t>"vedení sděl. kabelů délka*hloubka*šířka"(50+2+1)*1*0,5</t>
  </si>
  <si>
    <t>"vedení NN délka*hloubka*šířka"(1+1)*1*0,5</t>
  </si>
  <si>
    <t>27,5*0,4217 'Přepočtené koeficientem množství</t>
  </si>
  <si>
    <t>131151204</t>
  </si>
  <si>
    <t>Hloubení jam zapažených v hornině třídy těžitelnosti I, skupiny 1 a 2 objem do 500 m3 strojně</t>
  </si>
  <si>
    <t>-2145343491</t>
  </si>
  <si>
    <t>"šachty šířka*délka*hloubka*počet"(1*1*3,14*1,1*29)-(1,1*1,1*2*29)</t>
  </si>
  <si>
    <t>"vpusti šířka*délka*hloubka*počet"(0,6*0,6*3,14*1*54)+(1,3*1,5*2*2)</t>
  </si>
  <si>
    <t>98,828*0,4217 'Přepočtené koeficientem množství</t>
  </si>
  <si>
    <t>132153301</t>
  </si>
  <si>
    <t>Hloubení rýh pro sběrné a svodné drény rýhovačem hl do 1,0 m v hornině třídy těžitelnosti I a II, skupiny 1 až 4</t>
  </si>
  <si>
    <t>-1947620734</t>
  </si>
  <si>
    <t>"vedení drenáže délka" 1482,69</t>
  </si>
  <si>
    <t>1482,69*0,4217 'Přepočtené koeficientem množství</t>
  </si>
  <si>
    <t>132254205</t>
  </si>
  <si>
    <t>Hloubení zapažených rýh š do 2000 mm v hornině třídy těžitelnosti I, skupiny 3 objem do 1000 m3</t>
  </si>
  <si>
    <t>-271793226</t>
  </si>
  <si>
    <t>Poznámka k položce:
hloubka výkopu uvažována od hrany pův. terénu</t>
  </si>
  <si>
    <t>"vedení kanalizační řady A délka*šířka*hloubka" (66,96*1*1)+(35,41*1,1*1)</t>
  </si>
  <si>
    <t>"vedení kanalizační řady B délka*šířka*hloubka" 50,20*1*1</t>
  </si>
  <si>
    <t>"vedení kanalizační řady C délka*šířka*hloubka" 109,13*1*1</t>
  </si>
  <si>
    <t>"vedení kanalizační řady D délka*šířka*hloubka" 80,64*1,4*1</t>
  </si>
  <si>
    <t>"vedení kanalizační řady F délka*šířka*hloubka" 141,18*1,2*1</t>
  </si>
  <si>
    <t>"vedení kanalizační řady G délka*šířka*hloubka" 53,11*1*1</t>
  </si>
  <si>
    <t>"vedení kanalizační řady N délka*šířka*hloubka" 97,77*1*1</t>
  </si>
  <si>
    <t>"vedení kanalizační řady H délka*šířka*hloubka" (46,87*1*1)+(51,67*1,1*1)</t>
  </si>
  <si>
    <t>"vedení kanalizační řady I délka*šířka*hloubka" 49,72*1,1*1</t>
  </si>
  <si>
    <t>"vedení kanalizační řady J délka*šířka*hloubka" 131,96*1*1</t>
  </si>
  <si>
    <t>988,792*0,4217 'Přepočtené koeficientem množství</t>
  </si>
  <si>
    <t>132351104</t>
  </si>
  <si>
    <t>Hloubení rýh nezapažených  š do 800 mm v hornině třídy těžitelnosti II, skupiny 4 objem přes 100 m3 strojně</t>
  </si>
  <si>
    <t>-1279966574</t>
  </si>
  <si>
    <t>"vedení kanalizační přípojky A délka*šířka*hloubka" (11,37+1,97+2,1+3,12)*0,8*1</t>
  </si>
  <si>
    <t>"vedení kanalizační přípojky B délka*šířka*hloubka" (1,45+7,06+7,98+1,74+26,21)*0,8*1</t>
  </si>
  <si>
    <t>"vedení kanalizační přípojky C délka*šířka*hloubka" (7,09+7,43+6,8)*0,8*1</t>
  </si>
  <si>
    <t>"vedení kanalizační přípojky D délka*šířka*hloubka" (12,45+4,92+0,86+1,27)*0,8*1</t>
  </si>
  <si>
    <t>"vedení kanalizační přípojky F délka*šířka*hloubka" (6,87+2,24+11,41+7,14+0,88+9,12+10,31)*0,8*1</t>
  </si>
  <si>
    <t>"vedení kanalizační přípojky G délka*šířka*hloubka" (0,91+4,99+5,23+1,68)*0,8*1</t>
  </si>
  <si>
    <t xml:space="preserve">"vedení kanalizační přípojky N  délka*šířka*hloubka" </t>
  </si>
  <si>
    <t>(10,91+1,95+4,39+9,76+2,97+0,83+6,58+3,59+14,73+5,16+5,54+10,18+2,34+0,81+6,43+9,95+4,33+15,08+2,27+11,72+2,93)*0,8*1</t>
  </si>
  <si>
    <t>"vedení kanalizační přípojky H délka*šířka*hloubka" 0,74*0,8*1</t>
  </si>
  <si>
    <t>"vedení kanalizační přípojky I délka*šířka*hloubka"(5,27+1,05+0,81)*0,8*1</t>
  </si>
  <si>
    <t>"vedení kanalizační přípojky J délka*šířka*hloubka"(4,95+3,57+3,53+2,36+4,02)*0,8*1</t>
  </si>
  <si>
    <t>258,68*0,4217 'Přepočtené koeficientem množství</t>
  </si>
  <si>
    <t>151101102</t>
  </si>
  <si>
    <t>Zřízení příložného pažení a rozepření stěn rýh hl do 4 m</t>
  </si>
  <si>
    <t>-1214273677</t>
  </si>
  <si>
    <t>"šachty šířka*délka*výška*počet"(2*4*1,1*6)+(2*4*1,2*8)+(2*4*1,3*2)+(2*4*1,4*3)+(2*4*1,5*2)+(2*4*1,7*1)+(2*4*1,8*1)+(2*4*2,1*2)</t>
  </si>
  <si>
    <t>"vpusti stoky A šířka*délka*výška*počet"(1,8*4*1,5*4)+(1,8*4*1,4*1)</t>
  </si>
  <si>
    <t>"vpusti stoky B šířka*délka*výška*počet"(1,8*4*1,5*3)+(1,8*4*1,7*1)</t>
  </si>
  <si>
    <t>"vpusti stoky C šířka*délka*výška*počet"(1,8*4*1,5*2)+(1,8*4*1,7*1)</t>
  </si>
  <si>
    <t>"vpusti stoky D šířka*délka*výška*počet"(1,8*4*1,5*4)</t>
  </si>
  <si>
    <t>"vpusti stoky F šířka*délka*výška*počet"(1,8*4*1,5*5)+(1,8*4*1,7*1)+(1,8*4*2,3*1)</t>
  </si>
  <si>
    <t>"vpusti stoky G šířka*délka*výška*počet"(1,8*4*1,5*4)</t>
  </si>
  <si>
    <t>"vpusti stoky N šířka*délka*výška*počet"(1,8*4*1,5*20)</t>
  </si>
  <si>
    <t>"vpusti stoky H šířka*délka*výška*počet"(1,8*4*1,5*1)</t>
  </si>
  <si>
    <t>"vpusti stoky I šířka*délka*výška*počet"(1,8*4*1,5*3)</t>
  </si>
  <si>
    <t>"vpusti stoky J šířka*délka*výška*počet"(1,8*4*1,5*3)+(1,8*4*1,7*2)</t>
  </si>
  <si>
    <t>886,64*0,4217 'Přepočtené koeficientem množství</t>
  </si>
  <si>
    <t>151101112</t>
  </si>
  <si>
    <t>Odstranění příložného pažení a rozepření stěn rýh hl do 4 m</t>
  </si>
  <si>
    <t>-912614239</t>
  </si>
  <si>
    <t>166551853</t>
  </si>
  <si>
    <t>"ornice uložená na deponii"104,69*0,20</t>
  </si>
  <si>
    <t>20,938*0,4217 'Přepočtené koeficientem množství</t>
  </si>
  <si>
    <t>-842911633</t>
  </si>
  <si>
    <t>"zemina výkopu na skládku"98,83+207,58+988,79+258,68-380,408</t>
  </si>
  <si>
    <t>1173,472*0,4217 'Přepočtené koeficientem množství</t>
  </si>
  <si>
    <t>-242690854</t>
  </si>
  <si>
    <t>"ornice z deponie"104,69*0,2</t>
  </si>
  <si>
    <t>171201231</t>
  </si>
  <si>
    <t>Poplatek za uložení zeminy a kamení na recyklační skládce (skládkovné) kód odpadu 17 05 04</t>
  </si>
  <si>
    <t>-173164198</t>
  </si>
  <si>
    <t>"m3*hmostnost koeficient"1173,492*2</t>
  </si>
  <si>
    <t>2346,984*0,4217 'Přepočtené koeficientem množství</t>
  </si>
  <si>
    <t>174152101</t>
  </si>
  <si>
    <t>Zásyp jam, šachet a rýh do 30 m3 sypaninou se zhutněním při překopech inženýrských sítí</t>
  </si>
  <si>
    <t>-269088444</t>
  </si>
  <si>
    <t>"vedení kanalizační řady A - J celkový výkop - podklady a zásypy" 988,79-140,33-50,12-10,55-36,03-81,3-428,19</t>
  </si>
  <si>
    <t>"vedení kanalizační přípojky A -J celkový výkop - podklady a zásypy" 258,68-37,59-5,81-1,7-83,99</t>
  </si>
  <si>
    <t>"vpusti šířka*délka*výška*počet - vpusti" (0,6*0,6*3,14*0,9*54)-(0,275*0,275*3,14*0,9*54)+(1,3*1,5*2*2)-(1,5*1,2*1,3*2)+(0,8*0,8*1*6)</t>
  </si>
  <si>
    <t>"šachty šířka*délka*výška*počet - vpusti" 0,4*1,2*1,1*29</t>
  </si>
  <si>
    <t>437,529*0,4217 'Přepočtené koeficientem množství</t>
  </si>
  <si>
    <t>58344155</t>
  </si>
  <si>
    <t>štěrkodrť frakce 0/22</t>
  </si>
  <si>
    <t>346476757</t>
  </si>
  <si>
    <t>"vedení kanalizační řady A - J délka*šířka*výška" 212,29*1*0,2+32,61*1,2*0,2</t>
  </si>
  <si>
    <t>"vedení kanalizační přípojky A -J délka*šířka*výška" 42,73*0,8*0,2</t>
  </si>
  <si>
    <t>"m3*hmotnostní koeficient" 57,121*2</t>
  </si>
  <si>
    <t>114,242*0,4217 'Přepočtené koeficientem množství</t>
  </si>
  <si>
    <t>920275673</t>
  </si>
  <si>
    <t>"vedení kanalizační řady A - J délka*šířka*výška" (212,29*1*0,3+32,61*1,2*0,45)+(344,18*1*0,48+101,54*1,1*0,56+57,76*1,2*0,63+77,01*1,4*0,7)</t>
  </si>
  <si>
    <t>"vedení kanalizační přípojky A -J délka*šířka*výška" (42,73*0,8*0,2)+(247,28*0,8*0,39)</t>
  </si>
  <si>
    <t>"vedení drenáže délka*šířka*výška" (1482,69*0,4*0,35)-(1482,69*0,1*0,1*3,14/4)</t>
  </si>
  <si>
    <t>708,113*0,4217 'Přepočtené koeficientem množství</t>
  </si>
  <si>
    <t>58344121</t>
  </si>
  <si>
    <t>štěrkodrť frakce 0/8</t>
  </si>
  <si>
    <t>1078983260</t>
  </si>
  <si>
    <t>"vedení kanalizační řady A - J délka*šířka*výška" (212,29*1*0,3+32,61*1,2*0,45)</t>
  </si>
  <si>
    <t>"m3*hmotnostní koeficient"88,133*1,8</t>
  </si>
  <si>
    <t>158,639*0,4217 'Přepočtené koeficientem množství</t>
  </si>
  <si>
    <t>1885340203</t>
  </si>
  <si>
    <t>"vedení kanalizační řady A - J délka*šířka*výška" (344,18*1*0,48+101,54*1,1*0,56+57,76*1,2*0,63+77,01*1,4*0,7)</t>
  </si>
  <si>
    <t>"vedení kanalizační přípojky A -J délka*šířka*výška" 247,28*0,8*0,39</t>
  </si>
  <si>
    <t>"m3*hmotnostní koeficient" 424,042*2</t>
  </si>
  <si>
    <t>848,084*0,4217 'Přepočtené koeficientem množství</t>
  </si>
  <si>
    <t>58343930</t>
  </si>
  <si>
    <t>kamenivo drcené hrubé frakce 16/32</t>
  </si>
  <si>
    <t>-1998670987</t>
  </si>
  <si>
    <t>"m3*hmotnostní koeficient" 195,937*2</t>
  </si>
  <si>
    <t>391,874*0,4217 'Přepočtené koeficientem množství</t>
  </si>
  <si>
    <t>181351103</t>
  </si>
  <si>
    <t>Rozprostření ornice tl vrstvy do 200 mm pl do 500 m2 v rovině nebo ve svahu do 1:5 strojně</t>
  </si>
  <si>
    <t>850532468</t>
  </si>
  <si>
    <t>"plocha rozprostření" 24,25+2,68+20,14+23+29,2+5,42</t>
  </si>
  <si>
    <t>-1374533656</t>
  </si>
  <si>
    <t>"délka* šířka* počet" 1482,69*2*0,75</t>
  </si>
  <si>
    <t>2224,035*0,4217 'Přepočtené koeficientem množství</t>
  </si>
  <si>
    <t>-437423070</t>
  </si>
  <si>
    <t>"m3*prořez 10%"2224,035*1,10</t>
  </si>
  <si>
    <t>2446,439*0,4217 'Přepočtené koeficientem množství</t>
  </si>
  <si>
    <t>212752401</t>
  </si>
  <si>
    <t>Trativod z drenážních trubek korugovaných PE-HD SN 8 perforace 360° včetně lože otevřený výkop DN 100 pro liniové stavby</t>
  </si>
  <si>
    <t>2046935155</t>
  </si>
  <si>
    <t>321213114</t>
  </si>
  <si>
    <t>Zdivo nadzákladové z lomového kamene vodních staveb výplňové na maltu MC 25</t>
  </si>
  <si>
    <t>18970039</t>
  </si>
  <si>
    <t>"vsakovací objekt stoka D délka*šířka*výška*hloubka"1,2*0,4*0,3</t>
  </si>
  <si>
    <t>0,144*0,4217 'Přepočtené koeficientem množství</t>
  </si>
  <si>
    <t>358215114</t>
  </si>
  <si>
    <t>Bourání stoky kompletní nebo vybourání otvorů ze zdiva kamenného plochy do 4 m2</t>
  </si>
  <si>
    <t>-1423786681</t>
  </si>
  <si>
    <t>"šachta  dle bilance zem. prací" 3,05</t>
  </si>
  <si>
    <t>3,05*0,4217 'Přepočtené koeficientem množství</t>
  </si>
  <si>
    <t>358315114</t>
  </si>
  <si>
    <t>Bourání stoky kompletní nebo vybourání otvorů z prostého betonu plochy do 4 m2</t>
  </si>
  <si>
    <t>1769645951</t>
  </si>
  <si>
    <t>Poznámka k položce:
demontáž stávajících uličních vpustí, včetně zaslepení</t>
  </si>
  <si>
    <t>"UV šířka*délka*hloubka*počet"0,6*0,6*1,5*6</t>
  </si>
  <si>
    <t>"šachta dle bilance zem.prací"1,49</t>
  </si>
  <si>
    <t>4,73*0,4217 'Přepočtené koeficientem množství</t>
  </si>
  <si>
    <t>451572111</t>
  </si>
  <si>
    <t>Lože pod potrubí otevřený výkop z kameniva drobného těženého</t>
  </si>
  <si>
    <t>1720250070</t>
  </si>
  <si>
    <t>"vedení kanalizační řady A - J délka*šířka*výška" 344,18*1*0,19+101,54*1,1*0,22+57,76*1,2*0,26+77,01*1,4*0,3</t>
  </si>
  <si>
    <t>"vedení kanalizační přípojky A -J délka*šířka*výška" 247,28*0,8*0,19</t>
  </si>
  <si>
    <t>177,919*0,4217 'Přepočtené koeficientem množství</t>
  </si>
  <si>
    <t>451573111</t>
  </si>
  <si>
    <t>Lože pod potrubí otevřený výkop ze štěrkopísku</t>
  </si>
  <si>
    <t>-1035221104</t>
  </si>
  <si>
    <t>"vedení kanalizační řady A - J délka*šířka*výška" 212,29*1*0,19+32,61*1,2*0,25</t>
  </si>
  <si>
    <t>"vedení kanalizační přípojky A -J délka*šířka*výška" 42,73*0,8*0,17</t>
  </si>
  <si>
    <t>55,929*0,4217 'Přepočtené koeficientem množství</t>
  </si>
  <si>
    <t>452311161</t>
  </si>
  <si>
    <t>Podkladní desky z betonu prostého tř. C 25/30 otevřený výkop</t>
  </si>
  <si>
    <t>-1516957872</t>
  </si>
  <si>
    <t>"vsakovací objekt stoka A délka*šířka*výška"2,01*1,1*0,4</t>
  </si>
  <si>
    <t>"vsakovací objekt stoka D délka*šířka*výška"1,5*1,4*0,4</t>
  </si>
  <si>
    <t>"vsakovací objekt stoka F délka*šířka*výška"2,01*1*0,4</t>
  </si>
  <si>
    <t>"vsakovací objekt stoka H délka*šířka*výška"2,01*1,1*0,4</t>
  </si>
  <si>
    <t>"vsakovací objekt stoka J délka*šířka*výška"2,01*1*0,4</t>
  </si>
  <si>
    <t>4,216*0,4217 'Přepočtené koeficientem množství</t>
  </si>
  <si>
    <t>452321131</t>
  </si>
  <si>
    <t>Podkladní desky ze ŽB tř. C 12/15 otevřený výkop</t>
  </si>
  <si>
    <t>-1583539057</t>
  </si>
  <si>
    <t>"vedení kanalizační trasa A -J délka*šířka*výška" 35,43*1,1*0,1+3,96*1,4*0,1+50,80*1,20*0,1</t>
  </si>
  <si>
    <t>"vedení kanalizační přípojky A -J délka*šířka*výška" (3,12+4,92+0,86+11,41+0,88)*0,8*0,1</t>
  </si>
  <si>
    <t>12,243*0,4217 'Přepočtené koeficientem množství</t>
  </si>
  <si>
    <t>452368211</t>
  </si>
  <si>
    <t>Výztuž podkladních desek nebo bloků nebo pražců otevřený výkop ze svařovaných sítí Kari</t>
  </si>
  <si>
    <t>225045199</t>
  </si>
  <si>
    <t>"vedení kanalizační trasa A -J délka*šířka" 35,43*1,1+3,96*1,4+50,80*1,2</t>
  </si>
  <si>
    <t>"vedení kanalizační přípojky A -J délka*šířka" (3,12+4,92+0,86+11,41+0,88)*0,8</t>
  </si>
  <si>
    <t>"m3*hmotnostní koeficient"122,429*0,003</t>
  </si>
  <si>
    <t>0,367*0,4217 'Přepočtené koeficientem množství</t>
  </si>
  <si>
    <t>452386131</t>
  </si>
  <si>
    <t>Vyrovnávací prstence z betonu prostého tř. C 25/30 v nad 200 mm</t>
  </si>
  <si>
    <t>1341586709</t>
  </si>
  <si>
    <t>25*0,4217 'Přepočtené koeficientem množství</t>
  </si>
  <si>
    <t>59224187</t>
  </si>
  <si>
    <t>prstenec šachtový vyrovnávací betonový 625x120x100mm</t>
  </si>
  <si>
    <t>-2061530469</t>
  </si>
  <si>
    <t>2*0,4217 'Přepočtené koeficientem množství</t>
  </si>
  <si>
    <t>59224188</t>
  </si>
  <si>
    <t>prstenec šachtový vyrovnávací betonový 625x120x120mm</t>
  </si>
  <si>
    <t>-1143292725</t>
  </si>
  <si>
    <t>5*0,4217 'Přepočtené koeficientem množství</t>
  </si>
  <si>
    <t>59224176</t>
  </si>
  <si>
    <t>prstenec šachtový vyrovnávací betonový 625x120x80mm</t>
  </si>
  <si>
    <t>984885077</t>
  </si>
  <si>
    <t>1*0,4217 'Přepočtené koeficientem množství</t>
  </si>
  <si>
    <t>59224185</t>
  </si>
  <si>
    <t>prstenec šachtový vyrovnávací betonový 625x120x60mm</t>
  </si>
  <si>
    <t>-1132181866</t>
  </si>
  <si>
    <t>3*0,4217 'Přepočtené koeficientem množství</t>
  </si>
  <si>
    <t>59224184</t>
  </si>
  <si>
    <t>prstenec šachtový vyrovnávací betonový 625x120x40mm</t>
  </si>
  <si>
    <t>49060816</t>
  </si>
  <si>
    <t>14*0,4217 'Přepočtené koeficientem množství</t>
  </si>
  <si>
    <t>464531112</t>
  </si>
  <si>
    <t>Pohoz z hrubého drceného kamenivo zrno 63 až 125 mm z terénu</t>
  </si>
  <si>
    <t>176777039</t>
  </si>
  <si>
    <t>"vsakovací objekt stoka J délka*šířka*výška"3,37*1,77*1,78+3,37*1,28+3,37*0,32*1,78</t>
  </si>
  <si>
    <t>16,851*0,4217 'Přepočtené koeficientem množství</t>
  </si>
  <si>
    <t>465512227</t>
  </si>
  <si>
    <t>Dlažba z lomového kamene na sucho se zalitím spár cementovou maltou tl 250 mm</t>
  </si>
  <si>
    <t>-836144939</t>
  </si>
  <si>
    <t>"vsakovací objekt stoka A délka*šířka*výška"3,2*2,7+3,2*1,2*1,75</t>
  </si>
  <si>
    <t>"vsakovací objekt stoka D délka*šířka*výška"1,63*3,5</t>
  </si>
  <si>
    <t>"vsakovací objekt stoka F délka*šířka*výška"3,97*3,5+0,35*3,5*1,78</t>
  </si>
  <si>
    <t>"vsakovací objekt stoka G délka*šířka*výška"3,2*4,7+3,2*0,6*1,78+3,2*1,46*1,75</t>
  </si>
  <si>
    <t>"vsakovací objekt stoka H délka*šířka*výška"3,22*4,2+3,22*0,83*1,78+3,22*1,44*1,75</t>
  </si>
  <si>
    <t>90,171*0,4217 'Přepočtené koeficientem množství</t>
  </si>
  <si>
    <t>810391811</t>
  </si>
  <si>
    <t>Bourání stávajícího potrubí z betonu DN přes 200 do 400</t>
  </si>
  <si>
    <t>276258742</t>
  </si>
  <si>
    <t>Poznámka k položce:
výměna stávajícího potrubí</t>
  </si>
  <si>
    <t>"stávající vedení N délka" 97,77</t>
  </si>
  <si>
    <t>97,77*0,4217 'Přepočtené koeficientem množství</t>
  </si>
  <si>
    <t>850391811</t>
  </si>
  <si>
    <t>Bourání stávajícího potrubí z trub litinových DN přes 250 do 400</t>
  </si>
  <si>
    <t>-451105648</t>
  </si>
  <si>
    <t>Poznámka k položce:
výměna stáv. potrubí</t>
  </si>
  <si>
    <t>"stáv. vedení kanalizace D" 5,52</t>
  </si>
  <si>
    <t>5,52*0,4217 'Přepočtené koeficientem množství</t>
  </si>
  <si>
    <t>871310320</t>
  </si>
  <si>
    <t>Montáž kanalizačního potrubí hladkého plnostěnného SN 12 z polypropylenu DN 150</t>
  </si>
  <si>
    <t>935088836</t>
  </si>
  <si>
    <t>"vedení kanalizační přípojky A délka" 11,37+1,97+2,1+3,12</t>
  </si>
  <si>
    <t>"vedení kanalizační přípojky B délka" 1,45+7,06+7,98+1,74+26,21</t>
  </si>
  <si>
    <t>"vedení kanalizační přípojky C délka" 7,09+7,43+6,8</t>
  </si>
  <si>
    <t>"vedení kanalizační přípojky D délka" 12,45+4,92+0,86+1,27</t>
  </si>
  <si>
    <t>"vedení kanalizační přípojky F délka" 6,87+2,24+11,41+7,14+0,88+9,12+10,31</t>
  </si>
  <si>
    <t>"vedení kanalizační přípojky G délka" 0,91+4,99+5,23+1,68</t>
  </si>
  <si>
    <t xml:space="preserve">"vedení kanalizační přípojky N  délka" </t>
  </si>
  <si>
    <t>10,91+1,95+4,39+9,76+2,97+0,83+6,58+3,59+14,73+5,16+5,54+10,18+2,34+0,81+6,43+9,95+4,33+15,08+2,27+11,72+2,93</t>
  </si>
  <si>
    <t>"vedení kanalizační přípojky H délka" 0,74</t>
  </si>
  <si>
    <t>"vedení kanalizační přípojky I délka"5,27+1,05+0,81</t>
  </si>
  <si>
    <t>"vedení kanalizační přípojky J délka"4,95+3,57+3,53+2,36+4,02</t>
  </si>
  <si>
    <t>323,35*0,4217 'Přepočtené koeficientem množství</t>
  </si>
  <si>
    <t>28617025</t>
  </si>
  <si>
    <t>trubka kanalizační PP plnostěnná třívrstvá DN 150x1000mm SN12</t>
  </si>
  <si>
    <t>909946749</t>
  </si>
  <si>
    <t>"m*prořez 1,5%" 323,350*1,015</t>
  </si>
  <si>
    <t>328,2*0,4217 'Přepočtené koeficientem množství</t>
  </si>
  <si>
    <t>871370320</t>
  </si>
  <si>
    <t>Montáž kanalizačního potrubí hladkého plnostěnného SN 12 z polypropylenu DN 300</t>
  </si>
  <si>
    <t>762567547</t>
  </si>
  <si>
    <t>"vedení kanalizační řady A délka" 66,96</t>
  </si>
  <si>
    <t>"vedení kanalizační řady B délka" 50,20</t>
  </si>
  <si>
    <t>"vedení kanalizační řady C délka" 109,13</t>
  </si>
  <si>
    <t>"vedení kanalizační řady G délka" 53,11</t>
  </si>
  <si>
    <t>"vedení kanalizační řady N délka" 97,77</t>
  </si>
  <si>
    <t>"vedení kanalizační řady H délka" 46,87</t>
  </si>
  <si>
    <t>"vedení kanalizační řady J délka" 131,96</t>
  </si>
  <si>
    <t>556*0,4217 'Přepočtené koeficientem množství</t>
  </si>
  <si>
    <t>28617028</t>
  </si>
  <si>
    <t>trubka kanalizační PP plnostěnná třívrstvá DN 300x1000mm SN12</t>
  </si>
  <si>
    <t>-799444554</t>
  </si>
  <si>
    <t>"m*prořez 1,5%" 556*1,015</t>
  </si>
  <si>
    <t>564,34*0,4217 'Přepočtené koeficientem množství</t>
  </si>
  <si>
    <t>42284024</t>
  </si>
  <si>
    <t>klapka zpětná koncová litinová L55 067 601 DN 300</t>
  </si>
  <si>
    <t>1054519508</t>
  </si>
  <si>
    <t>871390320</t>
  </si>
  <si>
    <t>Montáž kanalizačního potrubí hladkého plnostěnného SN 12 z polypropylenu DN 400</t>
  </si>
  <si>
    <t>-1660792439</t>
  </si>
  <si>
    <t>"vedení kanalizační řady A délka"35,41</t>
  </si>
  <si>
    <t>"vedení kanalizační řady H délka"51,67</t>
  </si>
  <si>
    <t>"vedení kanalizační řady I délka" 49,72</t>
  </si>
  <si>
    <t>136,8*0,4217 'Přepočtené koeficientem množství</t>
  </si>
  <si>
    <t>28617029</t>
  </si>
  <si>
    <t>trubka kanalizační PP plnostěnná třívrstvá DN 400x1000mm SN12</t>
  </si>
  <si>
    <t>-2000387327</t>
  </si>
  <si>
    <t>"m*prořez 1,5%" 136,8*1,15</t>
  </si>
  <si>
    <t>157,32*0,4217 'Přepočtené koeficientem množství</t>
  </si>
  <si>
    <t>42284024R00</t>
  </si>
  <si>
    <t>klapka zpětná koncová litinová L55 067 601 DN 400</t>
  </si>
  <si>
    <t>603202343</t>
  </si>
  <si>
    <t>871420320</t>
  </si>
  <si>
    <t>Montáž kanalizačního potrubí hladkého plnostěnného SN 12 z polypropylenu DN 500</t>
  </si>
  <si>
    <t>-2117656766</t>
  </si>
  <si>
    <t>"vedení kanalizační řady F délka" 141,18</t>
  </si>
  <si>
    <t>141,18*0,4217 'Přepočtené koeficientem množství</t>
  </si>
  <si>
    <t>28617030</t>
  </si>
  <si>
    <t>trubka kanalizační PP plnostěnná třívrstvá DN 500x1000mm SN12</t>
  </si>
  <si>
    <t>-351736712</t>
  </si>
  <si>
    <t>"m*prořez 1,5%" 141,18*1,15</t>
  </si>
  <si>
    <t>162,357*0,4217 'Přepočtené koeficientem množství</t>
  </si>
  <si>
    <t>42284024R01</t>
  </si>
  <si>
    <t>-32469023</t>
  </si>
  <si>
    <t>871440420</t>
  </si>
  <si>
    <t>Montáž kanalizačního potrubí korugovaného SN 12 z polypropylenu DN 600</t>
  </si>
  <si>
    <t>-1825942982</t>
  </si>
  <si>
    <t>"vedení kanalizační řady D délka" 80,64</t>
  </si>
  <si>
    <t>80,64*0,4217 'Přepočtené koeficientem množství</t>
  </si>
  <si>
    <t>28617272</t>
  </si>
  <si>
    <t>trubka kanalizační PP korugovaná DN 600x6000mm SN12</t>
  </si>
  <si>
    <t>-1615178451</t>
  </si>
  <si>
    <t>"m*prořez 1,5%" 80,64*1,15</t>
  </si>
  <si>
    <t>92,736*0,4217 'Přepočtené koeficientem množství</t>
  </si>
  <si>
    <t>42284024R02</t>
  </si>
  <si>
    <t>-1178452407</t>
  </si>
  <si>
    <t>894411121</t>
  </si>
  <si>
    <t>Zřízení šachet kanalizačních z betonových dílců na potrubí DN nad 200 do 300 dno beton tř. C 25/30</t>
  </si>
  <si>
    <t>-1618854494</t>
  </si>
  <si>
    <t>592240R00</t>
  </si>
  <si>
    <t xml:space="preserve">dno betonové šachtové kulaté DN 1000/300, výška 600 mm </t>
  </si>
  <si>
    <t>-1910066656</t>
  </si>
  <si>
    <t>59224160</t>
  </si>
  <si>
    <t>skruž kanalizační s ocelovými stupadly DN 1000, výšky 250 mm</t>
  </si>
  <si>
    <t>-1083911870</t>
  </si>
  <si>
    <t>59224130</t>
  </si>
  <si>
    <t>deska betonová přechodová 1000/625, třída zatížení D400, výšky 250 mm</t>
  </si>
  <si>
    <t>2055589539</t>
  </si>
  <si>
    <t>894411131</t>
  </si>
  <si>
    <t>Zřízení šachet kanalizačních z betonových dílců na potrubí DN nad 300 do 400 dno beton tř. C 25/30</t>
  </si>
  <si>
    <t>2100887114</t>
  </si>
  <si>
    <t>18*0,4217 'Přepočtené koeficientem množství</t>
  </si>
  <si>
    <t>-2009993216</t>
  </si>
  <si>
    <t>592240R01</t>
  </si>
  <si>
    <t>dno betonové šachtové kulaté DN 1000/400 výška 800 mm</t>
  </si>
  <si>
    <t>-1263405510</t>
  </si>
  <si>
    <t>4*0,4217 'Přepočtené koeficientem množství</t>
  </si>
  <si>
    <t>5785870</t>
  </si>
  <si>
    <t>59224160R01</t>
  </si>
  <si>
    <t>skruž kanalizační s ocelovými stupadly DN 1000, výšky 500 mm</t>
  </si>
  <si>
    <t>-600665087</t>
  </si>
  <si>
    <t>2078534703</t>
  </si>
  <si>
    <t>59224056</t>
  </si>
  <si>
    <t>kónus pro kanalizační šachty s kapsovým stupadlem 100/62,5x67x12cm</t>
  </si>
  <si>
    <t>-714786742</t>
  </si>
  <si>
    <t>894411141</t>
  </si>
  <si>
    <t>Zřízení šachet kanalizačních z betonových dílců na potrubí DN 500 dno beton tř. C 25/30</t>
  </si>
  <si>
    <t>-219559375</t>
  </si>
  <si>
    <t>72</t>
  </si>
  <si>
    <t>59224064</t>
  </si>
  <si>
    <t>dno betonové šachtové kulaté DN 1000/500 výška 1000 mm</t>
  </si>
  <si>
    <t>-948710754</t>
  </si>
  <si>
    <t>73</t>
  </si>
  <si>
    <t>242278481</t>
  </si>
  <si>
    <t>74</t>
  </si>
  <si>
    <t>2007771633</t>
  </si>
  <si>
    <t>75</t>
  </si>
  <si>
    <t>2119288194</t>
  </si>
  <si>
    <t>76</t>
  </si>
  <si>
    <t>-1417808230</t>
  </si>
  <si>
    <t>77</t>
  </si>
  <si>
    <t>894411151</t>
  </si>
  <si>
    <t>Zřízení šachet kanalizačních z betonových dílců na potrubí DN 600 dno beton tř. C 25/30</t>
  </si>
  <si>
    <t>-155227747</t>
  </si>
  <si>
    <t>78</t>
  </si>
  <si>
    <t>59224061</t>
  </si>
  <si>
    <t>dno betonové šachtové kulaté DN 1000/600, výška 1000 mm</t>
  </si>
  <si>
    <t>-36691284</t>
  </si>
  <si>
    <t>79</t>
  </si>
  <si>
    <t>-2066509077</t>
  </si>
  <si>
    <t>80</t>
  </si>
  <si>
    <t>-630276149</t>
  </si>
  <si>
    <t>81</t>
  </si>
  <si>
    <t>2015030453</t>
  </si>
  <si>
    <t>82</t>
  </si>
  <si>
    <t>-603236638</t>
  </si>
  <si>
    <t>83</t>
  </si>
  <si>
    <t>895931111</t>
  </si>
  <si>
    <t>Vpusti kanalizačních horské z betonu prostého C12/15 velikosti 1200/600 mm</t>
  </si>
  <si>
    <t>-1548282626</t>
  </si>
  <si>
    <t>84</t>
  </si>
  <si>
    <t>59223823R00</t>
  </si>
  <si>
    <t>vpusť horská betonová 600/1200, výška 1200mm</t>
  </si>
  <si>
    <t>1034697387</t>
  </si>
  <si>
    <t>85</t>
  </si>
  <si>
    <t>59223823R01</t>
  </si>
  <si>
    <t>rektifikační rámeček 600/1200, výška 100mm</t>
  </si>
  <si>
    <t>-1418591440</t>
  </si>
  <si>
    <t>86</t>
  </si>
  <si>
    <t>895941111</t>
  </si>
  <si>
    <t>Zřízení vpusti kanalizační uliční z betonových dílců typ UV-50 normální</t>
  </si>
  <si>
    <t>-1632325725</t>
  </si>
  <si>
    <t>Poznámka k položce:
Poznámka k položce: popř. polypropylenu</t>
  </si>
  <si>
    <t>54*0,4217 'Přepočtené koeficientem množství</t>
  </si>
  <si>
    <t>87</t>
  </si>
  <si>
    <t>59223852</t>
  </si>
  <si>
    <t>dno pro uliční vpusť s kalovou prohlubní betonové 450x300x50mm</t>
  </si>
  <si>
    <t>1878584533</t>
  </si>
  <si>
    <t>88</t>
  </si>
  <si>
    <t>59223854</t>
  </si>
  <si>
    <t>skruž pro uliční vpusť s výtokovým otvorem PVC betonová 450x350x50mm</t>
  </si>
  <si>
    <t>-1661461502</t>
  </si>
  <si>
    <t>89</t>
  </si>
  <si>
    <t>59223858</t>
  </si>
  <si>
    <t>skruž pro uliční vpusť horní betonová 450x570x50mm</t>
  </si>
  <si>
    <t>20336278</t>
  </si>
  <si>
    <t>90</t>
  </si>
  <si>
    <t>59223862</t>
  </si>
  <si>
    <t>skruž pro uliční vpusť středová betonová 450x295x50mm</t>
  </si>
  <si>
    <t>980051060</t>
  </si>
  <si>
    <t>91</t>
  </si>
  <si>
    <t>28661784</t>
  </si>
  <si>
    <t>revizní šachty D 400-kalový koš pro D 315</t>
  </si>
  <si>
    <t>1143197376</t>
  </si>
  <si>
    <t>92</t>
  </si>
  <si>
    <t>59223864R00</t>
  </si>
  <si>
    <t>prstenec pro uliční vpusť vyrovnávací betonový 450-500/170</t>
  </si>
  <si>
    <t>-473265155</t>
  </si>
  <si>
    <t>93</t>
  </si>
  <si>
    <t>899104112</t>
  </si>
  <si>
    <t>Osazení poklopů litinových nebo ocelových včetně rámů pro třídu zatížení D400, E600</t>
  </si>
  <si>
    <t>-2090055910</t>
  </si>
  <si>
    <t>94</t>
  </si>
  <si>
    <t>899104112R00</t>
  </si>
  <si>
    <t>kanalizační poklop - litinový, rám samonivelační, D 400 s odvětráním</t>
  </si>
  <si>
    <t>-225585640</t>
  </si>
  <si>
    <t>95</t>
  </si>
  <si>
    <t>899204112</t>
  </si>
  <si>
    <t>Osazení mříží litinových včetně rámů a košů na bahno pro třídu zatížení D400, E600</t>
  </si>
  <si>
    <t>804334337</t>
  </si>
  <si>
    <t>56*0,4217 'Přepočtené koeficientem množství</t>
  </si>
  <si>
    <t>96</t>
  </si>
  <si>
    <t>55242320</t>
  </si>
  <si>
    <t>mříž vtoková litinová plochá 500x500mm</t>
  </si>
  <si>
    <t>-178285249</t>
  </si>
  <si>
    <t>49*0,4217 'Přepočtené koeficientem množství</t>
  </si>
  <si>
    <t>97</t>
  </si>
  <si>
    <t>56230625</t>
  </si>
  <si>
    <t>poklop šachtový čtvercový 500x500mm C250 kompozitní termoplast s rámem pro zabetonování</t>
  </si>
  <si>
    <t>1401913895</t>
  </si>
  <si>
    <t>9*0,4217 'Přepočtené koeficientem množství</t>
  </si>
  <si>
    <t>98</t>
  </si>
  <si>
    <t>28661787</t>
  </si>
  <si>
    <t>mříž šachtová dešťová litinová dešťová dno DN 425 pro třídu zatížení D400 čtverec</t>
  </si>
  <si>
    <t>127939919</t>
  </si>
  <si>
    <t>99</t>
  </si>
  <si>
    <t>899623141</t>
  </si>
  <si>
    <t>Obetonování potrubí nebo zdiva stok betonem prostým tř. C 12/15 otevřený výkop</t>
  </si>
  <si>
    <t>-1321157524</t>
  </si>
  <si>
    <t>"vedení kanalizační trasa A -J délka*šířka*výška" 35,43*1,1*0,32+3,96*1,4*0,4+50,80*1,2*0,35</t>
  </si>
  <si>
    <t>"vedení kanalizační přípojky A -J délka*šířka*výška" (3,12+4,92+0,86+11,41+0,88)*0,8*0,2</t>
  </si>
  <si>
    <t>39,415*0,4217 'Přepočtené koeficientem množství</t>
  </si>
  <si>
    <t>100</t>
  </si>
  <si>
    <t>1827226861</t>
  </si>
  <si>
    <t>"vedení kanalizace trasa délka" 914,62</t>
  </si>
  <si>
    <t>"vedení kanalizace přípojky délka" 323,35</t>
  </si>
  <si>
    <t>1237,97*0,4217 'Přepočtené koeficientem množství</t>
  </si>
  <si>
    <t>101</t>
  </si>
  <si>
    <t>-1120339947</t>
  </si>
  <si>
    <t>102</t>
  </si>
  <si>
    <t>998276101R00</t>
  </si>
  <si>
    <t>Pomocný kotevní a spojovací materiál</t>
  </si>
  <si>
    <t>721425255</t>
  </si>
  <si>
    <t>103</t>
  </si>
  <si>
    <t>935932112</t>
  </si>
  <si>
    <t>Osazení odvodňovacího plastového žlabu s krycím roštem šířky přes 200 mm</t>
  </si>
  <si>
    <t>428243794</t>
  </si>
  <si>
    <t>3,17+5,74+5,08</t>
  </si>
  <si>
    <t>13,99*0,4217 'Přepočtené koeficientem množství</t>
  </si>
  <si>
    <t>104</t>
  </si>
  <si>
    <t>59228433</t>
  </si>
  <si>
    <t>žlab štěrbinový betonový s roštem 400x500x4000mm</t>
  </si>
  <si>
    <t>-1989432647</t>
  </si>
  <si>
    <t>"m*prořez 5%"13,99*1,05</t>
  </si>
  <si>
    <t>14,69*0,4217 'Přepočtené koeficientem množství</t>
  </si>
  <si>
    <t>105</t>
  </si>
  <si>
    <t>962042334</t>
  </si>
  <si>
    <t>Bourání pilířů z betonu prostého</t>
  </si>
  <si>
    <t>-229358277</t>
  </si>
  <si>
    <t>"římsa dle bilance zem. prací" 0,24</t>
  </si>
  <si>
    <t>0,24*0,4217 'Přepočtené koeficientem množství</t>
  </si>
  <si>
    <t>106</t>
  </si>
  <si>
    <t>963071111</t>
  </si>
  <si>
    <t>Demontáž ocelových prvků mostů šroubovaných nebo svařovaných do 100 kg</t>
  </si>
  <si>
    <t>-1789183865</t>
  </si>
  <si>
    <t>Poznámka k položce:
demontáž a uložení pro zpětnou montáž mostovky u vyústním objektu D</t>
  </si>
  <si>
    <t>100*0,4217 'Přepočtené koeficientem množství</t>
  </si>
  <si>
    <t>107</t>
  </si>
  <si>
    <t>966005111</t>
  </si>
  <si>
    <t>Rozebrání a odstranění silničního zábradlí se sloupky osazenými s betonovými patkami</t>
  </si>
  <si>
    <t>1717530430</t>
  </si>
  <si>
    <t xml:space="preserve">"dle bilance zemních prací" 2,6 </t>
  </si>
  <si>
    <t>2,6*0,4217 'Přepočtené koeficientem množství</t>
  </si>
  <si>
    <t>108</t>
  </si>
  <si>
    <t>-811499919</t>
  </si>
  <si>
    <t>109</t>
  </si>
  <si>
    <t>156438930</t>
  </si>
  <si>
    <t>"odpad frézování*koeficient" 4,802*11</t>
  </si>
  <si>
    <t>110</t>
  </si>
  <si>
    <t>826866903</t>
  </si>
  <si>
    <t>"odstranění živice*koeficient" 8,253*66</t>
  </si>
  <si>
    <t>111</t>
  </si>
  <si>
    <t>1789858106</t>
  </si>
  <si>
    <t>"zbývající odpad"(56,325-4,802-8,253)*5</t>
  </si>
  <si>
    <t>112</t>
  </si>
  <si>
    <t>997221625</t>
  </si>
  <si>
    <t>Poplatek za uložení na skládce (skládkovné) stavebního odpadu železobetonového kód odpadu 17 01 01</t>
  </si>
  <si>
    <t>-1303245009</t>
  </si>
  <si>
    <t>7,604+13,606</t>
  </si>
  <si>
    <t>113</t>
  </si>
  <si>
    <t>668046894</t>
  </si>
  <si>
    <t>114</t>
  </si>
  <si>
    <t>-1839701506</t>
  </si>
  <si>
    <t>21,758</t>
  </si>
  <si>
    <t>115</t>
  </si>
  <si>
    <t>-1223607787</t>
  </si>
  <si>
    <t>1128,817*0,4217 'Přepočtené koeficientem množství</t>
  </si>
  <si>
    <t>116</t>
  </si>
  <si>
    <t>884013369</t>
  </si>
  <si>
    <t>VRN4</t>
  </si>
  <si>
    <t>Inženýrská činnost</t>
  </si>
  <si>
    <t>117</t>
  </si>
  <si>
    <t>043114000</t>
  </si>
  <si>
    <t>Zkoušky tlakové</t>
  </si>
  <si>
    <t>1024</t>
  </si>
  <si>
    <t>1141879746</t>
  </si>
  <si>
    <t>118</t>
  </si>
  <si>
    <t>043144000</t>
  </si>
  <si>
    <t>Zkoušky těsnosti</t>
  </si>
  <si>
    <t>-21973600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</si>
  <si>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</si>
  <si>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</si>
  <si>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</si>
  <si>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</si>
  <si>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938908411</t>
  </si>
  <si>
    <t>Čištění vozovek splachováním vodou</t>
  </si>
  <si>
    <t>-2073648079</t>
  </si>
  <si>
    <t>Poznámka k položce:
Čištění bude prováděno při znečištění přiléhlých komunikací.</t>
  </si>
  <si>
    <t>VRN1</t>
  </si>
  <si>
    <t>Průzkumné, geodetické a projektové práce</t>
  </si>
  <si>
    <t>012002000</t>
  </si>
  <si>
    <t>Geodetické práce - geometrický plán pro KN</t>
  </si>
  <si>
    <t>1660641793</t>
  </si>
  <si>
    <t>012103000</t>
  </si>
  <si>
    <t>Geodetické práce před výstavbou a při provádění stavby</t>
  </si>
  <si>
    <t>1675173358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</si>
  <si>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</si>
  <si>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</si>
  <si>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</si>
  <si>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1786595329</t>
  </si>
  <si>
    <t>Poznámka k položce:
Veškeré geodetické činnosti spojené s vytýčením stavebních objektů, inženýrských objektů a inženýrských sítí (vč. úhrady za jejich vytýčení).</t>
  </si>
  <si>
    <t>012303000</t>
  </si>
  <si>
    <t>Geodetické práce po výstavbě  a kartografické práce</t>
  </si>
  <si>
    <t>1892105156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</si>
  <si>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</si>
  <si>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013254000</t>
  </si>
  <si>
    <t>Dokumentace skutečného provedení stavby</t>
  </si>
  <si>
    <t>-64022378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</si>
  <si>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</si>
  <si>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</si>
  <si>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</si>
  <si>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1181009422</t>
  </si>
  <si>
    <t>Poznámka k položce:
Před zahájením stavby provede zhotovitel pasportizaci nemovitostí a objízdných tras, vč. fotografické dokumentace.</t>
  </si>
  <si>
    <t>VRN2</t>
  </si>
  <si>
    <t>Příprava staveniště</t>
  </si>
  <si>
    <t>022002000</t>
  </si>
  <si>
    <t xml:space="preserve">Ochrana stávajících inženýrských sítí před poškozením </t>
  </si>
  <si>
    <t>-11242502</t>
  </si>
  <si>
    <t>Poznámka k položce:
Jedná se o sitě vlastníků či správců: 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</si>
  <si>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</si>
  <si>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</si>
  <si>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032103000</t>
  </si>
  <si>
    <t>Zařízení staveniště - náklady na vybavení staveniště</t>
  </si>
  <si>
    <t>-2013113179</t>
  </si>
  <si>
    <t xml:space="preserve">Poznámka k položce:
Součástí položky je zejména: 
- vybudování zpevněné plochy pro zařízení staveniště
- připojení jednotlivých energií (voda, elektrika, WIFI apod.)
- energie jako takové
- oplocení staveniště a ohrazení prováděných objektů
- ochranna okolních pozemků
- dopravní značení staveniště
-  osvětlení staveniště
-  informační tabule apod
-  nájem ploch či objektů pro staveniště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
- rozebrání, bourání a odvoz zařízení staveniště
- úpravu terénu po staveništi.                              </t>
  </si>
  <si>
    <t>043103000R00</t>
  </si>
  <si>
    <t>Zkoušky bez rozlišení - zkouška modulu přetvárnosti</t>
  </si>
  <si>
    <t>264774229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</si>
  <si>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</si>
  <si>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</si>
  <si>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</si>
  <si>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42383254</t>
  </si>
  <si>
    <t>043103000R02</t>
  </si>
  <si>
    <t>Zkoušky bez rozlišení - zkouška vlhkosti</t>
  </si>
  <si>
    <t>-1993135052</t>
  </si>
  <si>
    <t>043103000R03</t>
  </si>
  <si>
    <t>Zkoušky bez rozlišení - zkouška únosnosti zemní pláně</t>
  </si>
  <si>
    <t>-482467423</t>
  </si>
  <si>
    <t>043103000R04</t>
  </si>
  <si>
    <t>Zkoušky bez rozlišení - zkouška nivelační</t>
  </si>
  <si>
    <t>490379226</t>
  </si>
  <si>
    <t>VRN7</t>
  </si>
  <si>
    <t>Provozní vlivy</t>
  </si>
  <si>
    <t>071203000</t>
  </si>
  <si>
    <t>Provoz dalšího subjektu</t>
  </si>
  <si>
    <t>-1447044275</t>
  </si>
  <si>
    <t xml:space="preserve">Poznámka k položce:
Součástí položky jsou zejména náklady na: 
- zajištění vjezdu místních obyvatel
- zajištění vjezdu IZS
- zajištění dočasné autobusové zastávky.
Podrobný popis viz. Souhrnná tech. zpráva, oddíl B.8. </t>
  </si>
  <si>
    <t>072103011</t>
  </si>
  <si>
    <t>Zajištění DIO komunikace II. a III. třídy - jednoduché el. vedení</t>
  </si>
  <si>
    <t>1613356088</t>
  </si>
  <si>
    <t xml:space="preserve"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bude rozdělena na další 5 etap realizace díla- viz. B.8.2 - č.v. 1 zasády organizace výstavby - etapizace.
- montáž, pronájem  a demontáž dočasných dopravních značek kompletních.
Stavba bude rozdělena na další 5 etap realizace díla- viz. B.8.2 - č.v. 1 zasády organizace výstavby - etapizace.
Etapa 1   km 0,000 – 0,350, tj. začátek úseku – křižovatka s III/18714 (mimo)
Etapa 2   km 0,350 – 0,492, tj. křižovatka s III/18714 včetně -  km 0,492 + dotčená část III/18714
Etapa 3                                  Část a  km 0,901 – km 0,984, tj. křižovatka s místní komunikací Nádražní (včetně) – křižovatka s místní komunikací na p.č. 60/1 u mostu 187-008 (včetně) + dotčené části místních komunikací
   Část b  okružní křižovatka – jihovýchodní polovina a II/187 do km 0,907 (po křižovatku s ulicí Nádražní – mimo křižovatky, vč.parkovacího zálivu) a směrovací ostrůvek okružní křižovatky na II/187 ve směru od Klatov
   část c  okružní křižovatka – severozápadní polovina a dotčené části III/1717, III/18716 a místní komunikace
   Část d  km 0,674 – 0,785, tj. most 187-007 (mimo) – okružní křižovatka (mimo)
   Část e  km 0,656 – 0,674, tj. most 187 -007 (samostatný projekt)
   Část f   km 0,492 – 0,656, tj. km 0,492 – most 187-007 (mimo)
Etapa 4 km 0,984 – 1,092, tj.  křižovatka s místní komunikací na p.č. 60/1 u mostu 187-008 (mimo) - křižovatka s místní komunikací na p.č. 60/1 u č. 60/15 (mimo)
Etapa 5 km 1,092 – 1,272, tj. křižovatka s místní komunikací na p.č. 60/1 u č. 60/15 (včetně) – konec úseku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</si>
</sst>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19</v>
      </c>
      <c r="AK7" s="32" t="s">
        <v>20</v>
      </c>
      <c r="AN7" s="27" t="s">
        <v>21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6</v>
      </c>
    </row>
    <row r="9" spans="2:71" s="1" customFormat="1" ht="29.25" customHeight="1">
      <c r="B9" s="22"/>
      <c r="D9" s="26" t="s">
        <v>26</v>
      </c>
      <c r="K9" s="34" t="s">
        <v>27</v>
      </c>
      <c r="AK9" s="26" t="s">
        <v>28</v>
      </c>
      <c r="AN9" s="34" t="s">
        <v>29</v>
      </c>
      <c r="AR9" s="22"/>
      <c r="BE9" s="31"/>
      <c r="BS9" s="19" t="s">
        <v>6</v>
      </c>
    </row>
    <row r="10" spans="2:71" s="1" customFormat="1" ht="12" customHeight="1">
      <c r="B10" s="22"/>
      <c r="D10" s="32" t="s">
        <v>30</v>
      </c>
      <c r="AK10" s="32" t="s">
        <v>31</v>
      </c>
      <c r="AN10" s="27" t="s">
        <v>32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33</v>
      </c>
      <c r="AK11" s="32" t="s">
        <v>34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35</v>
      </c>
      <c r="AK13" s="32" t="s">
        <v>31</v>
      </c>
      <c r="AN13" s="35" t="s">
        <v>36</v>
      </c>
      <c r="AR13" s="22"/>
      <c r="BE13" s="31"/>
      <c r="BS13" s="19" t="s">
        <v>6</v>
      </c>
    </row>
    <row r="14" spans="2:71" ht="12">
      <c r="B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N14" s="35" t="s">
        <v>36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37</v>
      </c>
      <c r="AK16" s="32" t="s">
        <v>31</v>
      </c>
      <c r="AN16" s="27" t="s">
        <v>38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39</v>
      </c>
      <c r="AK17" s="32" t="s">
        <v>34</v>
      </c>
      <c r="AN17" s="27" t="s">
        <v>1</v>
      </c>
      <c r="AR17" s="22"/>
      <c r="BE17" s="31"/>
      <c r="BS17" s="19" t="s">
        <v>40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41</v>
      </c>
      <c r="AK19" s="32" t="s">
        <v>31</v>
      </c>
      <c r="AN19" s="27" t="s">
        <v>38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42</v>
      </c>
      <c r="AK20" s="32" t="s">
        <v>34</v>
      </c>
      <c r="AN20" s="27" t="s">
        <v>1</v>
      </c>
      <c r="AR20" s="22"/>
      <c r="BE20" s="31"/>
      <c r="BS20" s="19" t="s">
        <v>40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43</v>
      </c>
      <c r="AR22" s="22"/>
      <c r="BE22" s="31"/>
    </row>
    <row r="23" spans="2:57" s="1" customFormat="1" ht="16.5" customHeight="1">
      <c r="B23" s="22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2"/>
      <c r="BE25" s="31"/>
    </row>
    <row r="26" spans="1:57" s="2" customFormat="1" ht="25.9" customHeight="1">
      <c r="A26" s="39"/>
      <c r="B26" s="40"/>
      <c r="C26" s="39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39"/>
      <c r="AQ26" s="39"/>
      <c r="AR26" s="40"/>
      <c r="BE26" s="31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1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0"/>
      <c r="BE28" s="31"/>
    </row>
    <row r="29" spans="1:57" s="3" customFormat="1" ht="14.4" customHeight="1">
      <c r="A29" s="3"/>
      <c r="B29" s="45"/>
      <c r="C29" s="3"/>
      <c r="D29" s="32" t="s">
        <v>48</v>
      </c>
      <c r="E29" s="3"/>
      <c r="F29" s="32" t="s">
        <v>49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ROUND(AV94,2)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2" t="s">
        <v>50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ROUND(AW94,2)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2" t="s">
        <v>51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2" t="s">
        <v>52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2" t="s">
        <v>53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48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1"/>
    </row>
    <row r="35" spans="1:57" s="2" customFormat="1" ht="25.9" customHeight="1">
      <c r="A35" s="39"/>
      <c r="B35" s="40"/>
      <c r="C35" s="49"/>
      <c r="D35" s="50" t="s">
        <v>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55</v>
      </c>
      <c r="U35" s="51"/>
      <c r="V35" s="51"/>
      <c r="W35" s="51"/>
      <c r="X35" s="53" t="s">
        <v>56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14.4" customHeigh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9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6"/>
      <c r="D49" s="57" t="s">
        <v>57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58</v>
      </c>
      <c r="AI49" s="58"/>
      <c r="AJ49" s="58"/>
      <c r="AK49" s="58"/>
      <c r="AL49" s="58"/>
      <c r="AM49" s="58"/>
      <c r="AN49" s="58"/>
      <c r="AO49" s="58"/>
      <c r="AR49" s="56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9"/>
      <c r="B60" s="40"/>
      <c r="C60" s="39"/>
      <c r="D60" s="59" t="s">
        <v>59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59" t="s">
        <v>60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9" t="s">
        <v>59</v>
      </c>
      <c r="AI60" s="42"/>
      <c r="AJ60" s="42"/>
      <c r="AK60" s="42"/>
      <c r="AL60" s="42"/>
      <c r="AM60" s="59" t="s">
        <v>60</v>
      </c>
      <c r="AN60" s="42"/>
      <c r="AO60" s="42"/>
      <c r="AP60" s="39"/>
      <c r="AQ60" s="39"/>
      <c r="AR60" s="40"/>
      <c r="BE60" s="39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9"/>
      <c r="B64" s="40"/>
      <c r="C64" s="39"/>
      <c r="D64" s="57" t="s">
        <v>61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62</v>
      </c>
      <c r="AI64" s="60"/>
      <c r="AJ64" s="60"/>
      <c r="AK64" s="60"/>
      <c r="AL64" s="60"/>
      <c r="AM64" s="60"/>
      <c r="AN64" s="60"/>
      <c r="AO64" s="60"/>
      <c r="AP64" s="39"/>
      <c r="AQ64" s="39"/>
      <c r="AR64" s="40"/>
      <c r="BE64" s="39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9"/>
      <c r="B75" s="40"/>
      <c r="C75" s="39"/>
      <c r="D75" s="59" t="s">
        <v>59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9" t="s">
        <v>60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9" t="s">
        <v>59</v>
      </c>
      <c r="AI75" s="42"/>
      <c r="AJ75" s="42"/>
      <c r="AK75" s="42"/>
      <c r="AL75" s="42"/>
      <c r="AM75" s="59" t="s">
        <v>60</v>
      </c>
      <c r="AN75" s="42"/>
      <c r="AO75" s="42"/>
      <c r="AP75" s="39"/>
      <c r="AQ75" s="39"/>
      <c r="AR75" s="40"/>
      <c r="BE75" s="39"/>
    </row>
    <row r="76" spans="1:57" s="2" customFormat="1" ht="12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9"/>
    </row>
    <row r="77" spans="1:57" s="2" customFormat="1" ht="6.95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  <c r="BE77" s="39"/>
    </row>
    <row r="81" spans="1:57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  <c r="BE81" s="39"/>
    </row>
    <row r="82" spans="1:57" s="2" customFormat="1" ht="24.95" customHeight="1">
      <c r="A82" s="39"/>
      <c r="B82" s="40"/>
      <c r="C82" s="23" t="s">
        <v>63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9"/>
    </row>
    <row r="83" spans="1:57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9"/>
    </row>
    <row r="84" spans="1:57" s="4" customFormat="1" ht="12" customHeight="1">
      <c r="A84" s="4"/>
      <c r="B84" s="65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02-III-2021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pans="1:57" s="5" customFormat="1" ht="36.95" customHeight="1">
      <c r="A85" s="5"/>
      <c r="B85" s="66"/>
      <c r="C85" s="67" t="s">
        <v>16</v>
      </c>
      <c r="D85" s="5"/>
      <c r="E85" s="5"/>
      <c r="F85" s="5"/>
      <c r="G85" s="5"/>
      <c r="H85" s="5"/>
      <c r="I85" s="5"/>
      <c r="J85" s="5"/>
      <c r="K85" s="5"/>
      <c r="L85" s="68" t="str">
        <f>K6</f>
        <v>II/187 - Kolínec průtah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pans="1:57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9"/>
    </row>
    <row r="87" spans="1:57" s="2" customFormat="1" ht="12" customHeight="1">
      <c r="A87" s="39"/>
      <c r="B87" s="40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69" t="str">
        <f>IF(K8="","",K8)</f>
        <v>Kolínec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0" t="str">
        <f>IF(AN8="","",AN8)</f>
        <v>17. 2. 2021</v>
      </c>
      <c r="AN87" s="70"/>
      <c r="AO87" s="39"/>
      <c r="AP87" s="39"/>
      <c r="AQ87" s="39"/>
      <c r="AR87" s="40"/>
      <c r="BE87" s="39"/>
    </row>
    <row r="88" spans="1:57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9"/>
    </row>
    <row r="89" spans="1:57" s="2" customFormat="1" ht="25.65" customHeight="1">
      <c r="A89" s="39"/>
      <c r="B89" s="40"/>
      <c r="C89" s="32" t="s">
        <v>30</v>
      </c>
      <c r="D89" s="39"/>
      <c r="E89" s="39"/>
      <c r="F89" s="39"/>
      <c r="G89" s="39"/>
      <c r="H89" s="39"/>
      <c r="I89" s="39"/>
      <c r="J89" s="39"/>
      <c r="K89" s="39"/>
      <c r="L89" s="4" t="str">
        <f>IF(E11="","",E11)</f>
        <v xml:space="preserve">SÚS Plzeňského kraje, Škroupova 18, 30613 Plzeň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37</v>
      </c>
      <c r="AJ89" s="39"/>
      <c r="AK89" s="39"/>
      <c r="AL89" s="39"/>
      <c r="AM89" s="71" t="str">
        <f>IF(E17="","",E17)</f>
        <v>Ing. arch. Martin Jirovský Ph.D, MBA</v>
      </c>
      <c r="AN89" s="4"/>
      <c r="AO89" s="4"/>
      <c r="AP89" s="4"/>
      <c r="AQ89" s="39"/>
      <c r="AR89" s="40"/>
      <c r="AS89" s="72" t="s">
        <v>64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9"/>
    </row>
    <row r="90" spans="1:57" s="2" customFormat="1" ht="25.65" customHeight="1">
      <c r="A90" s="39"/>
      <c r="B90" s="40"/>
      <c r="C90" s="32" t="s">
        <v>35</v>
      </c>
      <c r="D90" s="39"/>
      <c r="E90" s="39"/>
      <c r="F90" s="39"/>
      <c r="G90" s="39"/>
      <c r="H90" s="39"/>
      <c r="I90" s="39"/>
      <c r="J90" s="39"/>
      <c r="K90" s="39"/>
      <c r="L90" s="4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41</v>
      </c>
      <c r="AJ90" s="39"/>
      <c r="AK90" s="39"/>
      <c r="AL90" s="39"/>
      <c r="AM90" s="71" t="str">
        <f>IF(E20="","",E20)</f>
        <v>Centrum služeb Staré město; Stejskalová Petra</v>
      </c>
      <c r="AN90" s="4"/>
      <c r="AO90" s="4"/>
      <c r="AP90" s="4"/>
      <c r="AQ90" s="39"/>
      <c r="AR90" s="40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9"/>
    </row>
    <row r="91" spans="1:57" s="2" customFormat="1" ht="10.8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9"/>
    </row>
    <row r="92" spans="1:57" s="2" customFormat="1" ht="29.25" customHeight="1">
      <c r="A92" s="39"/>
      <c r="B92" s="40"/>
      <c r="C92" s="80" t="s">
        <v>65</v>
      </c>
      <c r="D92" s="81"/>
      <c r="E92" s="81"/>
      <c r="F92" s="81"/>
      <c r="G92" s="81"/>
      <c r="H92" s="82"/>
      <c r="I92" s="83" t="s">
        <v>66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67</v>
      </c>
      <c r="AH92" s="81"/>
      <c r="AI92" s="81"/>
      <c r="AJ92" s="81"/>
      <c r="AK92" s="81"/>
      <c r="AL92" s="81"/>
      <c r="AM92" s="81"/>
      <c r="AN92" s="83" t="s">
        <v>68</v>
      </c>
      <c r="AO92" s="81"/>
      <c r="AP92" s="85"/>
      <c r="AQ92" s="86" t="s">
        <v>69</v>
      </c>
      <c r="AR92" s="40"/>
      <c r="AS92" s="87" t="s">
        <v>70</v>
      </c>
      <c r="AT92" s="88" t="s">
        <v>71</v>
      </c>
      <c r="AU92" s="88" t="s">
        <v>72</v>
      </c>
      <c r="AV92" s="88" t="s">
        <v>73</v>
      </c>
      <c r="AW92" s="88" t="s">
        <v>74</v>
      </c>
      <c r="AX92" s="88" t="s">
        <v>75</v>
      </c>
      <c r="AY92" s="88" t="s">
        <v>76</v>
      </c>
      <c r="AZ92" s="88" t="s">
        <v>77</v>
      </c>
      <c r="BA92" s="88" t="s">
        <v>78</v>
      </c>
      <c r="BB92" s="88" t="s">
        <v>79</v>
      </c>
      <c r="BC92" s="88" t="s">
        <v>80</v>
      </c>
      <c r="BD92" s="89" t="s">
        <v>81</v>
      </c>
      <c r="BE92" s="39"/>
    </row>
    <row r="93" spans="1:57" s="2" customFormat="1" ht="10.8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9"/>
    </row>
    <row r="94" spans="1:90" s="6" customFormat="1" ht="32.4" customHeight="1">
      <c r="A94" s="6"/>
      <c r="B94" s="93"/>
      <c r="C94" s="94" t="s">
        <v>82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ROUND(SUM(AG95:AG101),2)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ROUND(SUM(AS95:AS101),2)</f>
        <v>0</v>
      </c>
      <c r="AT94" s="100">
        <f>ROUND(SUM(AV94:AW94),2)</f>
        <v>0</v>
      </c>
      <c r="AU94" s="101">
        <f>ROUND(SUM(AU95:AU101),5)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ROUND(SUM(AZ95:AZ101),2)</f>
        <v>0</v>
      </c>
      <c r="BA94" s="100">
        <f>ROUND(SUM(BA95:BA101),2)</f>
        <v>0</v>
      </c>
      <c r="BB94" s="100">
        <f>ROUND(SUM(BB95:BB101),2)</f>
        <v>0</v>
      </c>
      <c r="BC94" s="100">
        <f>ROUND(SUM(BC95:BC101),2)</f>
        <v>0</v>
      </c>
      <c r="BD94" s="102">
        <f>ROUND(SUM(BD95:BD101),2)</f>
        <v>0</v>
      </c>
      <c r="BE94" s="6"/>
      <c r="BS94" s="103" t="s">
        <v>83</v>
      </c>
      <c r="BT94" s="103" t="s">
        <v>84</v>
      </c>
      <c r="BU94" s="104" t="s">
        <v>85</v>
      </c>
      <c r="BV94" s="103" t="s">
        <v>86</v>
      </c>
      <c r="BW94" s="103" t="s">
        <v>4</v>
      </c>
      <c r="BX94" s="103" t="s">
        <v>87</v>
      </c>
      <c r="CL94" s="103" t="s">
        <v>19</v>
      </c>
    </row>
    <row r="95" spans="1:91" s="7" customFormat="1" ht="16.5" customHeight="1">
      <c r="A95" s="105" t="s">
        <v>88</v>
      </c>
      <c r="B95" s="106"/>
      <c r="C95" s="107"/>
      <c r="D95" s="108" t="s">
        <v>89</v>
      </c>
      <c r="E95" s="108"/>
      <c r="F95" s="108"/>
      <c r="G95" s="108"/>
      <c r="H95" s="108"/>
      <c r="I95" s="109"/>
      <c r="J95" s="108" t="s">
        <v>90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'SO 101 - Oprava silnice'!J30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91</v>
      </c>
      <c r="AR95" s="106"/>
      <c r="AS95" s="112">
        <v>0</v>
      </c>
      <c r="AT95" s="113">
        <f>ROUND(SUM(AV95:AW95),2)</f>
        <v>0</v>
      </c>
      <c r="AU95" s="114">
        <f>'SO 101 - Oprava silnice'!P122</f>
        <v>0</v>
      </c>
      <c r="AV95" s="113">
        <f>'SO 101 - Oprava silnice'!J33</f>
        <v>0</v>
      </c>
      <c r="AW95" s="113">
        <f>'SO 101 - Oprava silnice'!J34</f>
        <v>0</v>
      </c>
      <c r="AX95" s="113">
        <f>'SO 101 - Oprava silnice'!J35</f>
        <v>0</v>
      </c>
      <c r="AY95" s="113">
        <f>'SO 101 - Oprava silnice'!J36</f>
        <v>0</v>
      </c>
      <c r="AZ95" s="113">
        <f>'SO 101 - Oprava silnice'!F33</f>
        <v>0</v>
      </c>
      <c r="BA95" s="113">
        <f>'SO 101 - Oprava silnice'!F34</f>
        <v>0</v>
      </c>
      <c r="BB95" s="113">
        <f>'SO 101 - Oprava silnice'!F35</f>
        <v>0</v>
      </c>
      <c r="BC95" s="113">
        <f>'SO 101 - Oprava silnice'!F36</f>
        <v>0</v>
      </c>
      <c r="BD95" s="115">
        <f>'SO 101 - Oprava silnice'!F37</f>
        <v>0</v>
      </c>
      <c r="BE95" s="7"/>
      <c r="BT95" s="116" t="s">
        <v>92</v>
      </c>
      <c r="BV95" s="116" t="s">
        <v>86</v>
      </c>
      <c r="BW95" s="116" t="s">
        <v>93</v>
      </c>
      <c r="BX95" s="116" t="s">
        <v>4</v>
      </c>
      <c r="CL95" s="116" t="s">
        <v>19</v>
      </c>
      <c r="CM95" s="116" t="s">
        <v>21</v>
      </c>
    </row>
    <row r="96" spans="1:91" s="7" customFormat="1" ht="16.5" customHeight="1">
      <c r="A96" s="105" t="s">
        <v>88</v>
      </c>
      <c r="B96" s="106"/>
      <c r="C96" s="107"/>
      <c r="D96" s="108" t="s">
        <v>94</v>
      </c>
      <c r="E96" s="108"/>
      <c r="F96" s="108"/>
      <c r="G96" s="108"/>
      <c r="H96" s="108"/>
      <c r="I96" s="109"/>
      <c r="J96" s="108" t="s">
        <v>95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'SO 103 - Okružní křižovatka'!J30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91</v>
      </c>
      <c r="AR96" s="106"/>
      <c r="AS96" s="112">
        <v>0</v>
      </c>
      <c r="AT96" s="113">
        <f>ROUND(SUM(AV96:AW96),2)</f>
        <v>0</v>
      </c>
      <c r="AU96" s="114">
        <f>'SO 103 - Okružní křižovatka'!P122</f>
        <v>0</v>
      </c>
      <c r="AV96" s="113">
        <f>'SO 103 - Okružní křižovatka'!J33</f>
        <v>0</v>
      </c>
      <c r="AW96" s="113">
        <f>'SO 103 - Okružní křižovatka'!J34</f>
        <v>0</v>
      </c>
      <c r="AX96" s="113">
        <f>'SO 103 - Okružní křižovatka'!J35</f>
        <v>0</v>
      </c>
      <c r="AY96" s="113">
        <f>'SO 103 - Okružní křižovatka'!J36</f>
        <v>0</v>
      </c>
      <c r="AZ96" s="113">
        <f>'SO 103 - Okružní křižovatka'!F33</f>
        <v>0</v>
      </c>
      <c r="BA96" s="113">
        <f>'SO 103 - Okružní křižovatka'!F34</f>
        <v>0</v>
      </c>
      <c r="BB96" s="113">
        <f>'SO 103 - Okružní křižovatka'!F35</f>
        <v>0</v>
      </c>
      <c r="BC96" s="113">
        <f>'SO 103 - Okružní křižovatka'!F36</f>
        <v>0</v>
      </c>
      <c r="BD96" s="115">
        <f>'SO 103 - Okružní křižovatka'!F37</f>
        <v>0</v>
      </c>
      <c r="BE96" s="7"/>
      <c r="BT96" s="116" t="s">
        <v>92</v>
      </c>
      <c r="BV96" s="116" t="s">
        <v>86</v>
      </c>
      <c r="BW96" s="116" t="s">
        <v>96</v>
      </c>
      <c r="BX96" s="116" t="s">
        <v>4</v>
      </c>
      <c r="CL96" s="116" t="s">
        <v>19</v>
      </c>
      <c r="CM96" s="116" t="s">
        <v>21</v>
      </c>
    </row>
    <row r="97" spans="1:91" s="7" customFormat="1" ht="24.75" customHeight="1">
      <c r="A97" s="105" t="s">
        <v>88</v>
      </c>
      <c r="B97" s="106"/>
      <c r="C97" s="107"/>
      <c r="D97" s="108" t="s">
        <v>97</v>
      </c>
      <c r="E97" s="108"/>
      <c r="F97" s="108"/>
      <c r="G97" s="108"/>
      <c r="H97" s="108"/>
      <c r="I97" s="109"/>
      <c r="J97" s="108" t="s">
        <v>98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'SO 106 - Úpravy navazujíc...'!J30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91</v>
      </c>
      <c r="AR97" s="106"/>
      <c r="AS97" s="112">
        <v>0</v>
      </c>
      <c r="AT97" s="113">
        <f>ROUND(SUM(AV97:AW97),2)</f>
        <v>0</v>
      </c>
      <c r="AU97" s="114">
        <f>'SO 106 - Úpravy navazujíc...'!P122</f>
        <v>0</v>
      </c>
      <c r="AV97" s="113">
        <f>'SO 106 - Úpravy navazujíc...'!J33</f>
        <v>0</v>
      </c>
      <c r="AW97" s="113">
        <f>'SO 106 - Úpravy navazujíc...'!J34</f>
        <v>0</v>
      </c>
      <c r="AX97" s="113">
        <f>'SO 106 - Úpravy navazujíc...'!J35</f>
        <v>0</v>
      </c>
      <c r="AY97" s="113">
        <f>'SO 106 - Úpravy navazujíc...'!J36</f>
        <v>0</v>
      </c>
      <c r="AZ97" s="113">
        <f>'SO 106 - Úpravy navazujíc...'!F33</f>
        <v>0</v>
      </c>
      <c r="BA97" s="113">
        <f>'SO 106 - Úpravy navazujíc...'!F34</f>
        <v>0</v>
      </c>
      <c r="BB97" s="113">
        <f>'SO 106 - Úpravy navazujíc...'!F35</f>
        <v>0</v>
      </c>
      <c r="BC97" s="113">
        <f>'SO 106 - Úpravy navazujíc...'!F36</f>
        <v>0</v>
      </c>
      <c r="BD97" s="115">
        <f>'SO 106 - Úpravy navazujíc...'!F37</f>
        <v>0</v>
      </c>
      <c r="BE97" s="7"/>
      <c r="BT97" s="116" t="s">
        <v>92</v>
      </c>
      <c r="BV97" s="116" t="s">
        <v>86</v>
      </c>
      <c r="BW97" s="116" t="s">
        <v>99</v>
      </c>
      <c r="BX97" s="116" t="s">
        <v>4</v>
      </c>
      <c r="CL97" s="116" t="s">
        <v>19</v>
      </c>
      <c r="CM97" s="116" t="s">
        <v>21</v>
      </c>
    </row>
    <row r="98" spans="1:91" s="7" customFormat="1" ht="16.5" customHeight="1">
      <c r="A98" s="105" t="s">
        <v>88</v>
      </c>
      <c r="B98" s="106"/>
      <c r="C98" s="107"/>
      <c r="D98" s="108" t="s">
        <v>100</v>
      </c>
      <c r="E98" s="108"/>
      <c r="F98" s="108"/>
      <c r="G98" s="108"/>
      <c r="H98" s="108"/>
      <c r="I98" s="109"/>
      <c r="J98" s="108" t="s">
        <v>101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'SO 201 - Stabilizace břeh...'!J30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91</v>
      </c>
      <c r="AR98" s="106"/>
      <c r="AS98" s="112">
        <v>0</v>
      </c>
      <c r="AT98" s="113">
        <f>ROUND(SUM(AV98:AW98),2)</f>
        <v>0</v>
      </c>
      <c r="AU98" s="114">
        <f>'SO 201 - Stabilizace břeh...'!P125</f>
        <v>0</v>
      </c>
      <c r="AV98" s="113">
        <f>'SO 201 - Stabilizace břeh...'!J33</f>
        <v>0</v>
      </c>
      <c r="AW98" s="113">
        <f>'SO 201 - Stabilizace břeh...'!J34</f>
        <v>0</v>
      </c>
      <c r="AX98" s="113">
        <f>'SO 201 - Stabilizace břeh...'!J35</f>
        <v>0</v>
      </c>
      <c r="AY98" s="113">
        <f>'SO 201 - Stabilizace břeh...'!J36</f>
        <v>0</v>
      </c>
      <c r="AZ98" s="113">
        <f>'SO 201 - Stabilizace břeh...'!F33</f>
        <v>0</v>
      </c>
      <c r="BA98" s="113">
        <f>'SO 201 - Stabilizace břeh...'!F34</f>
        <v>0</v>
      </c>
      <c r="BB98" s="113">
        <f>'SO 201 - Stabilizace břeh...'!F35</f>
        <v>0</v>
      </c>
      <c r="BC98" s="113">
        <f>'SO 201 - Stabilizace břeh...'!F36</f>
        <v>0</v>
      </c>
      <c r="BD98" s="115">
        <f>'SO 201 - Stabilizace břeh...'!F37</f>
        <v>0</v>
      </c>
      <c r="BE98" s="7"/>
      <c r="BT98" s="116" t="s">
        <v>92</v>
      </c>
      <c r="BV98" s="116" t="s">
        <v>86</v>
      </c>
      <c r="BW98" s="116" t="s">
        <v>102</v>
      </c>
      <c r="BX98" s="116" t="s">
        <v>4</v>
      </c>
      <c r="CL98" s="116" t="s">
        <v>19</v>
      </c>
      <c r="CM98" s="116" t="s">
        <v>21</v>
      </c>
    </row>
    <row r="99" spans="1:91" s="7" customFormat="1" ht="16.5" customHeight="1">
      <c r="A99" s="105" t="s">
        <v>88</v>
      </c>
      <c r="B99" s="106"/>
      <c r="C99" s="107"/>
      <c r="D99" s="108" t="s">
        <v>103</v>
      </c>
      <c r="E99" s="108"/>
      <c r="F99" s="108"/>
      <c r="G99" s="108"/>
      <c r="H99" s="108"/>
      <c r="I99" s="109"/>
      <c r="J99" s="108" t="s">
        <v>104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'SO 403 - Chráničky metrop...'!J30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91</v>
      </c>
      <c r="AR99" s="106"/>
      <c r="AS99" s="112">
        <v>0</v>
      </c>
      <c r="AT99" s="113">
        <f>ROUND(SUM(AV99:AW99),2)</f>
        <v>0</v>
      </c>
      <c r="AU99" s="114">
        <f>'SO 403 - Chráničky metrop...'!P123</f>
        <v>0</v>
      </c>
      <c r="AV99" s="113">
        <f>'SO 403 - Chráničky metrop...'!J33</f>
        <v>0</v>
      </c>
      <c r="AW99" s="113">
        <f>'SO 403 - Chráničky metrop...'!J34</f>
        <v>0</v>
      </c>
      <c r="AX99" s="113">
        <f>'SO 403 - Chráničky metrop...'!J35</f>
        <v>0</v>
      </c>
      <c r="AY99" s="113">
        <f>'SO 403 - Chráničky metrop...'!J36</f>
        <v>0</v>
      </c>
      <c r="AZ99" s="113">
        <f>'SO 403 - Chráničky metrop...'!F33</f>
        <v>0</v>
      </c>
      <c r="BA99" s="113">
        <f>'SO 403 - Chráničky metrop...'!F34</f>
        <v>0</v>
      </c>
      <c r="BB99" s="113">
        <f>'SO 403 - Chráničky metrop...'!F35</f>
        <v>0</v>
      </c>
      <c r="BC99" s="113">
        <f>'SO 403 - Chráničky metrop...'!F36</f>
        <v>0</v>
      </c>
      <c r="BD99" s="115">
        <f>'SO 403 - Chráničky metrop...'!F37</f>
        <v>0</v>
      </c>
      <c r="BE99" s="7"/>
      <c r="BT99" s="116" t="s">
        <v>92</v>
      </c>
      <c r="BV99" s="116" t="s">
        <v>86</v>
      </c>
      <c r="BW99" s="116" t="s">
        <v>105</v>
      </c>
      <c r="BX99" s="116" t="s">
        <v>4</v>
      </c>
      <c r="CL99" s="116" t="s">
        <v>19</v>
      </c>
      <c r="CM99" s="116" t="s">
        <v>21</v>
      </c>
    </row>
    <row r="100" spans="1:91" s="7" customFormat="1" ht="16.5" customHeight="1">
      <c r="A100" s="105" t="s">
        <v>88</v>
      </c>
      <c r="B100" s="106"/>
      <c r="C100" s="107"/>
      <c r="D100" s="108" t="s">
        <v>106</v>
      </c>
      <c r="E100" s="108"/>
      <c r="F100" s="108"/>
      <c r="G100" s="108"/>
      <c r="H100" s="108"/>
      <c r="I100" s="109"/>
      <c r="J100" s="108" t="s">
        <v>107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'SO 301 - Odvodnění komuni...'!J30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91</v>
      </c>
      <c r="AR100" s="106"/>
      <c r="AS100" s="112">
        <v>0</v>
      </c>
      <c r="AT100" s="113">
        <f>ROUND(SUM(AV100:AW100),2)</f>
        <v>0</v>
      </c>
      <c r="AU100" s="114">
        <f>'SO 301 - Odvodnění komuni...'!P127</f>
        <v>0</v>
      </c>
      <c r="AV100" s="113">
        <f>'SO 301 - Odvodnění komuni...'!J33</f>
        <v>0</v>
      </c>
      <c r="AW100" s="113">
        <f>'SO 301 - Odvodnění komuni...'!J34</f>
        <v>0</v>
      </c>
      <c r="AX100" s="113">
        <f>'SO 301 - Odvodnění komuni...'!J35</f>
        <v>0</v>
      </c>
      <c r="AY100" s="113">
        <f>'SO 301 - Odvodnění komuni...'!J36</f>
        <v>0</v>
      </c>
      <c r="AZ100" s="113">
        <f>'SO 301 - Odvodnění komuni...'!F33</f>
        <v>0</v>
      </c>
      <c r="BA100" s="113">
        <f>'SO 301 - Odvodnění komuni...'!F34</f>
        <v>0</v>
      </c>
      <c r="BB100" s="113">
        <f>'SO 301 - Odvodnění komuni...'!F35</f>
        <v>0</v>
      </c>
      <c r="BC100" s="113">
        <f>'SO 301 - Odvodnění komuni...'!F36</f>
        <v>0</v>
      </c>
      <c r="BD100" s="115">
        <f>'SO 301 - Odvodnění komuni...'!F37</f>
        <v>0</v>
      </c>
      <c r="BE100" s="7"/>
      <c r="BT100" s="116" t="s">
        <v>92</v>
      </c>
      <c r="BV100" s="116" t="s">
        <v>86</v>
      </c>
      <c r="BW100" s="116" t="s">
        <v>108</v>
      </c>
      <c r="BX100" s="116" t="s">
        <v>4</v>
      </c>
      <c r="CL100" s="116" t="s">
        <v>19</v>
      </c>
      <c r="CM100" s="116" t="s">
        <v>21</v>
      </c>
    </row>
    <row r="101" spans="1:91" s="7" customFormat="1" ht="16.5" customHeight="1">
      <c r="A101" s="105" t="s">
        <v>88</v>
      </c>
      <c r="B101" s="106"/>
      <c r="C101" s="107"/>
      <c r="D101" s="108" t="s">
        <v>109</v>
      </c>
      <c r="E101" s="108"/>
      <c r="F101" s="108"/>
      <c r="G101" s="108"/>
      <c r="H101" s="108"/>
      <c r="I101" s="109"/>
      <c r="J101" s="108" t="s">
        <v>110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'VRN - Vedlejší rozpočtové...'!J30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91</v>
      </c>
      <c r="AR101" s="106"/>
      <c r="AS101" s="117">
        <v>0</v>
      </c>
      <c r="AT101" s="118">
        <f>ROUND(SUM(AV101:AW101),2)</f>
        <v>0</v>
      </c>
      <c r="AU101" s="119">
        <f>'VRN - Vedlejší rozpočtové...'!P124</f>
        <v>0</v>
      </c>
      <c r="AV101" s="118">
        <f>'VRN - Vedlejší rozpočtové...'!J33</f>
        <v>0</v>
      </c>
      <c r="AW101" s="118">
        <f>'VRN - Vedlejší rozpočtové...'!J34</f>
        <v>0</v>
      </c>
      <c r="AX101" s="118">
        <f>'VRN - Vedlejší rozpočtové...'!J35</f>
        <v>0</v>
      </c>
      <c r="AY101" s="118">
        <f>'VRN - Vedlejší rozpočtové...'!J36</f>
        <v>0</v>
      </c>
      <c r="AZ101" s="118">
        <f>'VRN - Vedlejší rozpočtové...'!F33</f>
        <v>0</v>
      </c>
      <c r="BA101" s="118">
        <f>'VRN - Vedlejší rozpočtové...'!F34</f>
        <v>0</v>
      </c>
      <c r="BB101" s="118">
        <f>'VRN - Vedlejší rozpočtové...'!F35</f>
        <v>0</v>
      </c>
      <c r="BC101" s="118">
        <f>'VRN - Vedlejší rozpočtové...'!F36</f>
        <v>0</v>
      </c>
      <c r="BD101" s="120">
        <f>'VRN - Vedlejší rozpočtové...'!F37</f>
        <v>0</v>
      </c>
      <c r="BE101" s="7"/>
      <c r="BT101" s="116" t="s">
        <v>92</v>
      </c>
      <c r="BV101" s="116" t="s">
        <v>86</v>
      </c>
      <c r="BW101" s="116" t="s">
        <v>111</v>
      </c>
      <c r="BX101" s="116" t="s">
        <v>4</v>
      </c>
      <c r="CL101" s="116" t="s">
        <v>19</v>
      </c>
      <c r="CM101" s="116" t="s">
        <v>21</v>
      </c>
    </row>
    <row r="102" spans="1:57" s="2" customFormat="1" ht="30" customHeight="1">
      <c r="A102" s="39"/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40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Oprava silnice'!C2" display="/"/>
    <hyperlink ref="A96" location="'SO 103 - Okružní křižovatka'!C2" display="/"/>
    <hyperlink ref="A97" location="'SO 106 - Úpravy navazujíc...'!C2" display="/"/>
    <hyperlink ref="A98" location="'SO 201 - Stabilizace břeh...'!C2" display="/"/>
    <hyperlink ref="A99" location="'SO 403 - Chráničky metrop...'!C2" display="/"/>
    <hyperlink ref="A100" location="'SO 301 - Odvodnění komuni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114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ROUND((SUM(BE122:BE309)),2)</f>
        <v>0</v>
      </c>
      <c r="G33" s="39"/>
      <c r="H33" s="39"/>
      <c r="I33" s="129">
        <v>0.21</v>
      </c>
      <c r="J33" s="128">
        <f>ROUND(((SUM(BE122:BE309))*I33),2)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ROUND((SUM(BF122:BF309)),2)</f>
        <v>0</v>
      </c>
      <c r="G34" s="39"/>
      <c r="H34" s="39"/>
      <c r="I34" s="129">
        <v>0.15</v>
      </c>
      <c r="J34" s="128">
        <f>ROUND(((SUM(BF122:BF309))*I34),2)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ROUND((SUM(BG122:BG309)),2)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ROUND((SUM(BH122:BH309)),2)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ROUND((SUM(BI122:BI309)),2)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101 - Oprava silnice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J174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J199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J288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J307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68" t="str">
        <f>E9</f>
        <v>SO 101 - Oprava silnice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19580.810345200003</v>
      </c>
      <c r="S122" s="91"/>
      <c r="T122" s="157">
        <f>T123</f>
        <v>9617.5918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P124+P174+P199+P288+P307</f>
        <v>0</v>
      </c>
      <c r="Q123" s="165"/>
      <c r="R123" s="166">
        <f>R124+R174+R199+R288+R307</f>
        <v>19580.810345200003</v>
      </c>
      <c r="S123" s="165"/>
      <c r="T123" s="167">
        <f>T124+T174+T199+T288+T307</f>
        <v>9617.5918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BK124+BK174+BK199+BK288+BK307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SUM(P125:P173)</f>
        <v>0</v>
      </c>
      <c r="Q124" s="165"/>
      <c r="R124" s="166">
        <f>SUM(R125:R173)</f>
        <v>0.5820339999999999</v>
      </c>
      <c r="S124" s="165"/>
      <c r="T124" s="167">
        <f>SUM(T125:T173)</f>
        <v>9612.3688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SUM(BK125:BK173)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144</v>
      </c>
      <c r="F125" s="175" t="s">
        <v>145</v>
      </c>
      <c r="G125" s="176" t="s">
        <v>146</v>
      </c>
      <c r="H125" s="177">
        <v>1612.69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516.0608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149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153</v>
      </c>
      <c r="G127" s="13"/>
      <c r="H127" s="194">
        <v>1612.69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154</v>
      </c>
      <c r="F128" s="175" t="s">
        <v>155</v>
      </c>
      <c r="G128" s="176" t="s">
        <v>146</v>
      </c>
      <c r="H128" s="177">
        <v>8147.03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0.58</v>
      </c>
      <c r="T128" s="183">
        <f>S128*H128</f>
        <v>4725.2774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156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157</v>
      </c>
      <c r="G129" s="13"/>
      <c r="H129" s="194">
        <v>8147.03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159</v>
      </c>
      <c r="F130" s="175" t="s">
        <v>160</v>
      </c>
      <c r="G130" s="176" t="s">
        <v>146</v>
      </c>
      <c r="H130" s="177">
        <v>8147.03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0.22</v>
      </c>
      <c r="T130" s="183">
        <f>S130*H130</f>
        <v>1792.3465999999999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161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157</v>
      </c>
      <c r="G131" s="13"/>
      <c r="H131" s="194">
        <v>8147.03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162</v>
      </c>
      <c r="F132" s="175" t="s">
        <v>160</v>
      </c>
      <c r="G132" s="176" t="s">
        <v>146</v>
      </c>
      <c r="H132" s="177">
        <v>6534.34</v>
      </c>
      <c r="I132" s="178"/>
      <c r="J132" s="179">
        <f>ROUND(I132*H132,2)</f>
        <v>0</v>
      </c>
      <c r="K132" s="175" t="s">
        <v>1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0.22</v>
      </c>
      <c r="T132" s="183">
        <f>S132*H132</f>
        <v>1437.5548000000001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163</v>
      </c>
    </row>
    <row r="133" spans="1:47" s="2" customFormat="1" ht="12">
      <c r="A133" s="39"/>
      <c r="B133" s="40"/>
      <c r="C133" s="39"/>
      <c r="D133" s="186" t="s">
        <v>150</v>
      </c>
      <c r="E133" s="39"/>
      <c r="F133" s="187" t="s">
        <v>164</v>
      </c>
      <c r="G133" s="39"/>
      <c r="H133" s="39"/>
      <c r="I133" s="188"/>
      <c r="J133" s="39"/>
      <c r="K133" s="39"/>
      <c r="L133" s="40"/>
      <c r="M133" s="189"/>
      <c r="N133" s="190"/>
      <c r="O133" s="78"/>
      <c r="P133" s="78"/>
      <c r="Q133" s="78"/>
      <c r="R133" s="78"/>
      <c r="S133" s="78"/>
      <c r="T133" s="7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9" t="s">
        <v>150</v>
      </c>
      <c r="AU133" s="19" t="s">
        <v>21</v>
      </c>
    </row>
    <row r="134" spans="1:51" s="13" customFormat="1" ht="12">
      <c r="A134" s="13"/>
      <c r="B134" s="191"/>
      <c r="C134" s="13"/>
      <c r="D134" s="186" t="s">
        <v>152</v>
      </c>
      <c r="E134" s="192" t="s">
        <v>1</v>
      </c>
      <c r="F134" s="193" t="s">
        <v>165</v>
      </c>
      <c r="G134" s="13"/>
      <c r="H134" s="194">
        <v>6534.34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40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167</v>
      </c>
      <c r="F135" s="175" t="s">
        <v>168</v>
      </c>
      <c r="G135" s="176" t="s">
        <v>146</v>
      </c>
      <c r="H135" s="177">
        <v>117.81</v>
      </c>
      <c r="I135" s="178"/>
      <c r="J135" s="179">
        <f>ROUND(I135*H135,2)</f>
        <v>0</v>
      </c>
      <c r="K135" s="175" t="s">
        <v>147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9E-05</v>
      </c>
      <c r="R135" s="182">
        <f>Q135*H135</f>
        <v>0.0106029</v>
      </c>
      <c r="S135" s="182">
        <v>0.256</v>
      </c>
      <c r="T135" s="183">
        <f>S135*H135</f>
        <v>30.15936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169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170</v>
      </c>
      <c r="G136" s="13"/>
      <c r="H136" s="194">
        <v>117.81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171</v>
      </c>
      <c r="D137" s="173" t="s">
        <v>143</v>
      </c>
      <c r="E137" s="174" t="s">
        <v>172</v>
      </c>
      <c r="F137" s="175" t="s">
        <v>173</v>
      </c>
      <c r="G137" s="176" t="s">
        <v>146</v>
      </c>
      <c r="H137" s="177">
        <v>8147.03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7E-05</v>
      </c>
      <c r="R137" s="182">
        <f>Q137*H137</f>
        <v>0.5702921</v>
      </c>
      <c r="S137" s="182">
        <v>0.128</v>
      </c>
      <c r="T137" s="183">
        <f>S137*H137</f>
        <v>1042.8198399999999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174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157</v>
      </c>
      <c r="G138" s="13"/>
      <c r="H138" s="194">
        <v>8147.03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14.4" customHeight="1">
      <c r="A139" s="39"/>
      <c r="B139" s="172"/>
      <c r="C139" s="173" t="s">
        <v>175</v>
      </c>
      <c r="D139" s="173" t="s">
        <v>143</v>
      </c>
      <c r="E139" s="174" t="s">
        <v>176</v>
      </c>
      <c r="F139" s="175" t="s">
        <v>177</v>
      </c>
      <c r="G139" s="176" t="s">
        <v>178</v>
      </c>
      <c r="H139" s="177">
        <v>235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0.29</v>
      </c>
      <c r="T139" s="183">
        <f>S139*H139</f>
        <v>68.14999999999999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179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180</v>
      </c>
      <c r="G140" s="13"/>
      <c r="H140" s="194">
        <v>235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182</v>
      </c>
      <c r="F141" s="175" t="s">
        <v>183</v>
      </c>
      <c r="G141" s="176" t="s">
        <v>146</v>
      </c>
      <c r="H141" s="177">
        <v>794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184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185</v>
      </c>
      <c r="G142" s="13"/>
      <c r="H142" s="194">
        <v>794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65" s="2" customFormat="1" ht="24.15" customHeight="1">
      <c r="A143" s="39"/>
      <c r="B143" s="172"/>
      <c r="C143" s="173" t="s">
        <v>186</v>
      </c>
      <c r="D143" s="173" t="s">
        <v>143</v>
      </c>
      <c r="E143" s="174" t="s">
        <v>187</v>
      </c>
      <c r="F143" s="175" t="s">
        <v>188</v>
      </c>
      <c r="G143" s="176" t="s">
        <v>189</v>
      </c>
      <c r="H143" s="177">
        <v>1998.171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148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148</v>
      </c>
      <c r="BM143" s="184" t="s">
        <v>190</v>
      </c>
    </row>
    <row r="144" spans="1:51" s="13" customFormat="1" ht="12">
      <c r="A144" s="13"/>
      <c r="B144" s="191"/>
      <c r="C144" s="13"/>
      <c r="D144" s="186" t="s">
        <v>152</v>
      </c>
      <c r="E144" s="192" t="s">
        <v>1</v>
      </c>
      <c r="F144" s="193" t="s">
        <v>191</v>
      </c>
      <c r="G144" s="13"/>
      <c r="H144" s="194">
        <v>1998.171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152</v>
      </c>
      <c r="AU144" s="192" t="s">
        <v>21</v>
      </c>
      <c r="AV144" s="13" t="s">
        <v>21</v>
      </c>
      <c r="AW144" s="13" t="s">
        <v>40</v>
      </c>
      <c r="AX144" s="13" t="s">
        <v>92</v>
      </c>
      <c r="AY144" s="192" t="s">
        <v>141</v>
      </c>
    </row>
    <row r="145" spans="1:65" s="2" customFormat="1" ht="24.15" customHeight="1">
      <c r="A145" s="39"/>
      <c r="B145" s="172"/>
      <c r="C145" s="173" t="s">
        <v>192</v>
      </c>
      <c r="D145" s="173" t="s">
        <v>143</v>
      </c>
      <c r="E145" s="174" t="s">
        <v>193</v>
      </c>
      <c r="F145" s="175" t="s">
        <v>194</v>
      </c>
      <c r="G145" s="176" t="s">
        <v>189</v>
      </c>
      <c r="H145" s="177">
        <v>211</v>
      </c>
      <c r="I145" s="178"/>
      <c r="J145" s="179">
        <f>ROUND(I145*H145,2)</f>
        <v>0</v>
      </c>
      <c r="K145" s="175" t="s">
        <v>147</v>
      </c>
      <c r="L145" s="40"/>
      <c r="M145" s="180" t="s">
        <v>1</v>
      </c>
      <c r="N145" s="181" t="s">
        <v>49</v>
      </c>
      <c r="O145" s="78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84" t="s">
        <v>148</v>
      </c>
      <c r="AT145" s="184" t="s">
        <v>143</v>
      </c>
      <c r="AU145" s="184" t="s">
        <v>21</v>
      </c>
      <c r="AY145" s="19" t="s">
        <v>141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92</v>
      </c>
      <c r="BK145" s="185">
        <f>ROUND(I145*H145,2)</f>
        <v>0</v>
      </c>
      <c r="BL145" s="19" t="s">
        <v>148</v>
      </c>
      <c r="BM145" s="184" t="s">
        <v>195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196</v>
      </c>
      <c r="G146" s="13"/>
      <c r="H146" s="194">
        <v>104.5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197</v>
      </c>
      <c r="G147" s="13"/>
      <c r="H147" s="194">
        <v>78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84</v>
      </c>
      <c r="AY147" s="192" t="s">
        <v>141</v>
      </c>
    </row>
    <row r="148" spans="1:51" s="13" customFormat="1" ht="12">
      <c r="A148" s="13"/>
      <c r="B148" s="191"/>
      <c r="C148" s="13"/>
      <c r="D148" s="186" t="s">
        <v>152</v>
      </c>
      <c r="E148" s="192" t="s">
        <v>1</v>
      </c>
      <c r="F148" s="193" t="s">
        <v>198</v>
      </c>
      <c r="G148" s="13"/>
      <c r="H148" s="194">
        <v>6.5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152</v>
      </c>
      <c r="AU148" s="192" t="s">
        <v>21</v>
      </c>
      <c r="AV148" s="13" t="s">
        <v>21</v>
      </c>
      <c r="AW148" s="13" t="s">
        <v>40</v>
      </c>
      <c r="AX148" s="13" t="s">
        <v>84</v>
      </c>
      <c r="AY148" s="192" t="s">
        <v>141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199</v>
      </c>
      <c r="G149" s="13"/>
      <c r="H149" s="194">
        <v>22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84</v>
      </c>
      <c r="AY149" s="192" t="s">
        <v>141</v>
      </c>
    </row>
    <row r="150" spans="1:51" s="14" customFormat="1" ht="12">
      <c r="A150" s="14"/>
      <c r="B150" s="199"/>
      <c r="C150" s="14"/>
      <c r="D150" s="186" t="s">
        <v>152</v>
      </c>
      <c r="E150" s="200" t="s">
        <v>1</v>
      </c>
      <c r="F150" s="201" t="s">
        <v>200</v>
      </c>
      <c r="G150" s="14"/>
      <c r="H150" s="202">
        <v>211</v>
      </c>
      <c r="I150" s="203"/>
      <c r="J150" s="14"/>
      <c r="K150" s="14"/>
      <c r="L150" s="199"/>
      <c r="M150" s="204"/>
      <c r="N150" s="205"/>
      <c r="O150" s="205"/>
      <c r="P150" s="205"/>
      <c r="Q150" s="205"/>
      <c r="R150" s="205"/>
      <c r="S150" s="205"/>
      <c r="T150" s="20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0" t="s">
        <v>152</v>
      </c>
      <c r="AU150" s="200" t="s">
        <v>21</v>
      </c>
      <c r="AV150" s="14" t="s">
        <v>148</v>
      </c>
      <c r="AW150" s="14" t="s">
        <v>40</v>
      </c>
      <c r="AX150" s="14" t="s">
        <v>92</v>
      </c>
      <c r="AY150" s="200" t="s">
        <v>141</v>
      </c>
    </row>
    <row r="151" spans="1:65" s="2" customFormat="1" ht="24.15" customHeight="1">
      <c r="A151" s="39"/>
      <c r="B151" s="172"/>
      <c r="C151" s="173" t="s">
        <v>201</v>
      </c>
      <c r="D151" s="173" t="s">
        <v>143</v>
      </c>
      <c r="E151" s="174" t="s">
        <v>202</v>
      </c>
      <c r="F151" s="175" t="s">
        <v>203</v>
      </c>
      <c r="G151" s="176" t="s">
        <v>189</v>
      </c>
      <c r="H151" s="177">
        <v>158.8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204</v>
      </c>
    </row>
    <row r="152" spans="1:51" s="13" customFormat="1" ht="12">
      <c r="A152" s="13"/>
      <c r="B152" s="191"/>
      <c r="C152" s="13"/>
      <c r="D152" s="186" t="s">
        <v>152</v>
      </c>
      <c r="E152" s="192" t="s">
        <v>1</v>
      </c>
      <c r="F152" s="193" t="s">
        <v>205</v>
      </c>
      <c r="G152" s="13"/>
      <c r="H152" s="194">
        <v>158.8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40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206</v>
      </c>
      <c r="D153" s="173" t="s">
        <v>143</v>
      </c>
      <c r="E153" s="174" t="s">
        <v>207</v>
      </c>
      <c r="F153" s="175" t="s">
        <v>208</v>
      </c>
      <c r="G153" s="176" t="s">
        <v>189</v>
      </c>
      <c r="H153" s="177">
        <v>1664.201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209</v>
      </c>
    </row>
    <row r="154" spans="1:47" s="2" customFormat="1" ht="12">
      <c r="A154" s="39"/>
      <c r="B154" s="40"/>
      <c r="C154" s="39"/>
      <c r="D154" s="186" t="s">
        <v>150</v>
      </c>
      <c r="E154" s="39"/>
      <c r="F154" s="187" t="s">
        <v>210</v>
      </c>
      <c r="G154" s="39"/>
      <c r="H154" s="39"/>
      <c r="I154" s="188"/>
      <c r="J154" s="39"/>
      <c r="K154" s="39"/>
      <c r="L154" s="40"/>
      <c r="M154" s="189"/>
      <c r="N154" s="190"/>
      <c r="O154" s="78"/>
      <c r="P154" s="78"/>
      <c r="Q154" s="78"/>
      <c r="R154" s="78"/>
      <c r="S154" s="78"/>
      <c r="T154" s="7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9" t="s">
        <v>150</v>
      </c>
      <c r="AU154" s="19" t="s">
        <v>21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211</v>
      </c>
      <c r="G155" s="13"/>
      <c r="H155" s="194">
        <v>1664.201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92</v>
      </c>
      <c r="AY155" s="192" t="s">
        <v>141</v>
      </c>
    </row>
    <row r="156" spans="1:65" s="2" customFormat="1" ht="24.15" customHeight="1">
      <c r="A156" s="39"/>
      <c r="B156" s="172"/>
      <c r="C156" s="173" t="s">
        <v>212</v>
      </c>
      <c r="D156" s="173" t="s">
        <v>143</v>
      </c>
      <c r="E156" s="174" t="s">
        <v>213</v>
      </c>
      <c r="F156" s="175" t="s">
        <v>214</v>
      </c>
      <c r="G156" s="176" t="s">
        <v>189</v>
      </c>
      <c r="H156" s="177">
        <v>333.97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215</v>
      </c>
    </row>
    <row r="157" spans="1:51" s="13" customFormat="1" ht="12">
      <c r="A157" s="13"/>
      <c r="B157" s="191"/>
      <c r="C157" s="13"/>
      <c r="D157" s="186" t="s">
        <v>152</v>
      </c>
      <c r="E157" s="192" t="s">
        <v>1</v>
      </c>
      <c r="F157" s="193" t="s">
        <v>216</v>
      </c>
      <c r="G157" s="13"/>
      <c r="H157" s="194">
        <v>333.97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40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217</v>
      </c>
      <c r="D158" s="173" t="s">
        <v>143</v>
      </c>
      <c r="E158" s="174" t="s">
        <v>218</v>
      </c>
      <c r="F158" s="175" t="s">
        <v>219</v>
      </c>
      <c r="G158" s="176" t="s">
        <v>220</v>
      </c>
      <c r="H158" s="177">
        <v>3328.402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221</v>
      </c>
    </row>
    <row r="159" spans="1:51" s="13" customFormat="1" ht="12">
      <c r="A159" s="13"/>
      <c r="B159" s="191"/>
      <c r="C159" s="13"/>
      <c r="D159" s="186" t="s">
        <v>152</v>
      </c>
      <c r="E159" s="13"/>
      <c r="F159" s="193" t="s">
        <v>222</v>
      </c>
      <c r="G159" s="13"/>
      <c r="H159" s="194">
        <v>3328.402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3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8</v>
      </c>
      <c r="D160" s="173" t="s">
        <v>143</v>
      </c>
      <c r="E160" s="174" t="s">
        <v>223</v>
      </c>
      <c r="F160" s="175" t="s">
        <v>224</v>
      </c>
      <c r="G160" s="176" t="s">
        <v>189</v>
      </c>
      <c r="H160" s="177">
        <v>92.75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225</v>
      </c>
    </row>
    <row r="161" spans="1:47" s="2" customFormat="1" ht="12">
      <c r="A161" s="39"/>
      <c r="B161" s="40"/>
      <c r="C161" s="39"/>
      <c r="D161" s="186" t="s">
        <v>150</v>
      </c>
      <c r="E161" s="39"/>
      <c r="F161" s="187" t="s">
        <v>226</v>
      </c>
      <c r="G161" s="39"/>
      <c r="H161" s="39"/>
      <c r="I161" s="188"/>
      <c r="J161" s="39"/>
      <c r="K161" s="39"/>
      <c r="L161" s="40"/>
      <c r="M161" s="189"/>
      <c r="N161" s="190"/>
      <c r="O161" s="78"/>
      <c r="P161" s="78"/>
      <c r="Q161" s="78"/>
      <c r="R161" s="78"/>
      <c r="S161" s="78"/>
      <c r="T161" s="7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9" t="s">
        <v>150</v>
      </c>
      <c r="AU161" s="19" t="s">
        <v>21</v>
      </c>
    </row>
    <row r="162" spans="1:51" s="13" customFormat="1" ht="12">
      <c r="A162" s="13"/>
      <c r="B162" s="191"/>
      <c r="C162" s="13"/>
      <c r="D162" s="186" t="s">
        <v>152</v>
      </c>
      <c r="E162" s="192" t="s">
        <v>1</v>
      </c>
      <c r="F162" s="193" t="s">
        <v>227</v>
      </c>
      <c r="G162" s="13"/>
      <c r="H162" s="194">
        <v>92.75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152</v>
      </c>
      <c r="AU162" s="192" t="s">
        <v>21</v>
      </c>
      <c r="AV162" s="13" t="s">
        <v>21</v>
      </c>
      <c r="AW162" s="13" t="s">
        <v>40</v>
      </c>
      <c r="AX162" s="13" t="s">
        <v>92</v>
      </c>
      <c r="AY162" s="192" t="s">
        <v>141</v>
      </c>
    </row>
    <row r="163" spans="1:65" s="2" customFormat="1" ht="24.15" customHeight="1">
      <c r="A163" s="39"/>
      <c r="B163" s="172"/>
      <c r="C163" s="173" t="s">
        <v>228</v>
      </c>
      <c r="D163" s="173" t="s">
        <v>143</v>
      </c>
      <c r="E163" s="174" t="s">
        <v>229</v>
      </c>
      <c r="F163" s="175" t="s">
        <v>230</v>
      </c>
      <c r="G163" s="176" t="s">
        <v>189</v>
      </c>
      <c r="H163" s="177">
        <v>101.1</v>
      </c>
      <c r="I163" s="178"/>
      <c r="J163" s="179">
        <f>ROUND(I163*H163,2)</f>
        <v>0</v>
      </c>
      <c r="K163" s="175" t="s">
        <v>147</v>
      </c>
      <c r="L163" s="40"/>
      <c r="M163" s="180" t="s">
        <v>1</v>
      </c>
      <c r="N163" s="181" t="s">
        <v>49</v>
      </c>
      <c r="O163" s="78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4" t="s">
        <v>148</v>
      </c>
      <c r="AT163" s="184" t="s">
        <v>143</v>
      </c>
      <c r="AU163" s="184" t="s">
        <v>21</v>
      </c>
      <c r="AY163" s="19" t="s">
        <v>141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92</v>
      </c>
      <c r="BK163" s="185">
        <f>ROUND(I163*H163,2)</f>
        <v>0</v>
      </c>
      <c r="BL163" s="19" t="s">
        <v>148</v>
      </c>
      <c r="BM163" s="184" t="s">
        <v>231</v>
      </c>
    </row>
    <row r="164" spans="1:51" s="13" customFormat="1" ht="12">
      <c r="A164" s="13"/>
      <c r="B164" s="191"/>
      <c r="C164" s="13"/>
      <c r="D164" s="186" t="s">
        <v>152</v>
      </c>
      <c r="E164" s="192" t="s">
        <v>1</v>
      </c>
      <c r="F164" s="193" t="s">
        <v>232</v>
      </c>
      <c r="G164" s="13"/>
      <c r="H164" s="194">
        <v>101.1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152</v>
      </c>
      <c r="AU164" s="192" t="s">
        <v>21</v>
      </c>
      <c r="AV164" s="13" t="s">
        <v>21</v>
      </c>
      <c r="AW164" s="13" t="s">
        <v>40</v>
      </c>
      <c r="AX164" s="13" t="s">
        <v>92</v>
      </c>
      <c r="AY164" s="192" t="s">
        <v>141</v>
      </c>
    </row>
    <row r="165" spans="1:65" s="2" customFormat="1" ht="24.15" customHeight="1">
      <c r="A165" s="39"/>
      <c r="B165" s="172"/>
      <c r="C165" s="173" t="s">
        <v>233</v>
      </c>
      <c r="D165" s="173" t="s">
        <v>143</v>
      </c>
      <c r="E165" s="174" t="s">
        <v>234</v>
      </c>
      <c r="F165" s="175" t="s">
        <v>235</v>
      </c>
      <c r="G165" s="176" t="s">
        <v>146</v>
      </c>
      <c r="H165" s="177">
        <v>9430.794</v>
      </c>
      <c r="I165" s="178"/>
      <c r="J165" s="179">
        <f>ROUND(I165*H165,2)</f>
        <v>0</v>
      </c>
      <c r="K165" s="175" t="s">
        <v>147</v>
      </c>
      <c r="L165" s="40"/>
      <c r="M165" s="180" t="s">
        <v>1</v>
      </c>
      <c r="N165" s="181" t="s">
        <v>49</v>
      </c>
      <c r="O165" s="78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84" t="s">
        <v>148</v>
      </c>
      <c r="AT165" s="184" t="s">
        <v>143</v>
      </c>
      <c r="AU165" s="184" t="s">
        <v>21</v>
      </c>
      <c r="AY165" s="19" t="s">
        <v>141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9" t="s">
        <v>92</v>
      </c>
      <c r="BK165" s="185">
        <f>ROUND(I165*H165,2)</f>
        <v>0</v>
      </c>
      <c r="BL165" s="19" t="s">
        <v>148</v>
      </c>
      <c r="BM165" s="184" t="s">
        <v>236</v>
      </c>
    </row>
    <row r="166" spans="1:47" s="2" customFormat="1" ht="12">
      <c r="A166" s="39"/>
      <c r="B166" s="40"/>
      <c r="C166" s="39"/>
      <c r="D166" s="186" t="s">
        <v>150</v>
      </c>
      <c r="E166" s="39"/>
      <c r="F166" s="187" t="s">
        <v>237</v>
      </c>
      <c r="G166" s="39"/>
      <c r="H166" s="39"/>
      <c r="I166" s="188"/>
      <c r="J166" s="39"/>
      <c r="K166" s="39"/>
      <c r="L166" s="40"/>
      <c r="M166" s="189"/>
      <c r="N166" s="190"/>
      <c r="O166" s="78"/>
      <c r="P166" s="78"/>
      <c r="Q166" s="78"/>
      <c r="R166" s="78"/>
      <c r="S166" s="78"/>
      <c r="T166" s="7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9" t="s">
        <v>150</v>
      </c>
      <c r="AU166" s="19" t="s">
        <v>21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238</v>
      </c>
      <c r="G167" s="13"/>
      <c r="H167" s="194">
        <v>9430.794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92</v>
      </c>
      <c r="AY167" s="192" t="s">
        <v>141</v>
      </c>
    </row>
    <row r="168" spans="1:65" s="2" customFormat="1" ht="24.15" customHeight="1">
      <c r="A168" s="39"/>
      <c r="B168" s="172"/>
      <c r="C168" s="173" t="s">
        <v>239</v>
      </c>
      <c r="D168" s="173" t="s">
        <v>143</v>
      </c>
      <c r="E168" s="174" t="s">
        <v>240</v>
      </c>
      <c r="F168" s="175" t="s">
        <v>241</v>
      </c>
      <c r="G168" s="176" t="s">
        <v>146</v>
      </c>
      <c r="H168" s="177">
        <v>934.133</v>
      </c>
      <c r="I168" s="178"/>
      <c r="J168" s="179">
        <f>ROUND(I168*H168,2)</f>
        <v>0</v>
      </c>
      <c r="K168" s="175" t="s">
        <v>147</v>
      </c>
      <c r="L168" s="40"/>
      <c r="M168" s="180" t="s">
        <v>1</v>
      </c>
      <c r="N168" s="181" t="s">
        <v>49</v>
      </c>
      <c r="O168" s="78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84" t="s">
        <v>148</v>
      </c>
      <c r="AT168" s="184" t="s">
        <v>143</v>
      </c>
      <c r="AU168" s="184" t="s">
        <v>21</v>
      </c>
      <c r="AY168" s="19" t="s">
        <v>141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92</v>
      </c>
      <c r="BK168" s="185">
        <f>ROUND(I168*H168,2)</f>
        <v>0</v>
      </c>
      <c r="BL168" s="19" t="s">
        <v>148</v>
      </c>
      <c r="BM168" s="184" t="s">
        <v>242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243</v>
      </c>
      <c r="G169" s="13"/>
      <c r="H169" s="194">
        <v>934.133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24.15" customHeight="1">
      <c r="A170" s="39"/>
      <c r="B170" s="172"/>
      <c r="C170" s="173" t="s">
        <v>244</v>
      </c>
      <c r="D170" s="173" t="s">
        <v>143</v>
      </c>
      <c r="E170" s="174" t="s">
        <v>245</v>
      </c>
      <c r="F170" s="175" t="s">
        <v>246</v>
      </c>
      <c r="G170" s="176" t="s">
        <v>146</v>
      </c>
      <c r="H170" s="177">
        <v>75.9</v>
      </c>
      <c r="I170" s="178"/>
      <c r="J170" s="179">
        <f>ROUND(I170*H170,2)</f>
        <v>0</v>
      </c>
      <c r="K170" s="175" t="s">
        <v>147</v>
      </c>
      <c r="L170" s="40"/>
      <c r="M170" s="180" t="s">
        <v>1</v>
      </c>
      <c r="N170" s="181" t="s">
        <v>49</v>
      </c>
      <c r="O170" s="78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148</v>
      </c>
      <c r="AT170" s="184" t="s">
        <v>143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247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248</v>
      </c>
      <c r="G171" s="13"/>
      <c r="H171" s="194">
        <v>75.9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92</v>
      </c>
      <c r="AY171" s="192" t="s">
        <v>141</v>
      </c>
    </row>
    <row r="172" spans="1:65" s="2" customFormat="1" ht="14.4" customHeight="1">
      <c r="A172" s="39"/>
      <c r="B172" s="172"/>
      <c r="C172" s="207" t="s">
        <v>249</v>
      </c>
      <c r="D172" s="207" t="s">
        <v>250</v>
      </c>
      <c r="E172" s="208" t="s">
        <v>251</v>
      </c>
      <c r="F172" s="209" t="s">
        <v>252</v>
      </c>
      <c r="G172" s="210" t="s">
        <v>253</v>
      </c>
      <c r="H172" s="211">
        <v>1.139</v>
      </c>
      <c r="I172" s="212"/>
      <c r="J172" s="213">
        <f>ROUND(I172*H172,2)</f>
        <v>0</v>
      </c>
      <c r="K172" s="209" t="s">
        <v>147</v>
      </c>
      <c r="L172" s="214"/>
      <c r="M172" s="215" t="s">
        <v>1</v>
      </c>
      <c r="N172" s="216" t="s">
        <v>49</v>
      </c>
      <c r="O172" s="78"/>
      <c r="P172" s="182">
        <f>O172*H172</f>
        <v>0</v>
      </c>
      <c r="Q172" s="182">
        <v>0.001</v>
      </c>
      <c r="R172" s="182">
        <f>Q172*H172</f>
        <v>0.001139</v>
      </c>
      <c r="S172" s="182">
        <v>0</v>
      </c>
      <c r="T172" s="18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4" t="s">
        <v>181</v>
      </c>
      <c r="AT172" s="184" t="s">
        <v>250</v>
      </c>
      <c r="AU172" s="184" t="s">
        <v>21</v>
      </c>
      <c r="AY172" s="19" t="s">
        <v>141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9" t="s">
        <v>92</v>
      </c>
      <c r="BK172" s="185">
        <f>ROUND(I172*H172,2)</f>
        <v>0</v>
      </c>
      <c r="BL172" s="19" t="s">
        <v>148</v>
      </c>
      <c r="BM172" s="184" t="s">
        <v>254</v>
      </c>
    </row>
    <row r="173" spans="1:51" s="13" customFormat="1" ht="12">
      <c r="A173" s="13"/>
      <c r="B173" s="191"/>
      <c r="C173" s="13"/>
      <c r="D173" s="186" t="s">
        <v>152</v>
      </c>
      <c r="E173" s="13"/>
      <c r="F173" s="193" t="s">
        <v>255</v>
      </c>
      <c r="G173" s="13"/>
      <c r="H173" s="194">
        <v>1.139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152</v>
      </c>
      <c r="AU173" s="192" t="s">
        <v>21</v>
      </c>
      <c r="AV173" s="13" t="s">
        <v>21</v>
      </c>
      <c r="AW173" s="13" t="s">
        <v>3</v>
      </c>
      <c r="AX173" s="13" t="s">
        <v>92</v>
      </c>
      <c r="AY173" s="192" t="s">
        <v>141</v>
      </c>
    </row>
    <row r="174" spans="1:63" s="12" customFormat="1" ht="22.8" customHeight="1">
      <c r="A174" s="12"/>
      <c r="B174" s="159"/>
      <c r="C174" s="12"/>
      <c r="D174" s="160" t="s">
        <v>83</v>
      </c>
      <c r="E174" s="170" t="s">
        <v>166</v>
      </c>
      <c r="F174" s="170" t="s">
        <v>256</v>
      </c>
      <c r="G174" s="12"/>
      <c r="H174" s="12"/>
      <c r="I174" s="162"/>
      <c r="J174" s="171">
        <f>BK174</f>
        <v>0</v>
      </c>
      <c r="K174" s="12"/>
      <c r="L174" s="159"/>
      <c r="M174" s="164"/>
      <c r="N174" s="165"/>
      <c r="O174" s="165"/>
      <c r="P174" s="166">
        <f>SUM(P175:P198)</f>
        <v>0</v>
      </c>
      <c r="Q174" s="165"/>
      <c r="R174" s="166">
        <f>SUM(R175:R198)</f>
        <v>18609.619192100003</v>
      </c>
      <c r="S174" s="165"/>
      <c r="T174" s="167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0" t="s">
        <v>92</v>
      </c>
      <c r="AT174" s="168" t="s">
        <v>83</v>
      </c>
      <c r="AU174" s="168" t="s">
        <v>92</v>
      </c>
      <c r="AY174" s="160" t="s">
        <v>141</v>
      </c>
      <c r="BK174" s="169">
        <f>SUM(BK175:BK198)</f>
        <v>0</v>
      </c>
    </row>
    <row r="175" spans="1:65" s="2" customFormat="1" ht="14.4" customHeight="1">
      <c r="A175" s="39"/>
      <c r="B175" s="172"/>
      <c r="C175" s="173" t="s">
        <v>7</v>
      </c>
      <c r="D175" s="173" t="s">
        <v>143</v>
      </c>
      <c r="E175" s="174" t="s">
        <v>257</v>
      </c>
      <c r="F175" s="175" t="s">
        <v>258</v>
      </c>
      <c r="G175" s="176" t="s">
        <v>146</v>
      </c>
      <c r="H175" s="177">
        <v>9430.8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259</v>
      </c>
    </row>
    <row r="176" spans="1:47" s="2" customFormat="1" ht="12">
      <c r="A176" s="39"/>
      <c r="B176" s="40"/>
      <c r="C176" s="39"/>
      <c r="D176" s="186" t="s">
        <v>150</v>
      </c>
      <c r="E176" s="39"/>
      <c r="F176" s="187" t="s">
        <v>237</v>
      </c>
      <c r="G176" s="39"/>
      <c r="H176" s="39"/>
      <c r="I176" s="188"/>
      <c r="J176" s="39"/>
      <c r="K176" s="39"/>
      <c r="L176" s="40"/>
      <c r="M176" s="189"/>
      <c r="N176" s="190"/>
      <c r="O176" s="78"/>
      <c r="P176" s="78"/>
      <c r="Q176" s="78"/>
      <c r="R176" s="78"/>
      <c r="S176" s="78"/>
      <c r="T176" s="7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9" t="s">
        <v>150</v>
      </c>
      <c r="AU176" s="19" t="s">
        <v>21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260</v>
      </c>
      <c r="G177" s="13"/>
      <c r="H177" s="194">
        <v>9430.8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92</v>
      </c>
      <c r="AY177" s="192" t="s">
        <v>141</v>
      </c>
    </row>
    <row r="178" spans="1:65" s="2" customFormat="1" ht="14.4" customHeight="1">
      <c r="A178" s="39"/>
      <c r="B178" s="172"/>
      <c r="C178" s="207" t="s">
        <v>261</v>
      </c>
      <c r="D178" s="207" t="s">
        <v>250</v>
      </c>
      <c r="E178" s="208" t="s">
        <v>262</v>
      </c>
      <c r="F178" s="209" t="s">
        <v>263</v>
      </c>
      <c r="G178" s="210" t="s">
        <v>220</v>
      </c>
      <c r="H178" s="211">
        <v>6846.761</v>
      </c>
      <c r="I178" s="212"/>
      <c r="J178" s="213">
        <f>ROUND(I178*H178,2)</f>
        <v>0</v>
      </c>
      <c r="K178" s="209" t="s">
        <v>147</v>
      </c>
      <c r="L178" s="214"/>
      <c r="M178" s="215" t="s">
        <v>1</v>
      </c>
      <c r="N178" s="216" t="s">
        <v>49</v>
      </c>
      <c r="O178" s="78"/>
      <c r="P178" s="182">
        <f>O178*H178</f>
        <v>0</v>
      </c>
      <c r="Q178" s="182">
        <v>1</v>
      </c>
      <c r="R178" s="182">
        <f>Q178*H178</f>
        <v>6846.761</v>
      </c>
      <c r="S178" s="182">
        <v>0</v>
      </c>
      <c r="T178" s="1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4" t="s">
        <v>181</v>
      </c>
      <c r="AT178" s="184" t="s">
        <v>250</v>
      </c>
      <c r="AU178" s="184" t="s">
        <v>21</v>
      </c>
      <c r="AY178" s="19" t="s">
        <v>141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92</v>
      </c>
      <c r="BK178" s="185">
        <f>ROUND(I178*H178,2)</f>
        <v>0</v>
      </c>
      <c r="BL178" s="19" t="s">
        <v>148</v>
      </c>
      <c r="BM178" s="184" t="s">
        <v>264</v>
      </c>
    </row>
    <row r="179" spans="1:51" s="13" customFormat="1" ht="12">
      <c r="A179" s="13"/>
      <c r="B179" s="191"/>
      <c r="C179" s="13"/>
      <c r="D179" s="186" t="s">
        <v>152</v>
      </c>
      <c r="E179" s="192" t="s">
        <v>1</v>
      </c>
      <c r="F179" s="193" t="s">
        <v>265</v>
      </c>
      <c r="G179" s="13"/>
      <c r="H179" s="194">
        <v>707.31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152</v>
      </c>
      <c r="AU179" s="192" t="s">
        <v>21</v>
      </c>
      <c r="AV179" s="13" t="s">
        <v>21</v>
      </c>
      <c r="AW179" s="13" t="s">
        <v>40</v>
      </c>
      <c r="AX179" s="13" t="s">
        <v>84</v>
      </c>
      <c r="AY179" s="192" t="s">
        <v>141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266</v>
      </c>
      <c r="G180" s="13"/>
      <c r="H180" s="194">
        <v>2404.854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84</v>
      </c>
      <c r="AY180" s="192" t="s">
        <v>141</v>
      </c>
    </row>
    <row r="181" spans="1:51" s="14" customFormat="1" ht="12">
      <c r="A181" s="14"/>
      <c r="B181" s="199"/>
      <c r="C181" s="14"/>
      <c r="D181" s="186" t="s">
        <v>152</v>
      </c>
      <c r="E181" s="200" t="s">
        <v>1</v>
      </c>
      <c r="F181" s="201" t="s">
        <v>200</v>
      </c>
      <c r="G181" s="14"/>
      <c r="H181" s="202">
        <v>3112.1639999999998</v>
      </c>
      <c r="I181" s="203"/>
      <c r="J181" s="14"/>
      <c r="K181" s="14"/>
      <c r="L181" s="199"/>
      <c r="M181" s="204"/>
      <c r="N181" s="205"/>
      <c r="O181" s="205"/>
      <c r="P181" s="205"/>
      <c r="Q181" s="205"/>
      <c r="R181" s="205"/>
      <c r="S181" s="205"/>
      <c r="T181" s="20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0" t="s">
        <v>152</v>
      </c>
      <c r="AU181" s="200" t="s">
        <v>21</v>
      </c>
      <c r="AV181" s="14" t="s">
        <v>148</v>
      </c>
      <c r="AW181" s="14" t="s">
        <v>40</v>
      </c>
      <c r="AX181" s="14" t="s">
        <v>92</v>
      </c>
      <c r="AY181" s="200" t="s">
        <v>141</v>
      </c>
    </row>
    <row r="182" spans="1:51" s="13" customFormat="1" ht="12">
      <c r="A182" s="13"/>
      <c r="B182" s="191"/>
      <c r="C182" s="13"/>
      <c r="D182" s="186" t="s">
        <v>152</v>
      </c>
      <c r="E182" s="13"/>
      <c r="F182" s="193" t="s">
        <v>267</v>
      </c>
      <c r="G182" s="13"/>
      <c r="H182" s="194">
        <v>6846.761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3</v>
      </c>
      <c r="AX182" s="13" t="s">
        <v>92</v>
      </c>
      <c r="AY182" s="192" t="s">
        <v>141</v>
      </c>
    </row>
    <row r="183" spans="1:65" s="2" customFormat="1" ht="14.4" customHeight="1">
      <c r="A183" s="39"/>
      <c r="B183" s="172"/>
      <c r="C183" s="173" t="s">
        <v>268</v>
      </c>
      <c r="D183" s="173" t="s">
        <v>143</v>
      </c>
      <c r="E183" s="174" t="s">
        <v>269</v>
      </c>
      <c r="F183" s="175" t="s">
        <v>270</v>
      </c>
      <c r="G183" s="176" t="s">
        <v>146</v>
      </c>
      <c r="H183" s="177">
        <v>9430.794</v>
      </c>
      <c r="I183" s="178"/>
      <c r="J183" s="179">
        <f>ROUND(I183*H183,2)</f>
        <v>0</v>
      </c>
      <c r="K183" s="175" t="s">
        <v>147</v>
      </c>
      <c r="L183" s="40"/>
      <c r="M183" s="180" t="s">
        <v>1</v>
      </c>
      <c r="N183" s="181" t="s">
        <v>49</v>
      </c>
      <c r="O183" s="78"/>
      <c r="P183" s="182">
        <f>O183*H183</f>
        <v>0</v>
      </c>
      <c r="Q183" s="182">
        <v>0.46</v>
      </c>
      <c r="R183" s="182">
        <f>Q183*H183</f>
        <v>4338.16524</v>
      </c>
      <c r="S183" s="182">
        <v>0</v>
      </c>
      <c r="T183" s="18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84" t="s">
        <v>148</v>
      </c>
      <c r="AT183" s="184" t="s">
        <v>143</v>
      </c>
      <c r="AU183" s="184" t="s">
        <v>21</v>
      </c>
      <c r="AY183" s="19" t="s">
        <v>141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9" t="s">
        <v>92</v>
      </c>
      <c r="BK183" s="185">
        <f>ROUND(I183*H183,2)</f>
        <v>0</v>
      </c>
      <c r="BL183" s="19" t="s">
        <v>148</v>
      </c>
      <c r="BM183" s="184" t="s">
        <v>271</v>
      </c>
    </row>
    <row r="184" spans="1:47" s="2" customFormat="1" ht="12">
      <c r="A184" s="39"/>
      <c r="B184" s="40"/>
      <c r="C184" s="39"/>
      <c r="D184" s="186" t="s">
        <v>150</v>
      </c>
      <c r="E184" s="39"/>
      <c r="F184" s="187" t="s">
        <v>272</v>
      </c>
      <c r="G184" s="39"/>
      <c r="H184" s="39"/>
      <c r="I184" s="188"/>
      <c r="J184" s="39"/>
      <c r="K184" s="39"/>
      <c r="L184" s="40"/>
      <c r="M184" s="189"/>
      <c r="N184" s="190"/>
      <c r="O184" s="78"/>
      <c r="P184" s="78"/>
      <c r="Q184" s="78"/>
      <c r="R184" s="78"/>
      <c r="S184" s="78"/>
      <c r="T184" s="7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9" t="s">
        <v>150</v>
      </c>
      <c r="AU184" s="19" t="s">
        <v>21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238</v>
      </c>
      <c r="G185" s="13"/>
      <c r="H185" s="194">
        <v>9430.794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92</v>
      </c>
      <c r="AY185" s="192" t="s">
        <v>141</v>
      </c>
    </row>
    <row r="186" spans="1:65" s="2" customFormat="1" ht="14.4" customHeight="1">
      <c r="A186" s="39"/>
      <c r="B186" s="172"/>
      <c r="C186" s="173" t="s">
        <v>273</v>
      </c>
      <c r="D186" s="173" t="s">
        <v>143</v>
      </c>
      <c r="E186" s="174" t="s">
        <v>274</v>
      </c>
      <c r="F186" s="175" t="s">
        <v>270</v>
      </c>
      <c r="G186" s="176" t="s">
        <v>146</v>
      </c>
      <c r="H186" s="177">
        <v>8856.745</v>
      </c>
      <c r="I186" s="178"/>
      <c r="J186" s="179">
        <f>ROUND(I186*H186,2)</f>
        <v>0</v>
      </c>
      <c r="K186" s="175" t="s">
        <v>1</v>
      </c>
      <c r="L186" s="40"/>
      <c r="M186" s="180" t="s">
        <v>1</v>
      </c>
      <c r="N186" s="181" t="s">
        <v>49</v>
      </c>
      <c r="O186" s="78"/>
      <c r="P186" s="182">
        <f>O186*H186</f>
        <v>0</v>
      </c>
      <c r="Q186" s="182">
        <v>0.46</v>
      </c>
      <c r="R186" s="182">
        <f>Q186*H186</f>
        <v>4074.1027000000004</v>
      </c>
      <c r="S186" s="182">
        <v>0</v>
      </c>
      <c r="T186" s="18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184" t="s">
        <v>148</v>
      </c>
      <c r="AT186" s="184" t="s">
        <v>143</v>
      </c>
      <c r="AU186" s="184" t="s">
        <v>21</v>
      </c>
      <c r="AY186" s="19" t="s">
        <v>141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9" t="s">
        <v>92</v>
      </c>
      <c r="BK186" s="185">
        <f>ROUND(I186*H186,2)</f>
        <v>0</v>
      </c>
      <c r="BL186" s="19" t="s">
        <v>148</v>
      </c>
      <c r="BM186" s="184" t="s">
        <v>275</v>
      </c>
    </row>
    <row r="187" spans="1:47" s="2" customFormat="1" ht="12">
      <c r="A187" s="39"/>
      <c r="B187" s="40"/>
      <c r="C187" s="39"/>
      <c r="D187" s="186" t="s">
        <v>150</v>
      </c>
      <c r="E187" s="39"/>
      <c r="F187" s="187" t="s">
        <v>276</v>
      </c>
      <c r="G187" s="39"/>
      <c r="H187" s="39"/>
      <c r="I187" s="188"/>
      <c r="J187" s="39"/>
      <c r="K187" s="39"/>
      <c r="L187" s="40"/>
      <c r="M187" s="189"/>
      <c r="N187" s="190"/>
      <c r="O187" s="78"/>
      <c r="P187" s="78"/>
      <c r="Q187" s="78"/>
      <c r="R187" s="78"/>
      <c r="S187" s="78"/>
      <c r="T187" s="7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9" t="s">
        <v>150</v>
      </c>
      <c r="AU187" s="19" t="s">
        <v>21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277</v>
      </c>
      <c r="G188" s="13"/>
      <c r="H188" s="194">
        <v>8856.745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92</v>
      </c>
      <c r="AY188" s="192" t="s">
        <v>141</v>
      </c>
    </row>
    <row r="189" spans="1:65" s="2" customFormat="1" ht="24.15" customHeight="1">
      <c r="A189" s="39"/>
      <c r="B189" s="172"/>
      <c r="C189" s="173" t="s">
        <v>278</v>
      </c>
      <c r="D189" s="173" t="s">
        <v>143</v>
      </c>
      <c r="E189" s="174" t="s">
        <v>279</v>
      </c>
      <c r="F189" s="175" t="s">
        <v>280</v>
      </c>
      <c r="G189" s="176" t="s">
        <v>146</v>
      </c>
      <c r="H189" s="177">
        <v>8974.555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0.00034</v>
      </c>
      <c r="R189" s="182">
        <f>Q189*H189</f>
        <v>3.0513487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281</v>
      </c>
    </row>
    <row r="190" spans="1:51" s="13" customFormat="1" ht="12">
      <c r="A190" s="13"/>
      <c r="B190" s="191"/>
      <c r="C190" s="13"/>
      <c r="D190" s="186" t="s">
        <v>152</v>
      </c>
      <c r="E190" s="192" t="s">
        <v>1</v>
      </c>
      <c r="F190" s="193" t="s">
        <v>282</v>
      </c>
      <c r="G190" s="13"/>
      <c r="H190" s="194">
        <v>8974.555</v>
      </c>
      <c r="I190" s="195"/>
      <c r="J190" s="13"/>
      <c r="K190" s="13"/>
      <c r="L190" s="191"/>
      <c r="M190" s="196"/>
      <c r="N190" s="197"/>
      <c r="O190" s="197"/>
      <c r="P190" s="197"/>
      <c r="Q190" s="197"/>
      <c r="R190" s="197"/>
      <c r="S190" s="197"/>
      <c r="T190" s="19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2" t="s">
        <v>152</v>
      </c>
      <c r="AU190" s="192" t="s">
        <v>21</v>
      </c>
      <c r="AV190" s="13" t="s">
        <v>21</v>
      </c>
      <c r="AW190" s="13" t="s">
        <v>40</v>
      </c>
      <c r="AX190" s="13" t="s">
        <v>92</v>
      </c>
      <c r="AY190" s="192" t="s">
        <v>141</v>
      </c>
    </row>
    <row r="191" spans="1:65" s="2" customFormat="1" ht="24.15" customHeight="1">
      <c r="A191" s="39"/>
      <c r="B191" s="172"/>
      <c r="C191" s="173" t="s">
        <v>283</v>
      </c>
      <c r="D191" s="173" t="s">
        <v>143</v>
      </c>
      <c r="E191" s="174" t="s">
        <v>284</v>
      </c>
      <c r="F191" s="175" t="s">
        <v>285</v>
      </c>
      <c r="G191" s="176" t="s">
        <v>146</v>
      </c>
      <c r="H191" s="177">
        <v>8974.555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0.13188</v>
      </c>
      <c r="R191" s="182">
        <f>Q191*H191</f>
        <v>1183.5643134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286</v>
      </c>
    </row>
    <row r="192" spans="1:47" s="2" customFormat="1" ht="12">
      <c r="A192" s="39"/>
      <c r="B192" s="40"/>
      <c r="C192" s="39"/>
      <c r="D192" s="186" t="s">
        <v>150</v>
      </c>
      <c r="E192" s="39"/>
      <c r="F192" s="187" t="s">
        <v>287</v>
      </c>
      <c r="G192" s="39"/>
      <c r="H192" s="39"/>
      <c r="I192" s="188"/>
      <c r="J192" s="39"/>
      <c r="K192" s="39"/>
      <c r="L192" s="40"/>
      <c r="M192" s="189"/>
      <c r="N192" s="190"/>
      <c r="O192" s="78"/>
      <c r="P192" s="78"/>
      <c r="Q192" s="78"/>
      <c r="R192" s="78"/>
      <c r="S192" s="78"/>
      <c r="T192" s="7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9" t="s">
        <v>150</v>
      </c>
      <c r="AU192" s="19" t="s">
        <v>21</v>
      </c>
    </row>
    <row r="193" spans="1:65" s="2" customFormat="1" ht="24.15" customHeight="1">
      <c r="A193" s="39"/>
      <c r="B193" s="172"/>
      <c r="C193" s="173" t="s">
        <v>288</v>
      </c>
      <c r="D193" s="173" t="s">
        <v>143</v>
      </c>
      <c r="E193" s="174" t="s">
        <v>289</v>
      </c>
      <c r="F193" s="175" t="s">
        <v>290</v>
      </c>
      <c r="G193" s="176" t="s">
        <v>146</v>
      </c>
      <c r="H193" s="177">
        <v>16637</v>
      </c>
      <c r="I193" s="178"/>
      <c r="J193" s="179">
        <f>ROUND(I193*H193,2)</f>
        <v>0</v>
      </c>
      <c r="K193" s="175" t="s">
        <v>147</v>
      </c>
      <c r="L193" s="40"/>
      <c r="M193" s="180" t="s">
        <v>1</v>
      </c>
      <c r="N193" s="181" t="s">
        <v>49</v>
      </c>
      <c r="O193" s="78"/>
      <c r="P193" s="182">
        <f>O193*H193</f>
        <v>0</v>
      </c>
      <c r="Q193" s="182">
        <v>0.00041</v>
      </c>
      <c r="R193" s="182">
        <f>Q193*H193</f>
        <v>6.8211699999999995</v>
      </c>
      <c r="S193" s="182">
        <v>0</v>
      </c>
      <c r="T193" s="18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184" t="s">
        <v>148</v>
      </c>
      <c r="AT193" s="184" t="s">
        <v>143</v>
      </c>
      <c r="AU193" s="184" t="s">
        <v>21</v>
      </c>
      <c r="AY193" s="19" t="s">
        <v>141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9" t="s">
        <v>92</v>
      </c>
      <c r="BK193" s="185">
        <f>ROUND(I193*H193,2)</f>
        <v>0</v>
      </c>
      <c r="BL193" s="19" t="s">
        <v>148</v>
      </c>
      <c r="BM193" s="184" t="s">
        <v>291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292</v>
      </c>
      <c r="G194" s="13"/>
      <c r="H194" s="194">
        <v>16637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92</v>
      </c>
      <c r="AY194" s="192" t="s">
        <v>141</v>
      </c>
    </row>
    <row r="195" spans="1:65" s="2" customFormat="1" ht="24.15" customHeight="1">
      <c r="A195" s="39"/>
      <c r="B195" s="172"/>
      <c r="C195" s="173" t="s">
        <v>293</v>
      </c>
      <c r="D195" s="173" t="s">
        <v>143</v>
      </c>
      <c r="E195" s="174" t="s">
        <v>294</v>
      </c>
      <c r="F195" s="175" t="s">
        <v>295</v>
      </c>
      <c r="G195" s="176" t="s">
        <v>146</v>
      </c>
      <c r="H195" s="177">
        <v>8318.5</v>
      </c>
      <c r="I195" s="178"/>
      <c r="J195" s="179">
        <f>ROUND(I195*H195,2)</f>
        <v>0</v>
      </c>
      <c r="K195" s="175" t="s">
        <v>147</v>
      </c>
      <c r="L195" s="40"/>
      <c r="M195" s="180" t="s">
        <v>1</v>
      </c>
      <c r="N195" s="181" t="s">
        <v>49</v>
      </c>
      <c r="O195" s="78"/>
      <c r="P195" s="182">
        <f>O195*H195</f>
        <v>0</v>
      </c>
      <c r="Q195" s="182">
        <v>0.12966</v>
      </c>
      <c r="R195" s="182">
        <f>Q195*H195</f>
        <v>1078.57671</v>
      </c>
      <c r="S195" s="182">
        <v>0</v>
      </c>
      <c r="T195" s="18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84" t="s">
        <v>148</v>
      </c>
      <c r="AT195" s="184" t="s">
        <v>143</v>
      </c>
      <c r="AU195" s="184" t="s">
        <v>21</v>
      </c>
      <c r="AY195" s="19" t="s">
        <v>141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92</v>
      </c>
      <c r="BK195" s="185">
        <f>ROUND(I195*H195,2)</f>
        <v>0</v>
      </c>
      <c r="BL195" s="19" t="s">
        <v>148</v>
      </c>
      <c r="BM195" s="184" t="s">
        <v>296</v>
      </c>
    </row>
    <row r="196" spans="1:47" s="2" customFormat="1" ht="12">
      <c r="A196" s="39"/>
      <c r="B196" s="40"/>
      <c r="C196" s="39"/>
      <c r="D196" s="186" t="s">
        <v>150</v>
      </c>
      <c r="E196" s="39"/>
      <c r="F196" s="187" t="s">
        <v>287</v>
      </c>
      <c r="G196" s="39"/>
      <c r="H196" s="39"/>
      <c r="I196" s="188"/>
      <c r="J196" s="39"/>
      <c r="K196" s="39"/>
      <c r="L196" s="40"/>
      <c r="M196" s="189"/>
      <c r="N196" s="190"/>
      <c r="O196" s="78"/>
      <c r="P196" s="78"/>
      <c r="Q196" s="78"/>
      <c r="R196" s="78"/>
      <c r="S196" s="78"/>
      <c r="T196" s="7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9" t="s">
        <v>150</v>
      </c>
      <c r="AU196" s="19" t="s">
        <v>21</v>
      </c>
    </row>
    <row r="197" spans="1:65" s="2" customFormat="1" ht="24.15" customHeight="1">
      <c r="A197" s="39"/>
      <c r="B197" s="172"/>
      <c r="C197" s="173" t="s">
        <v>297</v>
      </c>
      <c r="D197" s="173" t="s">
        <v>143</v>
      </c>
      <c r="E197" s="174" t="s">
        <v>298</v>
      </c>
      <c r="F197" s="175" t="s">
        <v>299</v>
      </c>
      <c r="G197" s="176" t="s">
        <v>146</v>
      </c>
      <c r="H197" s="177">
        <v>8318.5</v>
      </c>
      <c r="I197" s="178"/>
      <c r="J197" s="179">
        <f>ROUND(I197*H197,2)</f>
        <v>0</v>
      </c>
      <c r="K197" s="175" t="s">
        <v>147</v>
      </c>
      <c r="L197" s="40"/>
      <c r="M197" s="180" t="s">
        <v>1</v>
      </c>
      <c r="N197" s="181" t="s">
        <v>49</v>
      </c>
      <c r="O197" s="78"/>
      <c r="P197" s="182">
        <f>O197*H197</f>
        <v>0</v>
      </c>
      <c r="Q197" s="182">
        <v>0.12966</v>
      </c>
      <c r="R197" s="182">
        <f>Q197*H197</f>
        <v>1078.57671</v>
      </c>
      <c r="S197" s="182">
        <v>0</v>
      </c>
      <c r="T197" s="18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84" t="s">
        <v>148</v>
      </c>
      <c r="AT197" s="184" t="s">
        <v>143</v>
      </c>
      <c r="AU197" s="184" t="s">
        <v>21</v>
      </c>
      <c r="AY197" s="19" t="s">
        <v>141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9" t="s">
        <v>92</v>
      </c>
      <c r="BK197" s="185">
        <f>ROUND(I197*H197,2)</f>
        <v>0</v>
      </c>
      <c r="BL197" s="19" t="s">
        <v>148</v>
      </c>
      <c r="BM197" s="184" t="s">
        <v>300</v>
      </c>
    </row>
    <row r="198" spans="1:47" s="2" customFormat="1" ht="12">
      <c r="A198" s="39"/>
      <c r="B198" s="40"/>
      <c r="C198" s="39"/>
      <c r="D198" s="186" t="s">
        <v>150</v>
      </c>
      <c r="E198" s="39"/>
      <c r="F198" s="187" t="s">
        <v>287</v>
      </c>
      <c r="G198" s="39"/>
      <c r="H198" s="39"/>
      <c r="I198" s="188"/>
      <c r="J198" s="39"/>
      <c r="K198" s="39"/>
      <c r="L198" s="40"/>
      <c r="M198" s="189"/>
      <c r="N198" s="190"/>
      <c r="O198" s="78"/>
      <c r="P198" s="78"/>
      <c r="Q198" s="78"/>
      <c r="R198" s="78"/>
      <c r="S198" s="78"/>
      <c r="T198" s="7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9" t="s">
        <v>150</v>
      </c>
      <c r="AU198" s="19" t="s">
        <v>21</v>
      </c>
    </row>
    <row r="199" spans="1:63" s="12" customFormat="1" ht="22.8" customHeight="1">
      <c r="A199" s="12"/>
      <c r="B199" s="159"/>
      <c r="C199" s="12"/>
      <c r="D199" s="160" t="s">
        <v>83</v>
      </c>
      <c r="E199" s="170" t="s">
        <v>186</v>
      </c>
      <c r="F199" s="170" t="s">
        <v>301</v>
      </c>
      <c r="G199" s="12"/>
      <c r="H199" s="12"/>
      <c r="I199" s="162"/>
      <c r="J199" s="171">
        <f>BK199</f>
        <v>0</v>
      </c>
      <c r="K199" s="12"/>
      <c r="L199" s="159"/>
      <c r="M199" s="164"/>
      <c r="N199" s="165"/>
      <c r="O199" s="165"/>
      <c r="P199" s="166">
        <f>SUM(P200:P287)</f>
        <v>0</v>
      </c>
      <c r="Q199" s="165"/>
      <c r="R199" s="166">
        <f>SUM(R200:R287)</f>
        <v>970.6091191000002</v>
      </c>
      <c r="S199" s="165"/>
      <c r="T199" s="167">
        <f>SUM(T200:T287)</f>
        <v>5.223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0" t="s">
        <v>92</v>
      </c>
      <c r="AT199" s="168" t="s">
        <v>83</v>
      </c>
      <c r="AU199" s="168" t="s">
        <v>92</v>
      </c>
      <c r="AY199" s="160" t="s">
        <v>141</v>
      </c>
      <c r="BK199" s="169">
        <f>SUM(BK200:BK287)</f>
        <v>0</v>
      </c>
    </row>
    <row r="200" spans="1:65" s="2" customFormat="1" ht="24.15" customHeight="1">
      <c r="A200" s="39"/>
      <c r="B200" s="172"/>
      <c r="C200" s="173" t="s">
        <v>302</v>
      </c>
      <c r="D200" s="173" t="s">
        <v>143</v>
      </c>
      <c r="E200" s="174" t="s">
        <v>303</v>
      </c>
      <c r="F200" s="175" t="s">
        <v>304</v>
      </c>
      <c r="G200" s="176" t="s">
        <v>178</v>
      </c>
      <c r="H200" s="177">
        <v>164</v>
      </c>
      <c r="I200" s="178"/>
      <c r="J200" s="179">
        <f>ROUND(I200*H200,2)</f>
        <v>0</v>
      </c>
      <c r="K200" s="175" t="s">
        <v>147</v>
      </c>
      <c r="L200" s="40"/>
      <c r="M200" s="180" t="s">
        <v>1</v>
      </c>
      <c r="N200" s="181" t="s">
        <v>49</v>
      </c>
      <c r="O200" s="78"/>
      <c r="P200" s="182">
        <f>O200*H200</f>
        <v>0</v>
      </c>
      <c r="Q200" s="182">
        <v>0.01517</v>
      </c>
      <c r="R200" s="182">
        <f>Q200*H200</f>
        <v>2.48788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148</v>
      </c>
      <c r="AT200" s="184" t="s">
        <v>143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148</v>
      </c>
      <c r="BM200" s="184" t="s">
        <v>305</v>
      </c>
    </row>
    <row r="201" spans="1:65" s="2" customFormat="1" ht="24.15" customHeight="1">
      <c r="A201" s="39"/>
      <c r="B201" s="172"/>
      <c r="C201" s="173" t="s">
        <v>306</v>
      </c>
      <c r="D201" s="173" t="s">
        <v>143</v>
      </c>
      <c r="E201" s="174" t="s">
        <v>307</v>
      </c>
      <c r="F201" s="175" t="s">
        <v>308</v>
      </c>
      <c r="G201" s="176" t="s">
        <v>309</v>
      </c>
      <c r="H201" s="177">
        <v>14</v>
      </c>
      <c r="I201" s="178"/>
      <c r="J201" s="179">
        <f>ROUND(I201*H201,2)</f>
        <v>0</v>
      </c>
      <c r="K201" s="175" t="s">
        <v>147</v>
      </c>
      <c r="L201" s="40"/>
      <c r="M201" s="180" t="s">
        <v>1</v>
      </c>
      <c r="N201" s="181" t="s">
        <v>49</v>
      </c>
      <c r="O201" s="78"/>
      <c r="P201" s="182">
        <f>O201*H201</f>
        <v>0</v>
      </c>
      <c r="Q201" s="182">
        <v>3E-05</v>
      </c>
      <c r="R201" s="182">
        <f>Q201*H201</f>
        <v>0.00042</v>
      </c>
      <c r="S201" s="182">
        <v>0</v>
      </c>
      <c r="T201" s="18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4" t="s">
        <v>148</v>
      </c>
      <c r="AT201" s="184" t="s">
        <v>143</v>
      </c>
      <c r="AU201" s="184" t="s">
        <v>21</v>
      </c>
      <c r="AY201" s="19" t="s">
        <v>141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9" t="s">
        <v>92</v>
      </c>
      <c r="BK201" s="185">
        <f>ROUND(I201*H201,2)</f>
        <v>0</v>
      </c>
      <c r="BL201" s="19" t="s">
        <v>148</v>
      </c>
      <c r="BM201" s="184" t="s">
        <v>310</v>
      </c>
    </row>
    <row r="202" spans="1:51" s="13" customFormat="1" ht="12">
      <c r="A202" s="13"/>
      <c r="B202" s="191"/>
      <c r="C202" s="13"/>
      <c r="D202" s="186" t="s">
        <v>152</v>
      </c>
      <c r="E202" s="192" t="s">
        <v>1</v>
      </c>
      <c r="F202" s="193" t="s">
        <v>311</v>
      </c>
      <c r="G202" s="13"/>
      <c r="H202" s="194">
        <v>7</v>
      </c>
      <c r="I202" s="195"/>
      <c r="J202" s="13"/>
      <c r="K202" s="13"/>
      <c r="L202" s="191"/>
      <c r="M202" s="196"/>
      <c r="N202" s="197"/>
      <c r="O202" s="197"/>
      <c r="P202" s="197"/>
      <c r="Q202" s="197"/>
      <c r="R202" s="197"/>
      <c r="S202" s="197"/>
      <c r="T202" s="19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2" t="s">
        <v>152</v>
      </c>
      <c r="AU202" s="192" t="s">
        <v>21</v>
      </c>
      <c r="AV202" s="13" t="s">
        <v>21</v>
      </c>
      <c r="AW202" s="13" t="s">
        <v>40</v>
      </c>
      <c r="AX202" s="13" t="s">
        <v>84</v>
      </c>
      <c r="AY202" s="192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92" t="s">
        <v>1</v>
      </c>
      <c r="F203" s="193" t="s">
        <v>312</v>
      </c>
      <c r="G203" s="13"/>
      <c r="H203" s="194">
        <v>7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40</v>
      </c>
      <c r="AX203" s="13" t="s">
        <v>84</v>
      </c>
      <c r="AY203" s="192" t="s">
        <v>141</v>
      </c>
    </row>
    <row r="204" spans="1:51" s="14" customFormat="1" ht="12">
      <c r="A204" s="14"/>
      <c r="B204" s="199"/>
      <c r="C204" s="14"/>
      <c r="D204" s="186" t="s">
        <v>152</v>
      </c>
      <c r="E204" s="200" t="s">
        <v>1</v>
      </c>
      <c r="F204" s="201" t="s">
        <v>200</v>
      </c>
      <c r="G204" s="14"/>
      <c r="H204" s="202">
        <v>14</v>
      </c>
      <c r="I204" s="203"/>
      <c r="J204" s="14"/>
      <c r="K204" s="14"/>
      <c r="L204" s="199"/>
      <c r="M204" s="204"/>
      <c r="N204" s="205"/>
      <c r="O204" s="205"/>
      <c r="P204" s="205"/>
      <c r="Q204" s="205"/>
      <c r="R204" s="205"/>
      <c r="S204" s="205"/>
      <c r="T204" s="20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0" t="s">
        <v>152</v>
      </c>
      <c r="AU204" s="200" t="s">
        <v>21</v>
      </c>
      <c r="AV204" s="14" t="s">
        <v>148</v>
      </c>
      <c r="AW204" s="14" t="s">
        <v>40</v>
      </c>
      <c r="AX204" s="14" t="s">
        <v>92</v>
      </c>
      <c r="AY204" s="200" t="s">
        <v>141</v>
      </c>
    </row>
    <row r="205" spans="1:65" s="2" customFormat="1" ht="14.4" customHeight="1">
      <c r="A205" s="39"/>
      <c r="B205" s="172"/>
      <c r="C205" s="207" t="s">
        <v>313</v>
      </c>
      <c r="D205" s="207" t="s">
        <v>250</v>
      </c>
      <c r="E205" s="208" t="s">
        <v>314</v>
      </c>
      <c r="F205" s="209" t="s">
        <v>315</v>
      </c>
      <c r="G205" s="210" t="s">
        <v>309</v>
      </c>
      <c r="H205" s="211">
        <v>14</v>
      </c>
      <c r="I205" s="212"/>
      <c r="J205" s="213">
        <f>ROUND(I205*H205,2)</f>
        <v>0</v>
      </c>
      <c r="K205" s="209" t="s">
        <v>147</v>
      </c>
      <c r="L205" s="214"/>
      <c r="M205" s="215" t="s">
        <v>1</v>
      </c>
      <c r="N205" s="216" t="s">
        <v>49</v>
      </c>
      <c r="O205" s="78"/>
      <c r="P205" s="182">
        <f>O205*H205</f>
        <v>0</v>
      </c>
      <c r="Q205" s="182">
        <v>0.0018</v>
      </c>
      <c r="R205" s="182">
        <f>Q205*H205</f>
        <v>0.0252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181</v>
      </c>
      <c r="AT205" s="184" t="s">
        <v>250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148</v>
      </c>
      <c r="BM205" s="184" t="s">
        <v>316</v>
      </c>
    </row>
    <row r="206" spans="1:65" s="2" customFormat="1" ht="24.15" customHeight="1">
      <c r="A206" s="39"/>
      <c r="B206" s="172"/>
      <c r="C206" s="173" t="s">
        <v>317</v>
      </c>
      <c r="D206" s="173" t="s">
        <v>143</v>
      </c>
      <c r="E206" s="174" t="s">
        <v>318</v>
      </c>
      <c r="F206" s="175" t="s">
        <v>319</v>
      </c>
      <c r="G206" s="176" t="s">
        <v>309</v>
      </c>
      <c r="H206" s="177">
        <v>30</v>
      </c>
      <c r="I206" s="178"/>
      <c r="J206" s="179">
        <f>ROUND(I206*H206,2)</f>
        <v>0</v>
      </c>
      <c r="K206" s="175" t="s">
        <v>147</v>
      </c>
      <c r="L206" s="40"/>
      <c r="M206" s="180" t="s">
        <v>1</v>
      </c>
      <c r="N206" s="181" t="s">
        <v>49</v>
      </c>
      <c r="O206" s="78"/>
      <c r="P206" s="182">
        <f>O206*H206</f>
        <v>0</v>
      </c>
      <c r="Q206" s="182">
        <v>0.0007</v>
      </c>
      <c r="R206" s="182">
        <f>Q206*H206</f>
        <v>0.021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148</v>
      </c>
      <c r="AT206" s="184" t="s">
        <v>143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320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321</v>
      </c>
      <c r="G207" s="13"/>
      <c r="H207" s="194">
        <v>25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84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92" t="s">
        <v>1</v>
      </c>
      <c r="F208" s="193" t="s">
        <v>322</v>
      </c>
      <c r="G208" s="13"/>
      <c r="H208" s="194">
        <v>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40</v>
      </c>
      <c r="AX208" s="13" t="s">
        <v>84</v>
      </c>
      <c r="AY208" s="192" t="s">
        <v>141</v>
      </c>
    </row>
    <row r="209" spans="1:51" s="13" customFormat="1" ht="12">
      <c r="A209" s="13"/>
      <c r="B209" s="191"/>
      <c r="C209" s="13"/>
      <c r="D209" s="186" t="s">
        <v>152</v>
      </c>
      <c r="E209" s="192" t="s">
        <v>1</v>
      </c>
      <c r="F209" s="193" t="s">
        <v>323</v>
      </c>
      <c r="G209" s="13"/>
      <c r="H209" s="194">
        <v>2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152</v>
      </c>
      <c r="AU209" s="192" t="s">
        <v>21</v>
      </c>
      <c r="AV209" s="13" t="s">
        <v>21</v>
      </c>
      <c r="AW209" s="13" t="s">
        <v>40</v>
      </c>
      <c r="AX209" s="13" t="s">
        <v>84</v>
      </c>
      <c r="AY209" s="192" t="s">
        <v>141</v>
      </c>
    </row>
    <row r="210" spans="1:51" s="14" customFormat="1" ht="12">
      <c r="A210" s="14"/>
      <c r="B210" s="199"/>
      <c r="C210" s="14"/>
      <c r="D210" s="186" t="s">
        <v>152</v>
      </c>
      <c r="E210" s="200" t="s">
        <v>1</v>
      </c>
      <c r="F210" s="201" t="s">
        <v>200</v>
      </c>
      <c r="G210" s="14"/>
      <c r="H210" s="202">
        <v>30</v>
      </c>
      <c r="I210" s="203"/>
      <c r="J210" s="14"/>
      <c r="K210" s="14"/>
      <c r="L210" s="199"/>
      <c r="M210" s="204"/>
      <c r="N210" s="205"/>
      <c r="O210" s="205"/>
      <c r="P210" s="205"/>
      <c r="Q210" s="205"/>
      <c r="R210" s="205"/>
      <c r="S210" s="205"/>
      <c r="T210" s="20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0" t="s">
        <v>152</v>
      </c>
      <c r="AU210" s="200" t="s">
        <v>21</v>
      </c>
      <c r="AV210" s="14" t="s">
        <v>148</v>
      </c>
      <c r="AW210" s="14" t="s">
        <v>40</v>
      </c>
      <c r="AX210" s="14" t="s">
        <v>92</v>
      </c>
      <c r="AY210" s="200" t="s">
        <v>141</v>
      </c>
    </row>
    <row r="211" spans="1:65" s="2" customFormat="1" ht="14.4" customHeight="1">
      <c r="A211" s="39"/>
      <c r="B211" s="172"/>
      <c r="C211" s="207" t="s">
        <v>324</v>
      </c>
      <c r="D211" s="207" t="s">
        <v>250</v>
      </c>
      <c r="E211" s="208" t="s">
        <v>325</v>
      </c>
      <c r="F211" s="209" t="s">
        <v>326</v>
      </c>
      <c r="G211" s="210" t="s">
        <v>309</v>
      </c>
      <c r="H211" s="211">
        <v>3</v>
      </c>
      <c r="I211" s="212"/>
      <c r="J211" s="213">
        <f>ROUND(I211*H211,2)</f>
        <v>0</v>
      </c>
      <c r="K211" s="209" t="s">
        <v>147</v>
      </c>
      <c r="L211" s="214"/>
      <c r="M211" s="215" t="s">
        <v>1</v>
      </c>
      <c r="N211" s="216" t="s">
        <v>49</v>
      </c>
      <c r="O211" s="78"/>
      <c r="P211" s="182">
        <f>O211*H211</f>
        <v>0</v>
      </c>
      <c r="Q211" s="182">
        <v>0.004</v>
      </c>
      <c r="R211" s="182">
        <f>Q211*H211</f>
        <v>0.012</v>
      </c>
      <c r="S211" s="182">
        <v>0</v>
      </c>
      <c r="T211" s="18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4" t="s">
        <v>181</v>
      </c>
      <c r="AT211" s="184" t="s">
        <v>250</v>
      </c>
      <c r="AU211" s="184" t="s">
        <v>21</v>
      </c>
      <c r="AY211" s="19" t="s">
        <v>141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9" t="s">
        <v>92</v>
      </c>
      <c r="BK211" s="185">
        <f>ROUND(I211*H211,2)</f>
        <v>0</v>
      </c>
      <c r="BL211" s="19" t="s">
        <v>148</v>
      </c>
      <c r="BM211" s="184" t="s">
        <v>327</v>
      </c>
    </row>
    <row r="212" spans="1:47" s="2" customFormat="1" ht="12">
      <c r="A212" s="39"/>
      <c r="B212" s="40"/>
      <c r="C212" s="39"/>
      <c r="D212" s="186" t="s">
        <v>150</v>
      </c>
      <c r="E212" s="39"/>
      <c r="F212" s="187" t="s">
        <v>328</v>
      </c>
      <c r="G212" s="39"/>
      <c r="H212" s="39"/>
      <c r="I212" s="188"/>
      <c r="J212" s="39"/>
      <c r="K212" s="39"/>
      <c r="L212" s="40"/>
      <c r="M212" s="189"/>
      <c r="N212" s="190"/>
      <c r="O212" s="78"/>
      <c r="P212" s="78"/>
      <c r="Q212" s="78"/>
      <c r="R212" s="78"/>
      <c r="S212" s="78"/>
      <c r="T212" s="7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9" t="s">
        <v>150</v>
      </c>
      <c r="AU212" s="19" t="s">
        <v>21</v>
      </c>
    </row>
    <row r="213" spans="1:65" s="2" customFormat="1" ht="14.4" customHeight="1">
      <c r="A213" s="39"/>
      <c r="B213" s="172"/>
      <c r="C213" s="207" t="s">
        <v>329</v>
      </c>
      <c r="D213" s="207" t="s">
        <v>250</v>
      </c>
      <c r="E213" s="208" t="s">
        <v>330</v>
      </c>
      <c r="F213" s="209" t="s">
        <v>331</v>
      </c>
      <c r="G213" s="210" t="s">
        <v>309</v>
      </c>
      <c r="H213" s="211">
        <v>7</v>
      </c>
      <c r="I213" s="212"/>
      <c r="J213" s="213">
        <f>ROUND(I213*H213,2)</f>
        <v>0</v>
      </c>
      <c r="K213" s="209" t="s">
        <v>147</v>
      </c>
      <c r="L213" s="214"/>
      <c r="M213" s="215" t="s">
        <v>1</v>
      </c>
      <c r="N213" s="216" t="s">
        <v>49</v>
      </c>
      <c r="O213" s="78"/>
      <c r="P213" s="182">
        <f>O213*H213</f>
        <v>0</v>
      </c>
      <c r="Q213" s="182">
        <v>0.004</v>
      </c>
      <c r="R213" s="182">
        <f>Q213*H213</f>
        <v>0.028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181</v>
      </c>
      <c r="AT213" s="184" t="s">
        <v>250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332</v>
      </c>
    </row>
    <row r="214" spans="1:47" s="2" customFormat="1" ht="12">
      <c r="A214" s="39"/>
      <c r="B214" s="40"/>
      <c r="C214" s="39"/>
      <c r="D214" s="186" t="s">
        <v>150</v>
      </c>
      <c r="E214" s="39"/>
      <c r="F214" s="187" t="s">
        <v>328</v>
      </c>
      <c r="G214" s="39"/>
      <c r="H214" s="39"/>
      <c r="I214" s="188"/>
      <c r="J214" s="39"/>
      <c r="K214" s="39"/>
      <c r="L214" s="40"/>
      <c r="M214" s="189"/>
      <c r="N214" s="190"/>
      <c r="O214" s="78"/>
      <c r="P214" s="78"/>
      <c r="Q214" s="78"/>
      <c r="R214" s="78"/>
      <c r="S214" s="78"/>
      <c r="T214" s="7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9" t="s">
        <v>150</v>
      </c>
      <c r="AU214" s="19" t="s">
        <v>21</v>
      </c>
    </row>
    <row r="215" spans="1:51" s="13" customFormat="1" ht="12">
      <c r="A215" s="13"/>
      <c r="B215" s="191"/>
      <c r="C215" s="13"/>
      <c r="D215" s="186" t="s">
        <v>152</v>
      </c>
      <c r="E215" s="192" t="s">
        <v>1</v>
      </c>
      <c r="F215" s="193" t="s">
        <v>333</v>
      </c>
      <c r="G215" s="13"/>
      <c r="H215" s="194">
        <v>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40</v>
      </c>
      <c r="AX215" s="13" t="s">
        <v>84</v>
      </c>
      <c r="AY215" s="192" t="s">
        <v>141</v>
      </c>
    </row>
    <row r="216" spans="1:51" s="13" customFormat="1" ht="12">
      <c r="A216" s="13"/>
      <c r="B216" s="191"/>
      <c r="C216" s="13"/>
      <c r="D216" s="186" t="s">
        <v>152</v>
      </c>
      <c r="E216" s="192" t="s">
        <v>1</v>
      </c>
      <c r="F216" s="193" t="s">
        <v>334</v>
      </c>
      <c r="G216" s="13"/>
      <c r="H216" s="194">
        <v>3</v>
      </c>
      <c r="I216" s="195"/>
      <c r="J216" s="13"/>
      <c r="K216" s="13"/>
      <c r="L216" s="191"/>
      <c r="M216" s="196"/>
      <c r="N216" s="197"/>
      <c r="O216" s="197"/>
      <c r="P216" s="197"/>
      <c r="Q216" s="197"/>
      <c r="R216" s="197"/>
      <c r="S216" s="197"/>
      <c r="T216" s="19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2" t="s">
        <v>152</v>
      </c>
      <c r="AU216" s="192" t="s">
        <v>21</v>
      </c>
      <c r="AV216" s="13" t="s">
        <v>21</v>
      </c>
      <c r="AW216" s="13" t="s">
        <v>40</v>
      </c>
      <c r="AX216" s="13" t="s">
        <v>84</v>
      </c>
      <c r="AY216" s="192" t="s">
        <v>141</v>
      </c>
    </row>
    <row r="217" spans="1:51" s="14" customFormat="1" ht="12">
      <c r="A217" s="14"/>
      <c r="B217" s="199"/>
      <c r="C217" s="14"/>
      <c r="D217" s="186" t="s">
        <v>152</v>
      </c>
      <c r="E217" s="200" t="s">
        <v>1</v>
      </c>
      <c r="F217" s="201" t="s">
        <v>200</v>
      </c>
      <c r="G217" s="14"/>
      <c r="H217" s="202">
        <v>7</v>
      </c>
      <c r="I217" s="203"/>
      <c r="J217" s="14"/>
      <c r="K217" s="14"/>
      <c r="L217" s="199"/>
      <c r="M217" s="204"/>
      <c r="N217" s="205"/>
      <c r="O217" s="205"/>
      <c r="P217" s="205"/>
      <c r="Q217" s="205"/>
      <c r="R217" s="205"/>
      <c r="S217" s="205"/>
      <c r="T217" s="20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0" t="s">
        <v>152</v>
      </c>
      <c r="AU217" s="200" t="s">
        <v>21</v>
      </c>
      <c r="AV217" s="14" t="s">
        <v>148</v>
      </c>
      <c r="AW217" s="14" t="s">
        <v>40</v>
      </c>
      <c r="AX217" s="14" t="s">
        <v>92</v>
      </c>
      <c r="AY217" s="200" t="s">
        <v>141</v>
      </c>
    </row>
    <row r="218" spans="1:65" s="2" customFormat="1" ht="14.4" customHeight="1">
      <c r="A218" s="39"/>
      <c r="B218" s="172"/>
      <c r="C218" s="207" t="s">
        <v>335</v>
      </c>
      <c r="D218" s="207" t="s">
        <v>250</v>
      </c>
      <c r="E218" s="208" t="s">
        <v>336</v>
      </c>
      <c r="F218" s="209" t="s">
        <v>337</v>
      </c>
      <c r="G218" s="210" t="s">
        <v>309</v>
      </c>
      <c r="H218" s="211">
        <v>2</v>
      </c>
      <c r="I218" s="212"/>
      <c r="J218" s="213">
        <f>ROUND(I218*H218,2)</f>
        <v>0</v>
      </c>
      <c r="K218" s="209" t="s">
        <v>147</v>
      </c>
      <c r="L218" s="214"/>
      <c r="M218" s="215" t="s">
        <v>1</v>
      </c>
      <c r="N218" s="216" t="s">
        <v>49</v>
      </c>
      <c r="O218" s="78"/>
      <c r="P218" s="182">
        <f>O218*H218</f>
        <v>0</v>
      </c>
      <c r="Q218" s="182">
        <v>0.004</v>
      </c>
      <c r="R218" s="182">
        <f>Q218*H218</f>
        <v>0.008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181</v>
      </c>
      <c r="AT218" s="184" t="s">
        <v>250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148</v>
      </c>
      <c r="BM218" s="184" t="s">
        <v>338</v>
      </c>
    </row>
    <row r="219" spans="1:47" s="2" customFormat="1" ht="12">
      <c r="A219" s="39"/>
      <c r="B219" s="40"/>
      <c r="C219" s="39"/>
      <c r="D219" s="186" t="s">
        <v>150</v>
      </c>
      <c r="E219" s="39"/>
      <c r="F219" s="187" t="s">
        <v>328</v>
      </c>
      <c r="G219" s="39"/>
      <c r="H219" s="39"/>
      <c r="I219" s="188"/>
      <c r="J219" s="39"/>
      <c r="K219" s="39"/>
      <c r="L219" s="40"/>
      <c r="M219" s="189"/>
      <c r="N219" s="190"/>
      <c r="O219" s="78"/>
      <c r="P219" s="78"/>
      <c r="Q219" s="78"/>
      <c r="R219" s="78"/>
      <c r="S219" s="78"/>
      <c r="T219" s="7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9" t="s">
        <v>150</v>
      </c>
      <c r="AU219" s="19" t="s">
        <v>21</v>
      </c>
    </row>
    <row r="220" spans="1:65" s="2" customFormat="1" ht="14.4" customHeight="1">
      <c r="A220" s="39"/>
      <c r="B220" s="172"/>
      <c r="C220" s="207" t="s">
        <v>339</v>
      </c>
      <c r="D220" s="207" t="s">
        <v>250</v>
      </c>
      <c r="E220" s="208" t="s">
        <v>340</v>
      </c>
      <c r="F220" s="209" t="s">
        <v>341</v>
      </c>
      <c r="G220" s="210" t="s">
        <v>309</v>
      </c>
      <c r="H220" s="211">
        <v>1</v>
      </c>
      <c r="I220" s="212"/>
      <c r="J220" s="213">
        <f>ROUND(I220*H220,2)</f>
        <v>0</v>
      </c>
      <c r="K220" s="209" t="s">
        <v>147</v>
      </c>
      <c r="L220" s="214"/>
      <c r="M220" s="215" t="s">
        <v>1</v>
      </c>
      <c r="N220" s="216" t="s">
        <v>49</v>
      </c>
      <c r="O220" s="78"/>
      <c r="P220" s="182">
        <f>O220*H220</f>
        <v>0</v>
      </c>
      <c r="Q220" s="182">
        <v>0.005</v>
      </c>
      <c r="R220" s="182">
        <f>Q220*H220</f>
        <v>0.005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181</v>
      </c>
      <c r="AT220" s="184" t="s">
        <v>250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148</v>
      </c>
      <c r="BM220" s="184" t="s">
        <v>342</v>
      </c>
    </row>
    <row r="221" spans="1:47" s="2" customFormat="1" ht="12">
      <c r="A221" s="39"/>
      <c r="B221" s="40"/>
      <c r="C221" s="39"/>
      <c r="D221" s="186" t="s">
        <v>150</v>
      </c>
      <c r="E221" s="39"/>
      <c r="F221" s="187" t="s">
        <v>328</v>
      </c>
      <c r="G221" s="39"/>
      <c r="H221" s="39"/>
      <c r="I221" s="188"/>
      <c r="J221" s="39"/>
      <c r="K221" s="39"/>
      <c r="L221" s="40"/>
      <c r="M221" s="189"/>
      <c r="N221" s="190"/>
      <c r="O221" s="78"/>
      <c r="P221" s="78"/>
      <c r="Q221" s="78"/>
      <c r="R221" s="78"/>
      <c r="S221" s="78"/>
      <c r="T221" s="7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9" t="s">
        <v>150</v>
      </c>
      <c r="AU221" s="19" t="s">
        <v>21</v>
      </c>
    </row>
    <row r="222" spans="1:65" s="2" customFormat="1" ht="24.15" customHeight="1">
      <c r="A222" s="39"/>
      <c r="B222" s="172"/>
      <c r="C222" s="207" t="s">
        <v>343</v>
      </c>
      <c r="D222" s="207" t="s">
        <v>250</v>
      </c>
      <c r="E222" s="208" t="s">
        <v>344</v>
      </c>
      <c r="F222" s="209" t="s">
        <v>345</v>
      </c>
      <c r="G222" s="210" t="s">
        <v>309</v>
      </c>
      <c r="H222" s="211">
        <v>4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0.0056</v>
      </c>
      <c r="R222" s="182">
        <f>Q222*H222</f>
        <v>0.0224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181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148</v>
      </c>
      <c r="BM222" s="184" t="s">
        <v>346</v>
      </c>
    </row>
    <row r="223" spans="1:47" s="2" customFormat="1" ht="12">
      <c r="A223" s="39"/>
      <c r="B223" s="40"/>
      <c r="C223" s="39"/>
      <c r="D223" s="186" t="s">
        <v>150</v>
      </c>
      <c r="E223" s="39"/>
      <c r="F223" s="187" t="s">
        <v>328</v>
      </c>
      <c r="G223" s="39"/>
      <c r="H223" s="39"/>
      <c r="I223" s="188"/>
      <c r="J223" s="39"/>
      <c r="K223" s="39"/>
      <c r="L223" s="40"/>
      <c r="M223" s="189"/>
      <c r="N223" s="190"/>
      <c r="O223" s="78"/>
      <c r="P223" s="78"/>
      <c r="Q223" s="78"/>
      <c r="R223" s="78"/>
      <c r="S223" s="78"/>
      <c r="T223" s="7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9" t="s">
        <v>150</v>
      </c>
      <c r="AU223" s="19" t="s">
        <v>21</v>
      </c>
    </row>
    <row r="224" spans="1:65" s="2" customFormat="1" ht="14.4" customHeight="1">
      <c r="A224" s="39"/>
      <c r="B224" s="172"/>
      <c r="C224" s="207" t="s">
        <v>347</v>
      </c>
      <c r="D224" s="207" t="s">
        <v>250</v>
      </c>
      <c r="E224" s="208" t="s">
        <v>348</v>
      </c>
      <c r="F224" s="209" t="s">
        <v>349</v>
      </c>
      <c r="G224" s="210" t="s">
        <v>309</v>
      </c>
      <c r="H224" s="211">
        <v>1</v>
      </c>
      <c r="I224" s="212"/>
      <c r="J224" s="213">
        <f>ROUND(I224*H224,2)</f>
        <v>0</v>
      </c>
      <c r="K224" s="209" t="s">
        <v>147</v>
      </c>
      <c r="L224" s="214"/>
      <c r="M224" s="215" t="s">
        <v>1</v>
      </c>
      <c r="N224" s="216" t="s">
        <v>49</v>
      </c>
      <c r="O224" s="78"/>
      <c r="P224" s="182">
        <f>O224*H224</f>
        <v>0</v>
      </c>
      <c r="Q224" s="182">
        <v>0.0013</v>
      </c>
      <c r="R224" s="182">
        <f>Q224*H224</f>
        <v>0.0013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181</v>
      </c>
      <c r="AT224" s="184" t="s">
        <v>250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148</v>
      </c>
      <c r="BM224" s="184" t="s">
        <v>350</v>
      </c>
    </row>
    <row r="225" spans="1:47" s="2" customFormat="1" ht="12">
      <c r="A225" s="39"/>
      <c r="B225" s="40"/>
      <c r="C225" s="39"/>
      <c r="D225" s="186" t="s">
        <v>150</v>
      </c>
      <c r="E225" s="39"/>
      <c r="F225" s="187" t="s">
        <v>328</v>
      </c>
      <c r="G225" s="39"/>
      <c r="H225" s="39"/>
      <c r="I225" s="188"/>
      <c r="J225" s="39"/>
      <c r="K225" s="39"/>
      <c r="L225" s="40"/>
      <c r="M225" s="189"/>
      <c r="N225" s="190"/>
      <c r="O225" s="78"/>
      <c r="P225" s="78"/>
      <c r="Q225" s="78"/>
      <c r="R225" s="78"/>
      <c r="S225" s="78"/>
      <c r="T225" s="7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9" t="s">
        <v>150</v>
      </c>
      <c r="AU225" s="19" t="s">
        <v>21</v>
      </c>
    </row>
    <row r="226" spans="1:65" s="2" customFormat="1" ht="24.15" customHeight="1">
      <c r="A226" s="39"/>
      <c r="B226" s="172"/>
      <c r="C226" s="207" t="s">
        <v>351</v>
      </c>
      <c r="D226" s="207" t="s">
        <v>250</v>
      </c>
      <c r="E226" s="208" t="s">
        <v>352</v>
      </c>
      <c r="F226" s="209" t="s">
        <v>353</v>
      </c>
      <c r="G226" s="210" t="s">
        <v>309</v>
      </c>
      <c r="H226" s="211">
        <v>9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0.0025</v>
      </c>
      <c r="R226" s="182">
        <f>Q226*H226</f>
        <v>0.0225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181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148</v>
      </c>
      <c r="BM226" s="184" t="s">
        <v>354</v>
      </c>
    </row>
    <row r="227" spans="1:47" s="2" customFormat="1" ht="12">
      <c r="A227" s="39"/>
      <c r="B227" s="40"/>
      <c r="C227" s="39"/>
      <c r="D227" s="186" t="s">
        <v>150</v>
      </c>
      <c r="E227" s="39"/>
      <c r="F227" s="187" t="s">
        <v>328</v>
      </c>
      <c r="G227" s="39"/>
      <c r="H227" s="39"/>
      <c r="I227" s="188"/>
      <c r="J227" s="39"/>
      <c r="K227" s="39"/>
      <c r="L227" s="40"/>
      <c r="M227" s="189"/>
      <c r="N227" s="190"/>
      <c r="O227" s="78"/>
      <c r="P227" s="78"/>
      <c r="Q227" s="78"/>
      <c r="R227" s="78"/>
      <c r="S227" s="78"/>
      <c r="T227" s="7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9" t="s">
        <v>150</v>
      </c>
      <c r="AU227" s="19" t="s">
        <v>21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355</v>
      </c>
      <c r="G228" s="13"/>
      <c r="H228" s="194">
        <v>4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3" customFormat="1" ht="12">
      <c r="A229" s="13"/>
      <c r="B229" s="191"/>
      <c r="C229" s="13"/>
      <c r="D229" s="186" t="s">
        <v>152</v>
      </c>
      <c r="E229" s="192" t="s">
        <v>1</v>
      </c>
      <c r="F229" s="193" t="s">
        <v>356</v>
      </c>
      <c r="G229" s="13"/>
      <c r="H229" s="194">
        <v>5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152</v>
      </c>
      <c r="AU229" s="192" t="s">
        <v>21</v>
      </c>
      <c r="AV229" s="13" t="s">
        <v>21</v>
      </c>
      <c r="AW229" s="13" t="s">
        <v>40</v>
      </c>
      <c r="AX229" s="13" t="s">
        <v>84</v>
      </c>
      <c r="AY229" s="192" t="s">
        <v>141</v>
      </c>
    </row>
    <row r="230" spans="1:51" s="14" customFormat="1" ht="12">
      <c r="A230" s="14"/>
      <c r="B230" s="199"/>
      <c r="C230" s="14"/>
      <c r="D230" s="186" t="s">
        <v>152</v>
      </c>
      <c r="E230" s="200" t="s">
        <v>1</v>
      </c>
      <c r="F230" s="201" t="s">
        <v>200</v>
      </c>
      <c r="G230" s="14"/>
      <c r="H230" s="202">
        <v>9</v>
      </c>
      <c r="I230" s="203"/>
      <c r="J230" s="14"/>
      <c r="K230" s="14"/>
      <c r="L230" s="199"/>
      <c r="M230" s="204"/>
      <c r="N230" s="205"/>
      <c r="O230" s="205"/>
      <c r="P230" s="205"/>
      <c r="Q230" s="205"/>
      <c r="R230" s="205"/>
      <c r="S230" s="205"/>
      <c r="T230" s="20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0" t="s">
        <v>152</v>
      </c>
      <c r="AU230" s="200" t="s">
        <v>21</v>
      </c>
      <c r="AV230" s="14" t="s">
        <v>148</v>
      </c>
      <c r="AW230" s="14" t="s">
        <v>40</v>
      </c>
      <c r="AX230" s="14" t="s">
        <v>92</v>
      </c>
      <c r="AY230" s="200" t="s">
        <v>141</v>
      </c>
    </row>
    <row r="231" spans="1:65" s="2" customFormat="1" ht="24.15" customHeight="1">
      <c r="A231" s="39"/>
      <c r="B231" s="172"/>
      <c r="C231" s="173" t="s">
        <v>357</v>
      </c>
      <c r="D231" s="173" t="s">
        <v>143</v>
      </c>
      <c r="E231" s="174" t="s">
        <v>358</v>
      </c>
      <c r="F231" s="175" t="s">
        <v>359</v>
      </c>
      <c r="G231" s="176" t="s">
        <v>309</v>
      </c>
      <c r="H231" s="177">
        <v>25</v>
      </c>
      <c r="I231" s="178"/>
      <c r="J231" s="179">
        <f>ROUND(I231*H231,2)</f>
        <v>0</v>
      </c>
      <c r="K231" s="175" t="s">
        <v>147</v>
      </c>
      <c r="L231" s="40"/>
      <c r="M231" s="180" t="s">
        <v>1</v>
      </c>
      <c r="N231" s="181" t="s">
        <v>49</v>
      </c>
      <c r="O231" s="78"/>
      <c r="P231" s="182">
        <f>O231*H231</f>
        <v>0</v>
      </c>
      <c r="Q231" s="182">
        <v>0.11241</v>
      </c>
      <c r="R231" s="182">
        <f>Q231*H231</f>
        <v>2.81025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148</v>
      </c>
      <c r="AT231" s="184" t="s">
        <v>143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360</v>
      </c>
    </row>
    <row r="232" spans="1:65" s="2" customFormat="1" ht="14.4" customHeight="1">
      <c r="A232" s="39"/>
      <c r="B232" s="172"/>
      <c r="C232" s="207" t="s">
        <v>29</v>
      </c>
      <c r="D232" s="207" t="s">
        <v>250</v>
      </c>
      <c r="E232" s="208" t="s">
        <v>361</v>
      </c>
      <c r="F232" s="209" t="s">
        <v>362</v>
      </c>
      <c r="G232" s="210" t="s">
        <v>309</v>
      </c>
      <c r="H232" s="211">
        <v>25</v>
      </c>
      <c r="I232" s="212"/>
      <c r="J232" s="213">
        <f>ROUND(I232*H232,2)</f>
        <v>0</v>
      </c>
      <c r="K232" s="209" t="s">
        <v>147</v>
      </c>
      <c r="L232" s="214"/>
      <c r="M232" s="215" t="s">
        <v>1</v>
      </c>
      <c r="N232" s="216" t="s">
        <v>49</v>
      </c>
      <c r="O232" s="78"/>
      <c r="P232" s="182">
        <f>O232*H232</f>
        <v>0</v>
      </c>
      <c r="Q232" s="182">
        <v>0.0061</v>
      </c>
      <c r="R232" s="182">
        <f>Q232*H232</f>
        <v>0.1525</v>
      </c>
      <c r="S232" s="182">
        <v>0</v>
      </c>
      <c r="T232" s="18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4" t="s">
        <v>181</v>
      </c>
      <c r="AT232" s="184" t="s">
        <v>250</v>
      </c>
      <c r="AU232" s="184" t="s">
        <v>21</v>
      </c>
      <c r="AY232" s="19" t="s">
        <v>141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9" t="s">
        <v>92</v>
      </c>
      <c r="BK232" s="185">
        <f>ROUND(I232*H232,2)</f>
        <v>0</v>
      </c>
      <c r="BL232" s="19" t="s">
        <v>148</v>
      </c>
      <c r="BM232" s="184" t="s">
        <v>363</v>
      </c>
    </row>
    <row r="233" spans="1:65" s="2" customFormat="1" ht="14.4" customHeight="1">
      <c r="A233" s="39"/>
      <c r="B233" s="172"/>
      <c r="C233" s="207" t="s">
        <v>364</v>
      </c>
      <c r="D233" s="207" t="s">
        <v>250</v>
      </c>
      <c r="E233" s="208" t="s">
        <v>365</v>
      </c>
      <c r="F233" s="209" t="s">
        <v>366</v>
      </c>
      <c r="G233" s="210" t="s">
        <v>309</v>
      </c>
      <c r="H233" s="211">
        <v>25</v>
      </c>
      <c r="I233" s="212"/>
      <c r="J233" s="213">
        <f>ROUND(I233*H233,2)</f>
        <v>0</v>
      </c>
      <c r="K233" s="209" t="s">
        <v>147</v>
      </c>
      <c r="L233" s="214"/>
      <c r="M233" s="215" t="s">
        <v>1</v>
      </c>
      <c r="N233" s="216" t="s">
        <v>49</v>
      </c>
      <c r="O233" s="78"/>
      <c r="P233" s="182">
        <f>O233*H233</f>
        <v>0</v>
      </c>
      <c r="Q233" s="182">
        <v>0.003</v>
      </c>
      <c r="R233" s="182">
        <f>Q233*H233</f>
        <v>0.075</v>
      </c>
      <c r="S233" s="182">
        <v>0</v>
      </c>
      <c r="T233" s="18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184" t="s">
        <v>181</v>
      </c>
      <c r="AT233" s="184" t="s">
        <v>250</v>
      </c>
      <c r="AU233" s="184" t="s">
        <v>21</v>
      </c>
      <c r="AY233" s="19" t="s">
        <v>141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9" t="s">
        <v>92</v>
      </c>
      <c r="BK233" s="185">
        <f>ROUND(I233*H233,2)</f>
        <v>0</v>
      </c>
      <c r="BL233" s="19" t="s">
        <v>148</v>
      </c>
      <c r="BM233" s="184" t="s">
        <v>367</v>
      </c>
    </row>
    <row r="234" spans="1:65" s="2" customFormat="1" ht="24.15" customHeight="1">
      <c r="A234" s="39"/>
      <c r="B234" s="172"/>
      <c r="C234" s="173" t="s">
        <v>368</v>
      </c>
      <c r="D234" s="173" t="s">
        <v>143</v>
      </c>
      <c r="E234" s="174" t="s">
        <v>369</v>
      </c>
      <c r="F234" s="175" t="s">
        <v>370</v>
      </c>
      <c r="G234" s="176" t="s">
        <v>178</v>
      </c>
      <c r="H234" s="177">
        <v>2245</v>
      </c>
      <c r="I234" s="178"/>
      <c r="J234" s="179">
        <f>ROUND(I234*H234,2)</f>
        <v>0</v>
      </c>
      <c r="K234" s="175" t="s">
        <v>147</v>
      </c>
      <c r="L234" s="40"/>
      <c r="M234" s="180" t="s">
        <v>1</v>
      </c>
      <c r="N234" s="181" t="s">
        <v>49</v>
      </c>
      <c r="O234" s="78"/>
      <c r="P234" s="182">
        <f>O234*H234</f>
        <v>0</v>
      </c>
      <c r="Q234" s="182">
        <v>0.00033</v>
      </c>
      <c r="R234" s="182">
        <f>Q234*H234</f>
        <v>0.74085</v>
      </c>
      <c r="S234" s="182">
        <v>0</v>
      </c>
      <c r="T234" s="18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4" t="s">
        <v>148</v>
      </c>
      <c r="AT234" s="184" t="s">
        <v>143</v>
      </c>
      <c r="AU234" s="184" t="s">
        <v>21</v>
      </c>
      <c r="AY234" s="19" t="s">
        <v>141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92</v>
      </c>
      <c r="BK234" s="185">
        <f>ROUND(I234*H234,2)</f>
        <v>0</v>
      </c>
      <c r="BL234" s="19" t="s">
        <v>148</v>
      </c>
      <c r="BM234" s="184" t="s">
        <v>371</v>
      </c>
    </row>
    <row r="235" spans="1:65" s="2" customFormat="1" ht="24.15" customHeight="1">
      <c r="A235" s="39"/>
      <c r="B235" s="172"/>
      <c r="C235" s="173" t="s">
        <v>372</v>
      </c>
      <c r="D235" s="173" t="s">
        <v>143</v>
      </c>
      <c r="E235" s="174" t="s">
        <v>373</v>
      </c>
      <c r="F235" s="175" t="s">
        <v>374</v>
      </c>
      <c r="G235" s="176" t="s">
        <v>178</v>
      </c>
      <c r="H235" s="177">
        <v>15.6</v>
      </c>
      <c r="I235" s="178"/>
      <c r="J235" s="179">
        <f>ROUND(I235*H235,2)</f>
        <v>0</v>
      </c>
      <c r="K235" s="175" t="s">
        <v>147</v>
      </c>
      <c r="L235" s="40"/>
      <c r="M235" s="180" t="s">
        <v>1</v>
      </c>
      <c r="N235" s="181" t="s">
        <v>49</v>
      </c>
      <c r="O235" s="78"/>
      <c r="P235" s="182">
        <f>O235*H235</f>
        <v>0</v>
      </c>
      <c r="Q235" s="182">
        <v>0.00011</v>
      </c>
      <c r="R235" s="182">
        <f>Q235*H235</f>
        <v>0.001716</v>
      </c>
      <c r="S235" s="182">
        <v>0</v>
      </c>
      <c r="T235" s="18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184" t="s">
        <v>148</v>
      </c>
      <c r="AT235" s="184" t="s">
        <v>143</v>
      </c>
      <c r="AU235" s="184" t="s">
        <v>21</v>
      </c>
      <c r="AY235" s="19" t="s">
        <v>141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9" t="s">
        <v>92</v>
      </c>
      <c r="BK235" s="185">
        <f>ROUND(I235*H235,2)</f>
        <v>0</v>
      </c>
      <c r="BL235" s="19" t="s">
        <v>148</v>
      </c>
      <c r="BM235" s="184" t="s">
        <v>375</v>
      </c>
    </row>
    <row r="236" spans="1:65" s="2" customFormat="1" ht="24.15" customHeight="1">
      <c r="A236" s="39"/>
      <c r="B236" s="172"/>
      <c r="C236" s="173" t="s">
        <v>376</v>
      </c>
      <c r="D236" s="173" t="s">
        <v>143</v>
      </c>
      <c r="E236" s="174" t="s">
        <v>377</v>
      </c>
      <c r="F236" s="175" t="s">
        <v>378</v>
      </c>
      <c r="G236" s="176" t="s">
        <v>178</v>
      </c>
      <c r="H236" s="177">
        <v>45.4</v>
      </c>
      <c r="I236" s="178"/>
      <c r="J236" s="179">
        <f>ROUND(I236*H236,2)</f>
        <v>0</v>
      </c>
      <c r="K236" s="175" t="s">
        <v>147</v>
      </c>
      <c r="L236" s="40"/>
      <c r="M236" s="180" t="s">
        <v>1</v>
      </c>
      <c r="N236" s="181" t="s">
        <v>49</v>
      </c>
      <c r="O236" s="78"/>
      <c r="P236" s="182">
        <f>O236*H236</f>
        <v>0</v>
      </c>
      <c r="Q236" s="182">
        <v>0.00065</v>
      </c>
      <c r="R236" s="182">
        <f>Q236*H236</f>
        <v>0.029509999999999998</v>
      </c>
      <c r="S236" s="182">
        <v>0</v>
      </c>
      <c r="T236" s="18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184" t="s">
        <v>148</v>
      </c>
      <c r="AT236" s="184" t="s">
        <v>143</v>
      </c>
      <c r="AU236" s="184" t="s">
        <v>21</v>
      </c>
      <c r="AY236" s="19" t="s">
        <v>141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9" t="s">
        <v>92</v>
      </c>
      <c r="BK236" s="185">
        <f>ROUND(I236*H236,2)</f>
        <v>0</v>
      </c>
      <c r="BL236" s="19" t="s">
        <v>148</v>
      </c>
      <c r="BM236" s="184" t="s">
        <v>379</v>
      </c>
    </row>
    <row r="237" spans="1:65" s="2" customFormat="1" ht="24.15" customHeight="1">
      <c r="A237" s="39"/>
      <c r="B237" s="172"/>
      <c r="C237" s="173" t="s">
        <v>380</v>
      </c>
      <c r="D237" s="173" t="s">
        <v>143</v>
      </c>
      <c r="E237" s="174" t="s">
        <v>381</v>
      </c>
      <c r="F237" s="175" t="s">
        <v>382</v>
      </c>
      <c r="G237" s="176" t="s">
        <v>178</v>
      </c>
      <c r="H237" s="177">
        <v>216</v>
      </c>
      <c r="I237" s="178"/>
      <c r="J237" s="179">
        <f>ROUND(I237*H237,2)</f>
        <v>0</v>
      </c>
      <c r="K237" s="175" t="s">
        <v>147</v>
      </c>
      <c r="L237" s="40"/>
      <c r="M237" s="180" t="s">
        <v>1</v>
      </c>
      <c r="N237" s="181" t="s">
        <v>49</v>
      </c>
      <c r="O237" s="78"/>
      <c r="P237" s="182">
        <f>O237*H237</f>
        <v>0</v>
      </c>
      <c r="Q237" s="182">
        <v>0.00038</v>
      </c>
      <c r="R237" s="182">
        <f>Q237*H237</f>
        <v>0.08208</v>
      </c>
      <c r="S237" s="182">
        <v>0</v>
      </c>
      <c r="T237" s="18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4" t="s">
        <v>148</v>
      </c>
      <c r="AT237" s="184" t="s">
        <v>143</v>
      </c>
      <c r="AU237" s="184" t="s">
        <v>21</v>
      </c>
      <c r="AY237" s="19" t="s">
        <v>141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9" t="s">
        <v>92</v>
      </c>
      <c r="BK237" s="185">
        <f>ROUND(I237*H237,2)</f>
        <v>0</v>
      </c>
      <c r="BL237" s="19" t="s">
        <v>148</v>
      </c>
      <c r="BM237" s="184" t="s">
        <v>383</v>
      </c>
    </row>
    <row r="238" spans="1:65" s="2" customFormat="1" ht="24.15" customHeight="1">
      <c r="A238" s="39"/>
      <c r="B238" s="172"/>
      <c r="C238" s="173" t="s">
        <v>384</v>
      </c>
      <c r="D238" s="173" t="s">
        <v>143</v>
      </c>
      <c r="E238" s="174" t="s">
        <v>385</v>
      </c>
      <c r="F238" s="175" t="s">
        <v>386</v>
      </c>
      <c r="G238" s="176" t="s">
        <v>146</v>
      </c>
      <c r="H238" s="177">
        <v>13.7</v>
      </c>
      <c r="I238" s="178"/>
      <c r="J238" s="179">
        <f>ROUND(I238*H238,2)</f>
        <v>0</v>
      </c>
      <c r="K238" s="175" t="s">
        <v>147</v>
      </c>
      <c r="L238" s="40"/>
      <c r="M238" s="180" t="s">
        <v>1</v>
      </c>
      <c r="N238" s="181" t="s">
        <v>49</v>
      </c>
      <c r="O238" s="78"/>
      <c r="P238" s="182">
        <f>O238*H238</f>
        <v>0</v>
      </c>
      <c r="Q238" s="182">
        <v>0.0026</v>
      </c>
      <c r="R238" s="182">
        <f>Q238*H238</f>
        <v>0.03562</v>
      </c>
      <c r="S238" s="182">
        <v>0</v>
      </c>
      <c r="T238" s="18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84" t="s">
        <v>148</v>
      </c>
      <c r="AT238" s="184" t="s">
        <v>143</v>
      </c>
      <c r="AU238" s="184" t="s">
        <v>21</v>
      </c>
      <c r="AY238" s="19" t="s">
        <v>141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9" t="s">
        <v>92</v>
      </c>
      <c r="BK238" s="185">
        <f>ROUND(I238*H238,2)</f>
        <v>0</v>
      </c>
      <c r="BL238" s="19" t="s">
        <v>148</v>
      </c>
      <c r="BM238" s="184" t="s">
        <v>387</v>
      </c>
    </row>
    <row r="239" spans="1:51" s="13" customFormat="1" ht="12">
      <c r="A239" s="13"/>
      <c r="B239" s="191"/>
      <c r="C239" s="13"/>
      <c r="D239" s="186" t="s">
        <v>152</v>
      </c>
      <c r="E239" s="192" t="s">
        <v>1</v>
      </c>
      <c r="F239" s="193" t="s">
        <v>388</v>
      </c>
      <c r="G239" s="13"/>
      <c r="H239" s="194">
        <v>9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40</v>
      </c>
      <c r="AX239" s="13" t="s">
        <v>84</v>
      </c>
      <c r="AY239" s="192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389</v>
      </c>
      <c r="G240" s="13"/>
      <c r="H240" s="194">
        <v>4.7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4" customFormat="1" ht="12">
      <c r="A241" s="14"/>
      <c r="B241" s="199"/>
      <c r="C241" s="14"/>
      <c r="D241" s="186" t="s">
        <v>152</v>
      </c>
      <c r="E241" s="200" t="s">
        <v>1</v>
      </c>
      <c r="F241" s="201" t="s">
        <v>200</v>
      </c>
      <c r="G241" s="14"/>
      <c r="H241" s="202">
        <v>13.7</v>
      </c>
      <c r="I241" s="203"/>
      <c r="J241" s="14"/>
      <c r="K241" s="14"/>
      <c r="L241" s="199"/>
      <c r="M241" s="204"/>
      <c r="N241" s="205"/>
      <c r="O241" s="205"/>
      <c r="P241" s="205"/>
      <c r="Q241" s="205"/>
      <c r="R241" s="205"/>
      <c r="S241" s="205"/>
      <c r="T241" s="20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0" t="s">
        <v>152</v>
      </c>
      <c r="AU241" s="200" t="s">
        <v>21</v>
      </c>
      <c r="AV241" s="14" t="s">
        <v>148</v>
      </c>
      <c r="AW241" s="14" t="s">
        <v>40</v>
      </c>
      <c r="AX241" s="14" t="s">
        <v>92</v>
      </c>
      <c r="AY241" s="200" t="s">
        <v>141</v>
      </c>
    </row>
    <row r="242" spans="1:65" s="2" customFormat="1" ht="24.15" customHeight="1">
      <c r="A242" s="39"/>
      <c r="B242" s="172"/>
      <c r="C242" s="173" t="s">
        <v>390</v>
      </c>
      <c r="D242" s="173" t="s">
        <v>143</v>
      </c>
      <c r="E242" s="174" t="s">
        <v>391</v>
      </c>
      <c r="F242" s="175" t="s">
        <v>392</v>
      </c>
      <c r="G242" s="176" t="s">
        <v>178</v>
      </c>
      <c r="H242" s="177">
        <v>7.34</v>
      </c>
      <c r="I242" s="178"/>
      <c r="J242" s="179">
        <f>ROUND(I242*H242,2)</f>
        <v>0</v>
      </c>
      <c r="K242" s="175" t="s">
        <v>147</v>
      </c>
      <c r="L242" s="40"/>
      <c r="M242" s="180" t="s">
        <v>1</v>
      </c>
      <c r="N242" s="181" t="s">
        <v>49</v>
      </c>
      <c r="O242" s="78"/>
      <c r="P242" s="182">
        <f>O242*H242</f>
        <v>0</v>
      </c>
      <c r="Q242" s="182">
        <v>0.00014</v>
      </c>
      <c r="R242" s="182">
        <f>Q242*H242</f>
        <v>0.0010275999999999998</v>
      </c>
      <c r="S242" s="182">
        <v>0</v>
      </c>
      <c r="T242" s="18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184" t="s">
        <v>148</v>
      </c>
      <c r="AT242" s="184" t="s">
        <v>143</v>
      </c>
      <c r="AU242" s="184" t="s">
        <v>21</v>
      </c>
      <c r="AY242" s="19" t="s">
        <v>141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9" t="s">
        <v>92</v>
      </c>
      <c r="BK242" s="185">
        <f>ROUND(I242*H242,2)</f>
        <v>0</v>
      </c>
      <c r="BL242" s="19" t="s">
        <v>148</v>
      </c>
      <c r="BM242" s="184" t="s">
        <v>393</v>
      </c>
    </row>
    <row r="243" spans="1:51" s="13" customFormat="1" ht="12">
      <c r="A243" s="13"/>
      <c r="B243" s="191"/>
      <c r="C243" s="13"/>
      <c r="D243" s="186" t="s">
        <v>152</v>
      </c>
      <c r="E243" s="192" t="s">
        <v>1</v>
      </c>
      <c r="F243" s="193" t="s">
        <v>394</v>
      </c>
      <c r="G243" s="13"/>
      <c r="H243" s="194">
        <v>7.34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152</v>
      </c>
      <c r="AU243" s="192" t="s">
        <v>21</v>
      </c>
      <c r="AV243" s="13" t="s">
        <v>21</v>
      </c>
      <c r="AW243" s="13" t="s">
        <v>40</v>
      </c>
      <c r="AX243" s="13" t="s">
        <v>92</v>
      </c>
      <c r="AY243" s="192" t="s">
        <v>141</v>
      </c>
    </row>
    <row r="244" spans="1:65" s="2" customFormat="1" ht="24.15" customHeight="1">
      <c r="A244" s="39"/>
      <c r="B244" s="172"/>
      <c r="C244" s="173" t="s">
        <v>395</v>
      </c>
      <c r="D244" s="173" t="s">
        <v>143</v>
      </c>
      <c r="E244" s="174" t="s">
        <v>396</v>
      </c>
      <c r="F244" s="175" t="s">
        <v>397</v>
      </c>
      <c r="G244" s="176" t="s">
        <v>178</v>
      </c>
      <c r="H244" s="177">
        <v>3943.33</v>
      </c>
      <c r="I244" s="178"/>
      <c r="J244" s="179">
        <f>ROUND(I244*H244,2)</f>
        <v>0</v>
      </c>
      <c r="K244" s="175" t="s">
        <v>147</v>
      </c>
      <c r="L244" s="40"/>
      <c r="M244" s="180" t="s">
        <v>1</v>
      </c>
      <c r="N244" s="181" t="s">
        <v>49</v>
      </c>
      <c r="O244" s="78"/>
      <c r="P244" s="182">
        <f>O244*H244</f>
        <v>0</v>
      </c>
      <c r="Q244" s="182">
        <v>0.1554</v>
      </c>
      <c r="R244" s="182">
        <f>Q244*H244</f>
        <v>612.793482</v>
      </c>
      <c r="S244" s="182">
        <v>0</v>
      </c>
      <c r="T244" s="18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4" t="s">
        <v>148</v>
      </c>
      <c r="AT244" s="184" t="s">
        <v>143</v>
      </c>
      <c r="AU244" s="184" t="s">
        <v>21</v>
      </c>
      <c r="AY244" s="19" t="s">
        <v>141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92</v>
      </c>
      <c r="BK244" s="185">
        <f>ROUND(I244*H244,2)</f>
        <v>0</v>
      </c>
      <c r="BL244" s="19" t="s">
        <v>148</v>
      </c>
      <c r="BM244" s="184" t="s">
        <v>398</v>
      </c>
    </row>
    <row r="245" spans="1:51" s="13" customFormat="1" ht="12">
      <c r="A245" s="13"/>
      <c r="B245" s="191"/>
      <c r="C245" s="13"/>
      <c r="D245" s="186" t="s">
        <v>152</v>
      </c>
      <c r="E245" s="192" t="s">
        <v>1</v>
      </c>
      <c r="F245" s="193" t="s">
        <v>399</v>
      </c>
      <c r="G245" s="13"/>
      <c r="H245" s="194">
        <v>2849.73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40</v>
      </c>
      <c r="AX245" s="13" t="s">
        <v>84</v>
      </c>
      <c r="AY245" s="192" t="s">
        <v>141</v>
      </c>
    </row>
    <row r="246" spans="1:51" s="13" customFormat="1" ht="12">
      <c r="A246" s="13"/>
      <c r="B246" s="191"/>
      <c r="C246" s="13"/>
      <c r="D246" s="186" t="s">
        <v>152</v>
      </c>
      <c r="E246" s="192" t="s">
        <v>1</v>
      </c>
      <c r="F246" s="193" t="s">
        <v>400</v>
      </c>
      <c r="G246" s="13"/>
      <c r="H246" s="194">
        <v>1093.6</v>
      </c>
      <c r="I246" s="195"/>
      <c r="J246" s="13"/>
      <c r="K246" s="13"/>
      <c r="L246" s="191"/>
      <c r="M246" s="196"/>
      <c r="N246" s="197"/>
      <c r="O246" s="197"/>
      <c r="P246" s="197"/>
      <c r="Q246" s="197"/>
      <c r="R246" s="197"/>
      <c r="S246" s="197"/>
      <c r="T246" s="19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2" t="s">
        <v>152</v>
      </c>
      <c r="AU246" s="192" t="s">
        <v>21</v>
      </c>
      <c r="AV246" s="13" t="s">
        <v>21</v>
      </c>
      <c r="AW246" s="13" t="s">
        <v>40</v>
      </c>
      <c r="AX246" s="13" t="s">
        <v>84</v>
      </c>
      <c r="AY246" s="192" t="s">
        <v>141</v>
      </c>
    </row>
    <row r="247" spans="1:51" s="14" customFormat="1" ht="12">
      <c r="A247" s="14"/>
      <c r="B247" s="199"/>
      <c r="C247" s="14"/>
      <c r="D247" s="186" t="s">
        <v>152</v>
      </c>
      <c r="E247" s="200" t="s">
        <v>1</v>
      </c>
      <c r="F247" s="201" t="s">
        <v>200</v>
      </c>
      <c r="G247" s="14"/>
      <c r="H247" s="202">
        <v>3943.33</v>
      </c>
      <c r="I247" s="203"/>
      <c r="J247" s="14"/>
      <c r="K247" s="14"/>
      <c r="L247" s="199"/>
      <c r="M247" s="204"/>
      <c r="N247" s="205"/>
      <c r="O247" s="205"/>
      <c r="P247" s="205"/>
      <c r="Q247" s="205"/>
      <c r="R247" s="205"/>
      <c r="S247" s="205"/>
      <c r="T247" s="20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00" t="s">
        <v>152</v>
      </c>
      <c r="AU247" s="200" t="s">
        <v>21</v>
      </c>
      <c r="AV247" s="14" t="s">
        <v>148</v>
      </c>
      <c r="AW247" s="14" t="s">
        <v>40</v>
      </c>
      <c r="AX247" s="14" t="s">
        <v>92</v>
      </c>
      <c r="AY247" s="200" t="s">
        <v>141</v>
      </c>
    </row>
    <row r="248" spans="1:65" s="2" customFormat="1" ht="14.4" customHeight="1">
      <c r="A248" s="39"/>
      <c r="B248" s="172"/>
      <c r="C248" s="207" t="s">
        <v>401</v>
      </c>
      <c r="D248" s="207" t="s">
        <v>250</v>
      </c>
      <c r="E248" s="208" t="s">
        <v>402</v>
      </c>
      <c r="F248" s="209" t="s">
        <v>403</v>
      </c>
      <c r="G248" s="210" t="s">
        <v>178</v>
      </c>
      <c r="H248" s="211">
        <v>3911.145</v>
      </c>
      <c r="I248" s="212"/>
      <c r="J248" s="213">
        <f>ROUND(I248*H248,2)</f>
        <v>0</v>
      </c>
      <c r="K248" s="209" t="s">
        <v>147</v>
      </c>
      <c r="L248" s="214"/>
      <c r="M248" s="215" t="s">
        <v>1</v>
      </c>
      <c r="N248" s="216" t="s">
        <v>49</v>
      </c>
      <c r="O248" s="78"/>
      <c r="P248" s="182">
        <f>O248*H248</f>
        <v>0</v>
      </c>
      <c r="Q248" s="182">
        <v>0.08</v>
      </c>
      <c r="R248" s="182">
        <f>Q248*H248</f>
        <v>312.8916</v>
      </c>
      <c r="S248" s="182">
        <v>0</v>
      </c>
      <c r="T248" s="18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84" t="s">
        <v>181</v>
      </c>
      <c r="AT248" s="184" t="s">
        <v>250</v>
      </c>
      <c r="AU248" s="184" t="s">
        <v>21</v>
      </c>
      <c r="AY248" s="19" t="s">
        <v>141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9" t="s">
        <v>92</v>
      </c>
      <c r="BK248" s="185">
        <f>ROUND(I248*H248,2)</f>
        <v>0</v>
      </c>
      <c r="BL248" s="19" t="s">
        <v>148</v>
      </c>
      <c r="BM248" s="184" t="s">
        <v>404</v>
      </c>
    </row>
    <row r="249" spans="1:51" s="13" customFormat="1" ht="12">
      <c r="A249" s="13"/>
      <c r="B249" s="191"/>
      <c r="C249" s="13"/>
      <c r="D249" s="186" t="s">
        <v>152</v>
      </c>
      <c r="E249" s="192" t="s">
        <v>1</v>
      </c>
      <c r="F249" s="193" t="s">
        <v>405</v>
      </c>
      <c r="G249" s="13"/>
      <c r="H249" s="194">
        <v>2653.03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40</v>
      </c>
      <c r="AX249" s="13" t="s">
        <v>84</v>
      </c>
      <c r="AY249" s="192" t="s">
        <v>141</v>
      </c>
    </row>
    <row r="250" spans="1:51" s="13" customFormat="1" ht="12">
      <c r="A250" s="13"/>
      <c r="B250" s="191"/>
      <c r="C250" s="13"/>
      <c r="D250" s="186" t="s">
        <v>152</v>
      </c>
      <c r="E250" s="192" t="s">
        <v>1</v>
      </c>
      <c r="F250" s="193" t="s">
        <v>406</v>
      </c>
      <c r="G250" s="13"/>
      <c r="H250" s="194">
        <v>1017.45</v>
      </c>
      <c r="I250" s="195"/>
      <c r="J250" s="13"/>
      <c r="K250" s="13"/>
      <c r="L250" s="191"/>
      <c r="M250" s="196"/>
      <c r="N250" s="197"/>
      <c r="O250" s="197"/>
      <c r="P250" s="197"/>
      <c r="Q250" s="197"/>
      <c r="R250" s="197"/>
      <c r="S250" s="197"/>
      <c r="T250" s="19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2" t="s">
        <v>152</v>
      </c>
      <c r="AU250" s="192" t="s">
        <v>21</v>
      </c>
      <c r="AV250" s="13" t="s">
        <v>21</v>
      </c>
      <c r="AW250" s="13" t="s">
        <v>40</v>
      </c>
      <c r="AX250" s="13" t="s">
        <v>84</v>
      </c>
      <c r="AY250" s="192" t="s">
        <v>141</v>
      </c>
    </row>
    <row r="251" spans="1:51" s="13" customFormat="1" ht="12">
      <c r="A251" s="13"/>
      <c r="B251" s="191"/>
      <c r="C251" s="13"/>
      <c r="D251" s="186" t="s">
        <v>152</v>
      </c>
      <c r="E251" s="192" t="s">
        <v>1</v>
      </c>
      <c r="F251" s="193" t="s">
        <v>407</v>
      </c>
      <c r="G251" s="13"/>
      <c r="H251" s="194">
        <v>46</v>
      </c>
      <c r="I251" s="195"/>
      <c r="J251" s="13"/>
      <c r="K251" s="13"/>
      <c r="L251" s="191"/>
      <c r="M251" s="196"/>
      <c r="N251" s="197"/>
      <c r="O251" s="197"/>
      <c r="P251" s="197"/>
      <c r="Q251" s="197"/>
      <c r="R251" s="197"/>
      <c r="S251" s="197"/>
      <c r="T251" s="19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2" t="s">
        <v>152</v>
      </c>
      <c r="AU251" s="192" t="s">
        <v>21</v>
      </c>
      <c r="AV251" s="13" t="s">
        <v>21</v>
      </c>
      <c r="AW251" s="13" t="s">
        <v>40</v>
      </c>
      <c r="AX251" s="13" t="s">
        <v>84</v>
      </c>
      <c r="AY251" s="192" t="s">
        <v>141</v>
      </c>
    </row>
    <row r="252" spans="1:51" s="13" customFormat="1" ht="12">
      <c r="A252" s="13"/>
      <c r="B252" s="191"/>
      <c r="C252" s="13"/>
      <c r="D252" s="186" t="s">
        <v>152</v>
      </c>
      <c r="E252" s="192" t="s">
        <v>1</v>
      </c>
      <c r="F252" s="193" t="s">
        <v>408</v>
      </c>
      <c r="G252" s="13"/>
      <c r="H252" s="194">
        <v>16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152</v>
      </c>
      <c r="AU252" s="192" t="s">
        <v>21</v>
      </c>
      <c r="AV252" s="13" t="s">
        <v>21</v>
      </c>
      <c r="AW252" s="13" t="s">
        <v>40</v>
      </c>
      <c r="AX252" s="13" t="s">
        <v>84</v>
      </c>
      <c r="AY252" s="192" t="s">
        <v>141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409</v>
      </c>
      <c r="G253" s="13"/>
      <c r="H253" s="194">
        <v>-7.58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84</v>
      </c>
      <c r="AY253" s="192" t="s">
        <v>141</v>
      </c>
    </row>
    <row r="254" spans="1:51" s="14" customFormat="1" ht="12">
      <c r="A254" s="14"/>
      <c r="B254" s="199"/>
      <c r="C254" s="14"/>
      <c r="D254" s="186" t="s">
        <v>152</v>
      </c>
      <c r="E254" s="200" t="s">
        <v>1</v>
      </c>
      <c r="F254" s="201" t="s">
        <v>200</v>
      </c>
      <c r="G254" s="14"/>
      <c r="H254" s="202">
        <v>3724.9000000000005</v>
      </c>
      <c r="I254" s="203"/>
      <c r="J254" s="14"/>
      <c r="K254" s="14"/>
      <c r="L254" s="199"/>
      <c r="M254" s="204"/>
      <c r="N254" s="205"/>
      <c r="O254" s="205"/>
      <c r="P254" s="205"/>
      <c r="Q254" s="205"/>
      <c r="R254" s="205"/>
      <c r="S254" s="205"/>
      <c r="T254" s="20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0" t="s">
        <v>152</v>
      </c>
      <c r="AU254" s="200" t="s">
        <v>21</v>
      </c>
      <c r="AV254" s="14" t="s">
        <v>148</v>
      </c>
      <c r="AW254" s="14" t="s">
        <v>40</v>
      </c>
      <c r="AX254" s="14" t="s">
        <v>92</v>
      </c>
      <c r="AY254" s="200" t="s">
        <v>141</v>
      </c>
    </row>
    <row r="255" spans="1:51" s="13" customFormat="1" ht="12">
      <c r="A255" s="13"/>
      <c r="B255" s="191"/>
      <c r="C255" s="13"/>
      <c r="D255" s="186" t="s">
        <v>152</v>
      </c>
      <c r="E255" s="13"/>
      <c r="F255" s="193" t="s">
        <v>410</v>
      </c>
      <c r="G255" s="13"/>
      <c r="H255" s="194">
        <v>3911.145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3</v>
      </c>
      <c r="AX255" s="13" t="s">
        <v>92</v>
      </c>
      <c r="AY255" s="192" t="s">
        <v>141</v>
      </c>
    </row>
    <row r="256" spans="1:65" s="2" customFormat="1" ht="24.15" customHeight="1">
      <c r="A256" s="39"/>
      <c r="B256" s="172"/>
      <c r="C256" s="207" t="s">
        <v>411</v>
      </c>
      <c r="D256" s="207" t="s">
        <v>250</v>
      </c>
      <c r="E256" s="208" t="s">
        <v>412</v>
      </c>
      <c r="F256" s="209" t="s">
        <v>413</v>
      </c>
      <c r="G256" s="210" t="s">
        <v>178</v>
      </c>
      <c r="H256" s="211">
        <v>65.1</v>
      </c>
      <c r="I256" s="212"/>
      <c r="J256" s="213">
        <f>ROUND(I256*H256,2)</f>
        <v>0</v>
      </c>
      <c r="K256" s="209" t="s">
        <v>147</v>
      </c>
      <c r="L256" s="214"/>
      <c r="M256" s="215" t="s">
        <v>1</v>
      </c>
      <c r="N256" s="216" t="s">
        <v>49</v>
      </c>
      <c r="O256" s="78"/>
      <c r="P256" s="182">
        <f>O256*H256</f>
        <v>0</v>
      </c>
      <c r="Q256" s="182">
        <v>0.06567</v>
      </c>
      <c r="R256" s="182">
        <f>Q256*H256</f>
        <v>4.275117</v>
      </c>
      <c r="S256" s="182">
        <v>0</v>
      </c>
      <c r="T256" s="18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84" t="s">
        <v>181</v>
      </c>
      <c r="AT256" s="184" t="s">
        <v>250</v>
      </c>
      <c r="AU256" s="184" t="s">
        <v>21</v>
      </c>
      <c r="AY256" s="19" t="s">
        <v>141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92</v>
      </c>
      <c r="BK256" s="185">
        <f>ROUND(I256*H256,2)</f>
        <v>0</v>
      </c>
      <c r="BL256" s="19" t="s">
        <v>148</v>
      </c>
      <c r="BM256" s="184" t="s">
        <v>414</v>
      </c>
    </row>
    <row r="257" spans="1:51" s="13" customFormat="1" ht="12">
      <c r="A257" s="13"/>
      <c r="B257" s="191"/>
      <c r="C257" s="13"/>
      <c r="D257" s="186" t="s">
        <v>152</v>
      </c>
      <c r="E257" s="192" t="s">
        <v>1</v>
      </c>
      <c r="F257" s="193" t="s">
        <v>415</v>
      </c>
      <c r="G257" s="13"/>
      <c r="H257" s="194">
        <v>46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152</v>
      </c>
      <c r="AU257" s="192" t="s">
        <v>21</v>
      </c>
      <c r="AV257" s="13" t="s">
        <v>21</v>
      </c>
      <c r="AW257" s="13" t="s">
        <v>40</v>
      </c>
      <c r="AX257" s="13" t="s">
        <v>84</v>
      </c>
      <c r="AY257" s="192" t="s">
        <v>141</v>
      </c>
    </row>
    <row r="258" spans="1:51" s="13" customFormat="1" ht="12">
      <c r="A258" s="13"/>
      <c r="B258" s="191"/>
      <c r="C258" s="13"/>
      <c r="D258" s="186" t="s">
        <v>152</v>
      </c>
      <c r="E258" s="192" t="s">
        <v>1</v>
      </c>
      <c r="F258" s="193" t="s">
        <v>416</v>
      </c>
      <c r="G258" s="13"/>
      <c r="H258" s="194">
        <v>16</v>
      </c>
      <c r="I258" s="195"/>
      <c r="J258" s="13"/>
      <c r="K258" s="13"/>
      <c r="L258" s="191"/>
      <c r="M258" s="196"/>
      <c r="N258" s="197"/>
      <c r="O258" s="197"/>
      <c r="P258" s="197"/>
      <c r="Q258" s="197"/>
      <c r="R258" s="197"/>
      <c r="S258" s="197"/>
      <c r="T258" s="19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2" t="s">
        <v>152</v>
      </c>
      <c r="AU258" s="192" t="s">
        <v>21</v>
      </c>
      <c r="AV258" s="13" t="s">
        <v>21</v>
      </c>
      <c r="AW258" s="13" t="s">
        <v>40</v>
      </c>
      <c r="AX258" s="13" t="s">
        <v>84</v>
      </c>
      <c r="AY258" s="192" t="s">
        <v>141</v>
      </c>
    </row>
    <row r="259" spans="1:51" s="14" customFormat="1" ht="12">
      <c r="A259" s="14"/>
      <c r="B259" s="199"/>
      <c r="C259" s="14"/>
      <c r="D259" s="186" t="s">
        <v>152</v>
      </c>
      <c r="E259" s="200" t="s">
        <v>1</v>
      </c>
      <c r="F259" s="201" t="s">
        <v>200</v>
      </c>
      <c r="G259" s="14"/>
      <c r="H259" s="202">
        <v>62</v>
      </c>
      <c r="I259" s="203"/>
      <c r="J259" s="14"/>
      <c r="K259" s="14"/>
      <c r="L259" s="199"/>
      <c r="M259" s="204"/>
      <c r="N259" s="205"/>
      <c r="O259" s="205"/>
      <c r="P259" s="205"/>
      <c r="Q259" s="205"/>
      <c r="R259" s="205"/>
      <c r="S259" s="205"/>
      <c r="T259" s="20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0" t="s">
        <v>152</v>
      </c>
      <c r="AU259" s="200" t="s">
        <v>21</v>
      </c>
      <c r="AV259" s="14" t="s">
        <v>148</v>
      </c>
      <c r="AW259" s="14" t="s">
        <v>40</v>
      </c>
      <c r="AX259" s="14" t="s">
        <v>92</v>
      </c>
      <c r="AY259" s="200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3"/>
      <c r="F260" s="193" t="s">
        <v>417</v>
      </c>
      <c r="G260" s="13"/>
      <c r="H260" s="194">
        <v>65.1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3</v>
      </c>
      <c r="AX260" s="13" t="s">
        <v>92</v>
      </c>
      <c r="AY260" s="192" t="s">
        <v>141</v>
      </c>
    </row>
    <row r="261" spans="1:65" s="2" customFormat="1" ht="24.15" customHeight="1">
      <c r="A261" s="39"/>
      <c r="B261" s="172"/>
      <c r="C261" s="207" t="s">
        <v>418</v>
      </c>
      <c r="D261" s="207" t="s">
        <v>250</v>
      </c>
      <c r="E261" s="208" t="s">
        <v>419</v>
      </c>
      <c r="F261" s="209" t="s">
        <v>420</v>
      </c>
      <c r="G261" s="210" t="s">
        <v>178</v>
      </c>
      <c r="H261" s="211">
        <v>221.393</v>
      </c>
      <c r="I261" s="212"/>
      <c r="J261" s="213">
        <f>ROUND(I261*H261,2)</f>
        <v>0</v>
      </c>
      <c r="K261" s="209" t="s">
        <v>147</v>
      </c>
      <c r="L261" s="214"/>
      <c r="M261" s="215" t="s">
        <v>1</v>
      </c>
      <c r="N261" s="216" t="s">
        <v>49</v>
      </c>
      <c r="O261" s="78"/>
      <c r="P261" s="182">
        <f>O261*H261</f>
        <v>0</v>
      </c>
      <c r="Q261" s="182">
        <v>0.0483</v>
      </c>
      <c r="R261" s="182">
        <f>Q261*H261</f>
        <v>10.6932819</v>
      </c>
      <c r="S261" s="182">
        <v>0</v>
      </c>
      <c r="T261" s="18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4" t="s">
        <v>181</v>
      </c>
      <c r="AT261" s="184" t="s">
        <v>250</v>
      </c>
      <c r="AU261" s="184" t="s">
        <v>21</v>
      </c>
      <c r="AY261" s="19" t="s">
        <v>141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92</v>
      </c>
      <c r="BK261" s="185">
        <f>ROUND(I261*H261,2)</f>
        <v>0</v>
      </c>
      <c r="BL261" s="19" t="s">
        <v>148</v>
      </c>
      <c r="BM261" s="184" t="s">
        <v>421</v>
      </c>
    </row>
    <row r="262" spans="1:51" s="13" customFormat="1" ht="12">
      <c r="A262" s="13"/>
      <c r="B262" s="191"/>
      <c r="C262" s="13"/>
      <c r="D262" s="186" t="s">
        <v>152</v>
      </c>
      <c r="E262" s="192" t="s">
        <v>1</v>
      </c>
      <c r="F262" s="193" t="s">
        <v>422</v>
      </c>
      <c r="G262" s="13"/>
      <c r="H262" s="194">
        <v>150.7</v>
      </c>
      <c r="I262" s="195"/>
      <c r="J262" s="13"/>
      <c r="K262" s="13"/>
      <c r="L262" s="191"/>
      <c r="M262" s="196"/>
      <c r="N262" s="197"/>
      <c r="O262" s="197"/>
      <c r="P262" s="197"/>
      <c r="Q262" s="197"/>
      <c r="R262" s="197"/>
      <c r="S262" s="197"/>
      <c r="T262" s="19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2" t="s">
        <v>152</v>
      </c>
      <c r="AU262" s="192" t="s">
        <v>21</v>
      </c>
      <c r="AV262" s="13" t="s">
        <v>21</v>
      </c>
      <c r="AW262" s="13" t="s">
        <v>40</v>
      </c>
      <c r="AX262" s="13" t="s">
        <v>84</v>
      </c>
      <c r="AY262" s="192" t="s">
        <v>141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423</v>
      </c>
      <c r="G263" s="13"/>
      <c r="H263" s="194">
        <v>60.15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84</v>
      </c>
      <c r="AY263" s="192" t="s">
        <v>141</v>
      </c>
    </row>
    <row r="264" spans="1:51" s="14" customFormat="1" ht="12">
      <c r="A264" s="14"/>
      <c r="B264" s="199"/>
      <c r="C264" s="14"/>
      <c r="D264" s="186" t="s">
        <v>152</v>
      </c>
      <c r="E264" s="200" t="s">
        <v>1</v>
      </c>
      <c r="F264" s="201" t="s">
        <v>200</v>
      </c>
      <c r="G264" s="14"/>
      <c r="H264" s="202">
        <v>210.85</v>
      </c>
      <c r="I264" s="203"/>
      <c r="J264" s="14"/>
      <c r="K264" s="14"/>
      <c r="L264" s="199"/>
      <c r="M264" s="204"/>
      <c r="N264" s="205"/>
      <c r="O264" s="205"/>
      <c r="P264" s="205"/>
      <c r="Q264" s="205"/>
      <c r="R264" s="205"/>
      <c r="S264" s="205"/>
      <c r="T264" s="20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0" t="s">
        <v>152</v>
      </c>
      <c r="AU264" s="200" t="s">
        <v>21</v>
      </c>
      <c r="AV264" s="14" t="s">
        <v>148</v>
      </c>
      <c r="AW264" s="14" t="s">
        <v>40</v>
      </c>
      <c r="AX264" s="14" t="s">
        <v>92</v>
      </c>
      <c r="AY264" s="200" t="s">
        <v>141</v>
      </c>
    </row>
    <row r="265" spans="1:51" s="13" customFormat="1" ht="12">
      <c r="A265" s="13"/>
      <c r="B265" s="191"/>
      <c r="C265" s="13"/>
      <c r="D265" s="186" t="s">
        <v>152</v>
      </c>
      <c r="E265" s="13"/>
      <c r="F265" s="193" t="s">
        <v>424</v>
      </c>
      <c r="G265" s="13"/>
      <c r="H265" s="194">
        <v>221.393</v>
      </c>
      <c r="I265" s="195"/>
      <c r="J265" s="13"/>
      <c r="K265" s="13"/>
      <c r="L265" s="191"/>
      <c r="M265" s="196"/>
      <c r="N265" s="197"/>
      <c r="O265" s="197"/>
      <c r="P265" s="197"/>
      <c r="Q265" s="197"/>
      <c r="R265" s="197"/>
      <c r="S265" s="197"/>
      <c r="T265" s="19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2" t="s">
        <v>152</v>
      </c>
      <c r="AU265" s="192" t="s">
        <v>21</v>
      </c>
      <c r="AV265" s="13" t="s">
        <v>21</v>
      </c>
      <c r="AW265" s="13" t="s">
        <v>3</v>
      </c>
      <c r="AX265" s="13" t="s">
        <v>92</v>
      </c>
      <c r="AY265" s="192" t="s">
        <v>141</v>
      </c>
    </row>
    <row r="266" spans="1:65" s="2" customFormat="1" ht="14.4" customHeight="1">
      <c r="A266" s="39"/>
      <c r="B266" s="172"/>
      <c r="C266" s="207" t="s">
        <v>425</v>
      </c>
      <c r="D266" s="207" t="s">
        <v>250</v>
      </c>
      <c r="E266" s="208" t="s">
        <v>426</v>
      </c>
      <c r="F266" s="209" t="s">
        <v>427</v>
      </c>
      <c r="G266" s="210" t="s">
        <v>178</v>
      </c>
      <c r="H266" s="211">
        <v>7.959</v>
      </c>
      <c r="I266" s="212"/>
      <c r="J266" s="213">
        <f>ROUND(I266*H266,2)</f>
        <v>0</v>
      </c>
      <c r="K266" s="209" t="s">
        <v>147</v>
      </c>
      <c r="L266" s="214"/>
      <c r="M266" s="215" t="s">
        <v>1</v>
      </c>
      <c r="N266" s="216" t="s">
        <v>49</v>
      </c>
      <c r="O266" s="78"/>
      <c r="P266" s="182">
        <f>O266*H266</f>
        <v>0</v>
      </c>
      <c r="Q266" s="182">
        <v>0.061</v>
      </c>
      <c r="R266" s="182">
        <f>Q266*H266</f>
        <v>0.48549899999999996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181</v>
      </c>
      <c r="AT266" s="184" t="s">
        <v>250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428</v>
      </c>
    </row>
    <row r="267" spans="1:51" s="13" customFormat="1" ht="12">
      <c r="A267" s="13"/>
      <c r="B267" s="191"/>
      <c r="C267" s="13"/>
      <c r="D267" s="186" t="s">
        <v>152</v>
      </c>
      <c r="E267" s="192" t="s">
        <v>1</v>
      </c>
      <c r="F267" s="193" t="s">
        <v>429</v>
      </c>
      <c r="G267" s="13"/>
      <c r="H267" s="194">
        <v>7.58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40</v>
      </c>
      <c r="AX267" s="13" t="s">
        <v>92</v>
      </c>
      <c r="AY267" s="192" t="s">
        <v>141</v>
      </c>
    </row>
    <row r="268" spans="1:51" s="13" customFormat="1" ht="12">
      <c r="A268" s="13"/>
      <c r="B268" s="191"/>
      <c r="C268" s="13"/>
      <c r="D268" s="186" t="s">
        <v>152</v>
      </c>
      <c r="E268" s="13"/>
      <c r="F268" s="193" t="s">
        <v>430</v>
      </c>
      <c r="G268" s="13"/>
      <c r="H268" s="194">
        <v>7.959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152</v>
      </c>
      <c r="AU268" s="192" t="s">
        <v>21</v>
      </c>
      <c r="AV268" s="13" t="s">
        <v>21</v>
      </c>
      <c r="AW268" s="13" t="s">
        <v>3</v>
      </c>
      <c r="AX268" s="13" t="s">
        <v>92</v>
      </c>
      <c r="AY268" s="192" t="s">
        <v>141</v>
      </c>
    </row>
    <row r="269" spans="1:65" s="2" customFormat="1" ht="24.15" customHeight="1">
      <c r="A269" s="39"/>
      <c r="B269" s="172"/>
      <c r="C269" s="173" t="s">
        <v>431</v>
      </c>
      <c r="D269" s="173" t="s">
        <v>143</v>
      </c>
      <c r="E269" s="174" t="s">
        <v>432</v>
      </c>
      <c r="F269" s="175" t="s">
        <v>433</v>
      </c>
      <c r="G269" s="176" t="s">
        <v>178</v>
      </c>
      <c r="H269" s="177">
        <v>61.14</v>
      </c>
      <c r="I269" s="178"/>
      <c r="J269" s="179">
        <f>ROUND(I269*H269,2)</f>
        <v>0</v>
      </c>
      <c r="K269" s="175" t="s">
        <v>1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0.14067</v>
      </c>
      <c r="R269" s="182">
        <f>Q269*H269</f>
        <v>8.6005638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434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435</v>
      </c>
      <c r="G270" s="13"/>
      <c r="H270" s="194">
        <v>61.14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65" s="2" customFormat="1" ht="14.4" customHeight="1">
      <c r="A271" s="39"/>
      <c r="B271" s="172"/>
      <c r="C271" s="207" t="s">
        <v>436</v>
      </c>
      <c r="D271" s="207" t="s">
        <v>250</v>
      </c>
      <c r="E271" s="208" t="s">
        <v>437</v>
      </c>
      <c r="F271" s="209" t="s">
        <v>438</v>
      </c>
      <c r="G271" s="210" t="s">
        <v>178</v>
      </c>
      <c r="H271" s="211">
        <v>35.711</v>
      </c>
      <c r="I271" s="212"/>
      <c r="J271" s="213">
        <f>ROUND(I271*H271,2)</f>
        <v>0</v>
      </c>
      <c r="K271" s="209" t="s">
        <v>147</v>
      </c>
      <c r="L271" s="214"/>
      <c r="M271" s="215" t="s">
        <v>1</v>
      </c>
      <c r="N271" s="216" t="s">
        <v>49</v>
      </c>
      <c r="O271" s="78"/>
      <c r="P271" s="182">
        <f>O271*H271</f>
        <v>0</v>
      </c>
      <c r="Q271" s="182">
        <v>0.2</v>
      </c>
      <c r="R271" s="182">
        <f>Q271*H271</f>
        <v>7.1422</v>
      </c>
      <c r="S271" s="182">
        <v>0</v>
      </c>
      <c r="T271" s="18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184" t="s">
        <v>181</v>
      </c>
      <c r="AT271" s="184" t="s">
        <v>250</v>
      </c>
      <c r="AU271" s="184" t="s">
        <v>21</v>
      </c>
      <c r="AY271" s="19" t="s">
        <v>141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9" t="s">
        <v>92</v>
      </c>
      <c r="BK271" s="185">
        <f>ROUND(I271*H271,2)</f>
        <v>0</v>
      </c>
      <c r="BL271" s="19" t="s">
        <v>148</v>
      </c>
      <c r="BM271" s="184" t="s">
        <v>439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440</v>
      </c>
      <c r="G272" s="13"/>
      <c r="H272" s="194">
        <v>34.01</v>
      </c>
      <c r="I272" s="195"/>
      <c r="J272" s="13"/>
      <c r="K272" s="13"/>
      <c r="L272" s="191"/>
      <c r="M272" s="196"/>
      <c r="N272" s="197"/>
      <c r="O272" s="197"/>
      <c r="P272" s="197"/>
      <c r="Q272" s="197"/>
      <c r="R272" s="197"/>
      <c r="S272" s="197"/>
      <c r="T272" s="19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92</v>
      </c>
      <c r="AY272" s="192" t="s">
        <v>141</v>
      </c>
    </row>
    <row r="273" spans="1:51" s="13" customFormat="1" ht="12">
      <c r="A273" s="13"/>
      <c r="B273" s="191"/>
      <c r="C273" s="13"/>
      <c r="D273" s="186" t="s">
        <v>152</v>
      </c>
      <c r="E273" s="13"/>
      <c r="F273" s="193" t="s">
        <v>441</v>
      </c>
      <c r="G273" s="13"/>
      <c r="H273" s="194">
        <v>35.711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3</v>
      </c>
      <c r="AX273" s="13" t="s">
        <v>92</v>
      </c>
      <c r="AY273" s="192" t="s">
        <v>141</v>
      </c>
    </row>
    <row r="274" spans="1:65" s="2" customFormat="1" ht="14.4" customHeight="1">
      <c r="A274" s="39"/>
      <c r="B274" s="172"/>
      <c r="C274" s="207" t="s">
        <v>442</v>
      </c>
      <c r="D274" s="207" t="s">
        <v>250</v>
      </c>
      <c r="E274" s="208" t="s">
        <v>443</v>
      </c>
      <c r="F274" s="209" t="s">
        <v>444</v>
      </c>
      <c r="G274" s="210" t="s">
        <v>178</v>
      </c>
      <c r="H274" s="211">
        <v>27.401</v>
      </c>
      <c r="I274" s="212"/>
      <c r="J274" s="213">
        <f>ROUND(I274*H274,2)</f>
        <v>0</v>
      </c>
      <c r="K274" s="209" t="s">
        <v>147</v>
      </c>
      <c r="L274" s="214"/>
      <c r="M274" s="215" t="s">
        <v>1</v>
      </c>
      <c r="N274" s="216" t="s">
        <v>49</v>
      </c>
      <c r="O274" s="78"/>
      <c r="P274" s="182">
        <f>O274*H274</f>
        <v>0</v>
      </c>
      <c r="Q274" s="182">
        <v>0.125</v>
      </c>
      <c r="R274" s="182">
        <f>Q274*H274</f>
        <v>3.425125</v>
      </c>
      <c r="S274" s="182">
        <v>0</v>
      </c>
      <c r="T274" s="18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184" t="s">
        <v>181</v>
      </c>
      <c r="AT274" s="184" t="s">
        <v>250</v>
      </c>
      <c r="AU274" s="184" t="s">
        <v>21</v>
      </c>
      <c r="AY274" s="19" t="s">
        <v>141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9" t="s">
        <v>92</v>
      </c>
      <c r="BK274" s="185">
        <f>ROUND(I274*H274,2)</f>
        <v>0</v>
      </c>
      <c r="BL274" s="19" t="s">
        <v>148</v>
      </c>
      <c r="BM274" s="184" t="s">
        <v>445</v>
      </c>
    </row>
    <row r="275" spans="1:51" s="13" customFormat="1" ht="12">
      <c r="A275" s="13"/>
      <c r="B275" s="191"/>
      <c r="C275" s="13"/>
      <c r="D275" s="186" t="s">
        <v>152</v>
      </c>
      <c r="E275" s="192" t="s">
        <v>1</v>
      </c>
      <c r="F275" s="193" t="s">
        <v>446</v>
      </c>
      <c r="G275" s="13"/>
      <c r="H275" s="194">
        <v>27.13</v>
      </c>
      <c r="I275" s="195"/>
      <c r="J275" s="13"/>
      <c r="K275" s="13"/>
      <c r="L275" s="191"/>
      <c r="M275" s="196"/>
      <c r="N275" s="197"/>
      <c r="O275" s="197"/>
      <c r="P275" s="197"/>
      <c r="Q275" s="197"/>
      <c r="R275" s="197"/>
      <c r="S275" s="197"/>
      <c r="T275" s="19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2" t="s">
        <v>152</v>
      </c>
      <c r="AU275" s="192" t="s">
        <v>21</v>
      </c>
      <c r="AV275" s="13" t="s">
        <v>21</v>
      </c>
      <c r="AW275" s="13" t="s">
        <v>40</v>
      </c>
      <c r="AX275" s="13" t="s">
        <v>92</v>
      </c>
      <c r="AY275" s="192" t="s">
        <v>141</v>
      </c>
    </row>
    <row r="276" spans="1:51" s="13" customFormat="1" ht="12">
      <c r="A276" s="13"/>
      <c r="B276" s="191"/>
      <c r="C276" s="13"/>
      <c r="D276" s="186" t="s">
        <v>152</v>
      </c>
      <c r="E276" s="13"/>
      <c r="F276" s="193" t="s">
        <v>447</v>
      </c>
      <c r="G276" s="13"/>
      <c r="H276" s="194">
        <v>27.401</v>
      </c>
      <c r="I276" s="195"/>
      <c r="J276" s="13"/>
      <c r="K276" s="13"/>
      <c r="L276" s="191"/>
      <c r="M276" s="196"/>
      <c r="N276" s="197"/>
      <c r="O276" s="197"/>
      <c r="P276" s="197"/>
      <c r="Q276" s="197"/>
      <c r="R276" s="197"/>
      <c r="S276" s="197"/>
      <c r="T276" s="19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2" t="s">
        <v>152</v>
      </c>
      <c r="AU276" s="192" t="s">
        <v>21</v>
      </c>
      <c r="AV276" s="13" t="s">
        <v>21</v>
      </c>
      <c r="AW276" s="13" t="s">
        <v>3</v>
      </c>
      <c r="AX276" s="13" t="s">
        <v>92</v>
      </c>
      <c r="AY276" s="192" t="s">
        <v>141</v>
      </c>
    </row>
    <row r="277" spans="1:65" s="2" customFormat="1" ht="24.15" customHeight="1">
      <c r="A277" s="39"/>
      <c r="B277" s="172"/>
      <c r="C277" s="173" t="s">
        <v>448</v>
      </c>
      <c r="D277" s="173" t="s">
        <v>143</v>
      </c>
      <c r="E277" s="174" t="s">
        <v>449</v>
      </c>
      <c r="F277" s="175" t="s">
        <v>450</v>
      </c>
      <c r="G277" s="176" t="s">
        <v>146</v>
      </c>
      <c r="H277" s="177">
        <v>10373.88</v>
      </c>
      <c r="I277" s="178"/>
      <c r="J277" s="179">
        <f>ROUND(I277*H277,2)</f>
        <v>0</v>
      </c>
      <c r="K277" s="175" t="s">
        <v>147</v>
      </c>
      <c r="L277" s="40"/>
      <c r="M277" s="180" t="s">
        <v>1</v>
      </c>
      <c r="N277" s="181" t="s">
        <v>49</v>
      </c>
      <c r="O277" s="78"/>
      <c r="P277" s="182">
        <f>O277*H277</f>
        <v>0</v>
      </c>
      <c r="Q277" s="182">
        <v>0.00036</v>
      </c>
      <c r="R277" s="182">
        <f>Q277*H277</f>
        <v>3.7345968</v>
      </c>
      <c r="S277" s="182">
        <v>0</v>
      </c>
      <c r="T277" s="18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184" t="s">
        <v>148</v>
      </c>
      <c r="AT277" s="184" t="s">
        <v>143</v>
      </c>
      <c r="AU277" s="184" t="s">
        <v>21</v>
      </c>
      <c r="AY277" s="19" t="s">
        <v>141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9" t="s">
        <v>92</v>
      </c>
      <c r="BK277" s="185">
        <f>ROUND(I277*H277,2)</f>
        <v>0</v>
      </c>
      <c r="BL277" s="19" t="s">
        <v>148</v>
      </c>
      <c r="BM277" s="184" t="s">
        <v>451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260</v>
      </c>
      <c r="G278" s="13"/>
      <c r="H278" s="194">
        <v>9430.8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92</v>
      </c>
      <c r="AY278" s="192" t="s">
        <v>141</v>
      </c>
    </row>
    <row r="279" spans="1:51" s="13" customFormat="1" ht="12">
      <c r="A279" s="13"/>
      <c r="B279" s="191"/>
      <c r="C279" s="13"/>
      <c r="D279" s="186" t="s">
        <v>152</v>
      </c>
      <c r="E279" s="13"/>
      <c r="F279" s="193" t="s">
        <v>452</v>
      </c>
      <c r="G279" s="13"/>
      <c r="H279" s="194">
        <v>10373.88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152</v>
      </c>
      <c r="AU279" s="192" t="s">
        <v>21</v>
      </c>
      <c r="AV279" s="13" t="s">
        <v>21</v>
      </c>
      <c r="AW279" s="13" t="s">
        <v>3</v>
      </c>
      <c r="AX279" s="13" t="s">
        <v>92</v>
      </c>
      <c r="AY279" s="192" t="s">
        <v>141</v>
      </c>
    </row>
    <row r="280" spans="1:65" s="2" customFormat="1" ht="14.4" customHeight="1">
      <c r="A280" s="39"/>
      <c r="B280" s="172"/>
      <c r="C280" s="173" t="s">
        <v>453</v>
      </c>
      <c r="D280" s="173" t="s">
        <v>143</v>
      </c>
      <c r="E280" s="174" t="s">
        <v>454</v>
      </c>
      <c r="F280" s="175" t="s">
        <v>455</v>
      </c>
      <c r="G280" s="176" t="s">
        <v>189</v>
      </c>
      <c r="H280" s="177">
        <v>1</v>
      </c>
      <c r="I280" s="178"/>
      <c r="J280" s="179">
        <f>ROUND(I280*H280,2)</f>
        <v>0</v>
      </c>
      <c r="K280" s="175" t="s">
        <v>147</v>
      </c>
      <c r="L280" s="40"/>
      <c r="M280" s="180" t="s">
        <v>1</v>
      </c>
      <c r="N280" s="181" t="s">
        <v>49</v>
      </c>
      <c r="O280" s="78"/>
      <c r="P280" s="182">
        <f>O280*H280</f>
        <v>0</v>
      </c>
      <c r="Q280" s="182">
        <v>0</v>
      </c>
      <c r="R280" s="182">
        <f>Q280*H280</f>
        <v>0</v>
      </c>
      <c r="S280" s="182">
        <v>2.27</v>
      </c>
      <c r="T280" s="183">
        <f>S280*H280</f>
        <v>2.27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184" t="s">
        <v>148</v>
      </c>
      <c r="AT280" s="184" t="s">
        <v>143</v>
      </c>
      <c r="AU280" s="184" t="s">
        <v>21</v>
      </c>
      <c r="AY280" s="19" t="s">
        <v>141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9" t="s">
        <v>92</v>
      </c>
      <c r="BK280" s="185">
        <f>ROUND(I280*H280,2)</f>
        <v>0</v>
      </c>
      <c r="BL280" s="19" t="s">
        <v>148</v>
      </c>
      <c r="BM280" s="184" t="s">
        <v>456</v>
      </c>
    </row>
    <row r="281" spans="1:47" s="2" customFormat="1" ht="12">
      <c r="A281" s="39"/>
      <c r="B281" s="40"/>
      <c r="C281" s="39"/>
      <c r="D281" s="186" t="s">
        <v>150</v>
      </c>
      <c r="E281" s="39"/>
      <c r="F281" s="187" t="s">
        <v>457</v>
      </c>
      <c r="G281" s="39"/>
      <c r="H281" s="39"/>
      <c r="I281" s="188"/>
      <c r="J281" s="39"/>
      <c r="K281" s="39"/>
      <c r="L281" s="40"/>
      <c r="M281" s="189"/>
      <c r="N281" s="190"/>
      <c r="O281" s="78"/>
      <c r="P281" s="78"/>
      <c r="Q281" s="78"/>
      <c r="R281" s="78"/>
      <c r="S281" s="78"/>
      <c r="T281" s="7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9" t="s">
        <v>150</v>
      </c>
      <c r="AU281" s="19" t="s">
        <v>21</v>
      </c>
    </row>
    <row r="282" spans="1:65" s="2" customFormat="1" ht="24.15" customHeight="1">
      <c r="A282" s="39"/>
      <c r="B282" s="172"/>
      <c r="C282" s="173" t="s">
        <v>458</v>
      </c>
      <c r="D282" s="173" t="s">
        <v>143</v>
      </c>
      <c r="E282" s="174" t="s">
        <v>459</v>
      </c>
      <c r="F282" s="175" t="s">
        <v>460</v>
      </c>
      <c r="G282" s="176" t="s">
        <v>178</v>
      </c>
      <c r="H282" s="177">
        <v>60</v>
      </c>
      <c r="I282" s="178"/>
      <c r="J282" s="179">
        <f>ROUND(I282*H282,2)</f>
        <v>0</v>
      </c>
      <c r="K282" s="175" t="s">
        <v>147</v>
      </c>
      <c r="L282" s="40"/>
      <c r="M282" s="180" t="s">
        <v>1</v>
      </c>
      <c r="N282" s="181" t="s">
        <v>49</v>
      </c>
      <c r="O282" s="78"/>
      <c r="P282" s="182">
        <f>O282*H282</f>
        <v>0</v>
      </c>
      <c r="Q282" s="182">
        <v>9E-05</v>
      </c>
      <c r="R282" s="182">
        <f>Q282*H282</f>
        <v>0.0054</v>
      </c>
      <c r="S282" s="182">
        <v>0.042</v>
      </c>
      <c r="T282" s="183">
        <f>S282*H282</f>
        <v>2.52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148</v>
      </c>
      <c r="AT282" s="184" t="s">
        <v>143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461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462</v>
      </c>
      <c r="G283" s="13"/>
      <c r="H283" s="194">
        <v>60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92</v>
      </c>
      <c r="AY283" s="192" t="s">
        <v>141</v>
      </c>
    </row>
    <row r="284" spans="1:65" s="2" customFormat="1" ht="24.15" customHeight="1">
      <c r="A284" s="39"/>
      <c r="B284" s="172"/>
      <c r="C284" s="173" t="s">
        <v>463</v>
      </c>
      <c r="D284" s="173" t="s">
        <v>143</v>
      </c>
      <c r="E284" s="174" t="s">
        <v>464</v>
      </c>
      <c r="F284" s="175" t="s">
        <v>465</v>
      </c>
      <c r="G284" s="176" t="s">
        <v>309</v>
      </c>
      <c r="H284" s="177">
        <v>3</v>
      </c>
      <c r="I284" s="178"/>
      <c r="J284" s="179">
        <f>ROUND(I284*H284,2)</f>
        <v>0</v>
      </c>
      <c r="K284" s="175" t="s">
        <v>147</v>
      </c>
      <c r="L284" s="40"/>
      <c r="M284" s="180" t="s">
        <v>1</v>
      </c>
      <c r="N284" s="181" t="s">
        <v>49</v>
      </c>
      <c r="O284" s="78"/>
      <c r="P284" s="182">
        <f>O284*H284</f>
        <v>0</v>
      </c>
      <c r="Q284" s="182">
        <v>0</v>
      </c>
      <c r="R284" s="182">
        <f>Q284*H284</f>
        <v>0</v>
      </c>
      <c r="S284" s="182">
        <v>0.082</v>
      </c>
      <c r="T284" s="183">
        <f>S284*H284</f>
        <v>0.246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184" t="s">
        <v>148</v>
      </c>
      <c r="AT284" s="184" t="s">
        <v>143</v>
      </c>
      <c r="AU284" s="184" t="s">
        <v>21</v>
      </c>
      <c r="AY284" s="19" t="s">
        <v>141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9" t="s">
        <v>92</v>
      </c>
      <c r="BK284" s="185">
        <f>ROUND(I284*H284,2)</f>
        <v>0</v>
      </c>
      <c r="BL284" s="19" t="s">
        <v>148</v>
      </c>
      <c r="BM284" s="184" t="s">
        <v>466</v>
      </c>
    </row>
    <row r="285" spans="1:47" s="2" customFormat="1" ht="12">
      <c r="A285" s="39"/>
      <c r="B285" s="40"/>
      <c r="C285" s="39"/>
      <c r="D285" s="186" t="s">
        <v>150</v>
      </c>
      <c r="E285" s="39"/>
      <c r="F285" s="187" t="s">
        <v>467</v>
      </c>
      <c r="G285" s="39"/>
      <c r="H285" s="39"/>
      <c r="I285" s="188"/>
      <c r="J285" s="39"/>
      <c r="K285" s="39"/>
      <c r="L285" s="40"/>
      <c r="M285" s="189"/>
      <c r="N285" s="190"/>
      <c r="O285" s="78"/>
      <c r="P285" s="78"/>
      <c r="Q285" s="78"/>
      <c r="R285" s="78"/>
      <c r="S285" s="78"/>
      <c r="T285" s="7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9" t="s">
        <v>150</v>
      </c>
      <c r="AU285" s="19" t="s">
        <v>21</v>
      </c>
    </row>
    <row r="286" spans="1:51" s="13" customFormat="1" ht="12">
      <c r="A286" s="13"/>
      <c r="B286" s="191"/>
      <c r="C286" s="13"/>
      <c r="D286" s="186" t="s">
        <v>152</v>
      </c>
      <c r="E286" s="192" t="s">
        <v>1</v>
      </c>
      <c r="F286" s="193" t="s">
        <v>468</v>
      </c>
      <c r="G286" s="13"/>
      <c r="H286" s="194">
        <v>3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152</v>
      </c>
      <c r="AU286" s="192" t="s">
        <v>21</v>
      </c>
      <c r="AV286" s="13" t="s">
        <v>21</v>
      </c>
      <c r="AW286" s="13" t="s">
        <v>40</v>
      </c>
      <c r="AX286" s="13" t="s">
        <v>92</v>
      </c>
      <c r="AY286" s="192" t="s">
        <v>141</v>
      </c>
    </row>
    <row r="287" spans="1:65" s="2" customFormat="1" ht="24.15" customHeight="1">
      <c r="A287" s="39"/>
      <c r="B287" s="172"/>
      <c r="C287" s="173" t="s">
        <v>469</v>
      </c>
      <c r="D287" s="173" t="s">
        <v>143</v>
      </c>
      <c r="E287" s="174" t="s">
        <v>470</v>
      </c>
      <c r="F287" s="175" t="s">
        <v>471</v>
      </c>
      <c r="G287" s="176" t="s">
        <v>309</v>
      </c>
      <c r="H287" s="177">
        <v>1</v>
      </c>
      <c r="I287" s="178"/>
      <c r="J287" s="179">
        <f>ROUND(I287*H287,2)</f>
        <v>0</v>
      </c>
      <c r="K287" s="175" t="s">
        <v>147</v>
      </c>
      <c r="L287" s="40"/>
      <c r="M287" s="180" t="s">
        <v>1</v>
      </c>
      <c r="N287" s="181" t="s">
        <v>49</v>
      </c>
      <c r="O287" s="78"/>
      <c r="P287" s="182">
        <f>O287*H287</f>
        <v>0</v>
      </c>
      <c r="Q287" s="182">
        <v>0</v>
      </c>
      <c r="R287" s="182">
        <f>Q287*H287</f>
        <v>0</v>
      </c>
      <c r="S287" s="182">
        <v>0.187</v>
      </c>
      <c r="T287" s="183">
        <f>S287*H287</f>
        <v>0.187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184" t="s">
        <v>148</v>
      </c>
      <c r="AT287" s="184" t="s">
        <v>143</v>
      </c>
      <c r="AU287" s="184" t="s">
        <v>21</v>
      </c>
      <c r="AY287" s="19" t="s">
        <v>141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9" t="s">
        <v>92</v>
      </c>
      <c r="BK287" s="185">
        <f>ROUND(I287*H287,2)</f>
        <v>0</v>
      </c>
      <c r="BL287" s="19" t="s">
        <v>148</v>
      </c>
      <c r="BM287" s="184" t="s">
        <v>472</v>
      </c>
    </row>
    <row r="288" spans="1:63" s="12" customFormat="1" ht="22.8" customHeight="1">
      <c r="A288" s="12"/>
      <c r="B288" s="159"/>
      <c r="C288" s="12"/>
      <c r="D288" s="160" t="s">
        <v>83</v>
      </c>
      <c r="E288" s="170" t="s">
        <v>473</v>
      </c>
      <c r="F288" s="170" t="s">
        <v>474</v>
      </c>
      <c r="G288" s="12"/>
      <c r="H288" s="12"/>
      <c r="I288" s="162"/>
      <c r="J288" s="171">
        <f>BK288</f>
        <v>0</v>
      </c>
      <c r="K288" s="12"/>
      <c r="L288" s="159"/>
      <c r="M288" s="164"/>
      <c r="N288" s="165"/>
      <c r="O288" s="165"/>
      <c r="P288" s="166">
        <f>SUM(P289:P306)</f>
        <v>0</v>
      </c>
      <c r="Q288" s="165"/>
      <c r="R288" s="166">
        <f>SUM(R289:R306)</f>
        <v>0</v>
      </c>
      <c r="S288" s="165"/>
      <c r="T288" s="167">
        <f>SUM(T289:T306)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60" t="s">
        <v>92</v>
      </c>
      <c r="AT288" s="168" t="s">
        <v>83</v>
      </c>
      <c r="AU288" s="168" t="s">
        <v>92</v>
      </c>
      <c r="AY288" s="160" t="s">
        <v>141</v>
      </c>
      <c r="BK288" s="169">
        <f>SUM(BK289:BK306)</f>
        <v>0</v>
      </c>
    </row>
    <row r="289" spans="1:65" s="2" customFormat="1" ht="14.4" customHeight="1">
      <c r="A289" s="39"/>
      <c r="B289" s="172"/>
      <c r="C289" s="173" t="s">
        <v>475</v>
      </c>
      <c r="D289" s="173" t="s">
        <v>143</v>
      </c>
      <c r="E289" s="174" t="s">
        <v>476</v>
      </c>
      <c r="F289" s="175" t="s">
        <v>477</v>
      </c>
      <c r="G289" s="176" t="s">
        <v>220</v>
      </c>
      <c r="H289" s="177">
        <v>9617.592</v>
      </c>
      <c r="I289" s="178"/>
      <c r="J289" s="179">
        <f>ROUND(I289*H289,2)</f>
        <v>0</v>
      </c>
      <c r="K289" s="175" t="s">
        <v>147</v>
      </c>
      <c r="L289" s="40"/>
      <c r="M289" s="180" t="s">
        <v>1</v>
      </c>
      <c r="N289" s="181" t="s">
        <v>49</v>
      </c>
      <c r="O289" s="78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184" t="s">
        <v>148</v>
      </c>
      <c r="AT289" s="184" t="s">
        <v>143</v>
      </c>
      <c r="AU289" s="184" t="s">
        <v>21</v>
      </c>
      <c r="AY289" s="19" t="s">
        <v>141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9" t="s">
        <v>92</v>
      </c>
      <c r="BK289" s="185">
        <f>ROUND(I289*H289,2)</f>
        <v>0</v>
      </c>
      <c r="BL289" s="19" t="s">
        <v>148</v>
      </c>
      <c r="BM289" s="184" t="s">
        <v>478</v>
      </c>
    </row>
    <row r="290" spans="1:65" s="2" customFormat="1" ht="24.15" customHeight="1">
      <c r="A290" s="39"/>
      <c r="B290" s="172"/>
      <c r="C290" s="173" t="s">
        <v>479</v>
      </c>
      <c r="D290" s="173" t="s">
        <v>143</v>
      </c>
      <c r="E290" s="174" t="s">
        <v>480</v>
      </c>
      <c r="F290" s="175" t="s">
        <v>481</v>
      </c>
      <c r="G290" s="176" t="s">
        <v>220</v>
      </c>
      <c r="H290" s="177">
        <v>11802.769</v>
      </c>
      <c r="I290" s="178"/>
      <c r="J290" s="179">
        <f>ROUND(I290*H290,2)</f>
        <v>0</v>
      </c>
      <c r="K290" s="175" t="s">
        <v>147</v>
      </c>
      <c r="L290" s="40"/>
      <c r="M290" s="180" t="s">
        <v>1</v>
      </c>
      <c r="N290" s="181" t="s">
        <v>49</v>
      </c>
      <c r="O290" s="7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184" t="s">
        <v>148</v>
      </c>
      <c r="AT290" s="184" t="s">
        <v>143</v>
      </c>
      <c r="AU290" s="184" t="s">
        <v>21</v>
      </c>
      <c r="AY290" s="19" t="s">
        <v>141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9" t="s">
        <v>92</v>
      </c>
      <c r="BK290" s="185">
        <f>ROUND(I290*H290,2)</f>
        <v>0</v>
      </c>
      <c r="BL290" s="19" t="s">
        <v>148</v>
      </c>
      <c r="BM290" s="184" t="s">
        <v>482</v>
      </c>
    </row>
    <row r="291" spans="1:47" s="2" customFormat="1" ht="12">
      <c r="A291" s="39"/>
      <c r="B291" s="40"/>
      <c r="C291" s="39"/>
      <c r="D291" s="186" t="s">
        <v>150</v>
      </c>
      <c r="E291" s="39"/>
      <c r="F291" s="187" t="s">
        <v>483</v>
      </c>
      <c r="G291" s="39"/>
      <c r="H291" s="39"/>
      <c r="I291" s="188"/>
      <c r="J291" s="39"/>
      <c r="K291" s="39"/>
      <c r="L291" s="40"/>
      <c r="M291" s="189"/>
      <c r="N291" s="190"/>
      <c r="O291" s="78"/>
      <c r="P291" s="78"/>
      <c r="Q291" s="78"/>
      <c r="R291" s="78"/>
      <c r="S291" s="78"/>
      <c r="T291" s="7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9" t="s">
        <v>150</v>
      </c>
      <c r="AU291" s="19" t="s">
        <v>21</v>
      </c>
    </row>
    <row r="292" spans="1:51" s="13" customFormat="1" ht="12">
      <c r="A292" s="13"/>
      <c r="B292" s="191"/>
      <c r="C292" s="13"/>
      <c r="D292" s="186" t="s">
        <v>152</v>
      </c>
      <c r="E292" s="192" t="s">
        <v>1</v>
      </c>
      <c r="F292" s="193" t="s">
        <v>484</v>
      </c>
      <c r="G292" s="13"/>
      <c r="H292" s="194">
        <v>1072.979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152</v>
      </c>
      <c r="AU292" s="192" t="s">
        <v>21</v>
      </c>
      <c r="AV292" s="13" t="s">
        <v>21</v>
      </c>
      <c r="AW292" s="13" t="s">
        <v>40</v>
      </c>
      <c r="AX292" s="13" t="s">
        <v>92</v>
      </c>
      <c r="AY292" s="192" t="s">
        <v>141</v>
      </c>
    </row>
    <row r="293" spans="1:51" s="13" customFormat="1" ht="12">
      <c r="A293" s="13"/>
      <c r="B293" s="191"/>
      <c r="C293" s="13"/>
      <c r="D293" s="186" t="s">
        <v>152</v>
      </c>
      <c r="E293" s="13"/>
      <c r="F293" s="193" t="s">
        <v>485</v>
      </c>
      <c r="G293" s="13"/>
      <c r="H293" s="194">
        <v>11802.769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3</v>
      </c>
      <c r="AX293" s="13" t="s">
        <v>92</v>
      </c>
      <c r="AY293" s="192" t="s">
        <v>141</v>
      </c>
    </row>
    <row r="294" spans="1:65" s="2" customFormat="1" ht="24.15" customHeight="1">
      <c r="A294" s="39"/>
      <c r="B294" s="172"/>
      <c r="C294" s="173" t="s">
        <v>486</v>
      </c>
      <c r="D294" s="173" t="s">
        <v>143</v>
      </c>
      <c r="E294" s="174" t="s">
        <v>480</v>
      </c>
      <c r="F294" s="175" t="s">
        <v>481</v>
      </c>
      <c r="G294" s="176" t="s">
        <v>220</v>
      </c>
      <c r="H294" s="177">
        <v>213173.532</v>
      </c>
      <c r="I294" s="178"/>
      <c r="J294" s="179">
        <f>ROUND(I294*H294,2)</f>
        <v>0</v>
      </c>
      <c r="K294" s="175" t="s">
        <v>147</v>
      </c>
      <c r="L294" s="40"/>
      <c r="M294" s="180" t="s">
        <v>1</v>
      </c>
      <c r="N294" s="181" t="s">
        <v>49</v>
      </c>
      <c r="O294" s="78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184" t="s">
        <v>148</v>
      </c>
      <c r="AT294" s="184" t="s">
        <v>143</v>
      </c>
      <c r="AU294" s="184" t="s">
        <v>21</v>
      </c>
      <c r="AY294" s="19" t="s">
        <v>141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92</v>
      </c>
      <c r="BK294" s="185">
        <f>ROUND(I294*H294,2)</f>
        <v>0</v>
      </c>
      <c r="BL294" s="19" t="s">
        <v>148</v>
      </c>
      <c r="BM294" s="184" t="s">
        <v>487</v>
      </c>
    </row>
    <row r="295" spans="1:47" s="2" customFormat="1" ht="12">
      <c r="A295" s="39"/>
      <c r="B295" s="40"/>
      <c r="C295" s="39"/>
      <c r="D295" s="186" t="s">
        <v>150</v>
      </c>
      <c r="E295" s="39"/>
      <c r="F295" s="187" t="s">
        <v>488</v>
      </c>
      <c r="G295" s="39"/>
      <c r="H295" s="39"/>
      <c r="I295" s="188"/>
      <c r="J295" s="39"/>
      <c r="K295" s="39"/>
      <c r="L295" s="40"/>
      <c r="M295" s="189"/>
      <c r="N295" s="190"/>
      <c r="O295" s="78"/>
      <c r="P295" s="78"/>
      <c r="Q295" s="78"/>
      <c r="R295" s="78"/>
      <c r="S295" s="78"/>
      <c r="T295" s="7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9" t="s">
        <v>150</v>
      </c>
      <c r="AU295" s="19" t="s">
        <v>21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489</v>
      </c>
      <c r="G296" s="13"/>
      <c r="H296" s="194">
        <v>1792.347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490</v>
      </c>
      <c r="G297" s="13"/>
      <c r="H297" s="194">
        <v>1437.555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4" customFormat="1" ht="12">
      <c r="A298" s="14"/>
      <c r="B298" s="199"/>
      <c r="C298" s="14"/>
      <c r="D298" s="186" t="s">
        <v>152</v>
      </c>
      <c r="E298" s="200" t="s">
        <v>1</v>
      </c>
      <c r="F298" s="201" t="s">
        <v>200</v>
      </c>
      <c r="G298" s="14"/>
      <c r="H298" s="202">
        <v>3229.902</v>
      </c>
      <c r="I298" s="203"/>
      <c r="J298" s="14"/>
      <c r="K298" s="14"/>
      <c r="L298" s="199"/>
      <c r="M298" s="204"/>
      <c r="N298" s="205"/>
      <c r="O298" s="205"/>
      <c r="P298" s="205"/>
      <c r="Q298" s="205"/>
      <c r="R298" s="205"/>
      <c r="S298" s="205"/>
      <c r="T298" s="20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0" t="s">
        <v>152</v>
      </c>
      <c r="AU298" s="200" t="s">
        <v>21</v>
      </c>
      <c r="AV298" s="14" t="s">
        <v>148</v>
      </c>
      <c r="AW298" s="14" t="s">
        <v>40</v>
      </c>
      <c r="AX298" s="14" t="s">
        <v>92</v>
      </c>
      <c r="AY298" s="200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3"/>
      <c r="F299" s="193" t="s">
        <v>491</v>
      </c>
      <c r="G299" s="13"/>
      <c r="H299" s="194">
        <v>213173.532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3</v>
      </c>
      <c r="AX299" s="13" t="s">
        <v>92</v>
      </c>
      <c r="AY299" s="192" t="s">
        <v>141</v>
      </c>
    </row>
    <row r="300" spans="1:65" s="2" customFormat="1" ht="24.15" customHeight="1">
      <c r="A300" s="39"/>
      <c r="B300" s="172"/>
      <c r="C300" s="173" t="s">
        <v>492</v>
      </c>
      <c r="D300" s="173" t="s">
        <v>143</v>
      </c>
      <c r="E300" s="174" t="s">
        <v>480</v>
      </c>
      <c r="F300" s="175" t="s">
        <v>481</v>
      </c>
      <c r="G300" s="176" t="s">
        <v>220</v>
      </c>
      <c r="H300" s="177">
        <v>26573.56</v>
      </c>
      <c r="I300" s="178"/>
      <c r="J300" s="179">
        <f>ROUND(I300*H300,2)</f>
        <v>0</v>
      </c>
      <c r="K300" s="175" t="s">
        <v>147</v>
      </c>
      <c r="L300" s="40"/>
      <c r="M300" s="180" t="s">
        <v>1</v>
      </c>
      <c r="N300" s="181" t="s">
        <v>49</v>
      </c>
      <c r="O300" s="78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4" t="s">
        <v>148</v>
      </c>
      <c r="AT300" s="184" t="s">
        <v>143</v>
      </c>
      <c r="AU300" s="184" t="s">
        <v>21</v>
      </c>
      <c r="AY300" s="19" t="s">
        <v>141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9" t="s">
        <v>92</v>
      </c>
      <c r="BK300" s="185">
        <f>ROUND(I300*H300,2)</f>
        <v>0</v>
      </c>
      <c r="BL300" s="19" t="s">
        <v>148</v>
      </c>
      <c r="BM300" s="184" t="s">
        <v>493</v>
      </c>
    </row>
    <row r="301" spans="1:47" s="2" customFormat="1" ht="12">
      <c r="A301" s="39"/>
      <c r="B301" s="40"/>
      <c r="C301" s="39"/>
      <c r="D301" s="186" t="s">
        <v>150</v>
      </c>
      <c r="E301" s="39"/>
      <c r="F301" s="187" t="s">
        <v>210</v>
      </c>
      <c r="G301" s="39"/>
      <c r="H301" s="39"/>
      <c r="I301" s="188"/>
      <c r="J301" s="39"/>
      <c r="K301" s="39"/>
      <c r="L301" s="40"/>
      <c r="M301" s="189"/>
      <c r="N301" s="190"/>
      <c r="O301" s="78"/>
      <c r="P301" s="78"/>
      <c r="Q301" s="78"/>
      <c r="R301" s="78"/>
      <c r="S301" s="78"/>
      <c r="T301" s="7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9" t="s">
        <v>150</v>
      </c>
      <c r="AU301" s="19" t="s">
        <v>21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494</v>
      </c>
      <c r="G302" s="13"/>
      <c r="H302" s="194">
        <v>5314.712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92</v>
      </c>
      <c r="AY302" s="192" t="s">
        <v>141</v>
      </c>
    </row>
    <row r="303" spans="1:51" s="13" customFormat="1" ht="12">
      <c r="A303" s="13"/>
      <c r="B303" s="191"/>
      <c r="C303" s="13"/>
      <c r="D303" s="186" t="s">
        <v>152</v>
      </c>
      <c r="E303" s="13"/>
      <c r="F303" s="193" t="s">
        <v>495</v>
      </c>
      <c r="G303" s="13"/>
      <c r="H303" s="194">
        <v>26573.56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152</v>
      </c>
      <c r="AU303" s="192" t="s">
        <v>21</v>
      </c>
      <c r="AV303" s="13" t="s">
        <v>21</v>
      </c>
      <c r="AW303" s="13" t="s">
        <v>3</v>
      </c>
      <c r="AX303" s="13" t="s">
        <v>92</v>
      </c>
      <c r="AY303" s="192" t="s">
        <v>141</v>
      </c>
    </row>
    <row r="304" spans="1:65" s="2" customFormat="1" ht="24.15" customHeight="1">
      <c r="A304" s="39"/>
      <c r="B304" s="172"/>
      <c r="C304" s="173" t="s">
        <v>496</v>
      </c>
      <c r="D304" s="173" t="s">
        <v>143</v>
      </c>
      <c r="E304" s="174" t="s">
        <v>497</v>
      </c>
      <c r="F304" s="175" t="s">
        <v>498</v>
      </c>
      <c r="G304" s="176" t="s">
        <v>220</v>
      </c>
      <c r="H304" s="177">
        <v>68.15</v>
      </c>
      <c r="I304" s="178"/>
      <c r="J304" s="179">
        <f>ROUND(I304*H304,2)</f>
        <v>0</v>
      </c>
      <c r="K304" s="175" t="s">
        <v>147</v>
      </c>
      <c r="L304" s="40"/>
      <c r="M304" s="180" t="s">
        <v>1</v>
      </c>
      <c r="N304" s="181" t="s">
        <v>49</v>
      </c>
      <c r="O304" s="78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184" t="s">
        <v>148</v>
      </c>
      <c r="AT304" s="184" t="s">
        <v>143</v>
      </c>
      <c r="AU304" s="184" t="s">
        <v>21</v>
      </c>
      <c r="AY304" s="19" t="s">
        <v>141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9" t="s">
        <v>92</v>
      </c>
      <c r="BK304" s="185">
        <f>ROUND(I304*H304,2)</f>
        <v>0</v>
      </c>
      <c r="BL304" s="19" t="s">
        <v>148</v>
      </c>
      <c r="BM304" s="184" t="s">
        <v>499</v>
      </c>
    </row>
    <row r="305" spans="1:65" s="2" customFormat="1" ht="24.15" customHeight="1">
      <c r="A305" s="39"/>
      <c r="B305" s="172"/>
      <c r="C305" s="173" t="s">
        <v>500</v>
      </c>
      <c r="D305" s="173" t="s">
        <v>143</v>
      </c>
      <c r="E305" s="174" t="s">
        <v>501</v>
      </c>
      <c r="F305" s="175" t="s">
        <v>502</v>
      </c>
      <c r="G305" s="176" t="s">
        <v>220</v>
      </c>
      <c r="H305" s="177">
        <v>3229.9</v>
      </c>
      <c r="I305" s="178"/>
      <c r="J305" s="179">
        <f>ROUND(I305*H305,2)</f>
        <v>0</v>
      </c>
      <c r="K305" s="175" t="s">
        <v>1</v>
      </c>
      <c r="L305" s="40"/>
      <c r="M305" s="180" t="s">
        <v>1</v>
      </c>
      <c r="N305" s="181" t="s">
        <v>49</v>
      </c>
      <c r="O305" s="78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4" t="s">
        <v>148</v>
      </c>
      <c r="AT305" s="184" t="s">
        <v>143</v>
      </c>
      <c r="AU305" s="184" t="s">
        <v>21</v>
      </c>
      <c r="AY305" s="19" t="s">
        <v>141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92</v>
      </c>
      <c r="BK305" s="185">
        <f>ROUND(I305*H305,2)</f>
        <v>0</v>
      </c>
      <c r="BL305" s="19" t="s">
        <v>148</v>
      </c>
      <c r="BM305" s="184" t="s">
        <v>503</v>
      </c>
    </row>
    <row r="306" spans="1:65" s="2" customFormat="1" ht="24.15" customHeight="1">
      <c r="A306" s="39"/>
      <c r="B306" s="172"/>
      <c r="C306" s="173" t="s">
        <v>504</v>
      </c>
      <c r="D306" s="173" t="s">
        <v>143</v>
      </c>
      <c r="E306" s="174" t="s">
        <v>505</v>
      </c>
      <c r="F306" s="175" t="s">
        <v>219</v>
      </c>
      <c r="G306" s="176" t="s">
        <v>220</v>
      </c>
      <c r="H306" s="177">
        <v>4725.28</v>
      </c>
      <c r="I306" s="178"/>
      <c r="J306" s="179">
        <f>ROUND(I306*H306,2)</f>
        <v>0</v>
      </c>
      <c r="K306" s="175" t="s">
        <v>1</v>
      </c>
      <c r="L306" s="40"/>
      <c r="M306" s="180" t="s">
        <v>1</v>
      </c>
      <c r="N306" s="181" t="s">
        <v>49</v>
      </c>
      <c r="O306" s="78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184" t="s">
        <v>148</v>
      </c>
      <c r="AT306" s="184" t="s">
        <v>143</v>
      </c>
      <c r="AU306" s="184" t="s">
        <v>21</v>
      </c>
      <c r="AY306" s="19" t="s">
        <v>141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19" t="s">
        <v>92</v>
      </c>
      <c r="BK306" s="185">
        <f>ROUND(I306*H306,2)</f>
        <v>0</v>
      </c>
      <c r="BL306" s="19" t="s">
        <v>148</v>
      </c>
      <c r="BM306" s="184" t="s">
        <v>506</v>
      </c>
    </row>
    <row r="307" spans="1:63" s="12" customFormat="1" ht="22.8" customHeight="1">
      <c r="A307" s="12"/>
      <c r="B307" s="159"/>
      <c r="C307" s="12"/>
      <c r="D307" s="160" t="s">
        <v>83</v>
      </c>
      <c r="E307" s="170" t="s">
        <v>507</v>
      </c>
      <c r="F307" s="170" t="s">
        <v>508</v>
      </c>
      <c r="G307" s="12"/>
      <c r="H307" s="12"/>
      <c r="I307" s="162"/>
      <c r="J307" s="171">
        <f>BK307</f>
        <v>0</v>
      </c>
      <c r="K307" s="12"/>
      <c r="L307" s="159"/>
      <c r="M307" s="164"/>
      <c r="N307" s="165"/>
      <c r="O307" s="165"/>
      <c r="P307" s="166">
        <f>SUM(P308:P309)</f>
        <v>0</v>
      </c>
      <c r="Q307" s="165"/>
      <c r="R307" s="166">
        <f>SUM(R308:R309)</f>
        <v>0</v>
      </c>
      <c r="S307" s="165"/>
      <c r="T307" s="167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60" t="s">
        <v>92</v>
      </c>
      <c r="AT307" s="168" t="s">
        <v>83</v>
      </c>
      <c r="AU307" s="168" t="s">
        <v>92</v>
      </c>
      <c r="AY307" s="160" t="s">
        <v>141</v>
      </c>
      <c r="BK307" s="169">
        <f>SUM(BK308:BK309)</f>
        <v>0</v>
      </c>
    </row>
    <row r="308" spans="1:65" s="2" customFormat="1" ht="24.15" customHeight="1">
      <c r="A308" s="39"/>
      <c r="B308" s="172"/>
      <c r="C308" s="173" t="s">
        <v>509</v>
      </c>
      <c r="D308" s="173" t="s">
        <v>143</v>
      </c>
      <c r="E308" s="174" t="s">
        <v>510</v>
      </c>
      <c r="F308" s="175" t="s">
        <v>511</v>
      </c>
      <c r="G308" s="176" t="s">
        <v>220</v>
      </c>
      <c r="H308" s="177">
        <v>19580.81</v>
      </c>
      <c r="I308" s="178"/>
      <c r="J308" s="179">
        <f>ROUND(I308*H308,2)</f>
        <v>0</v>
      </c>
      <c r="K308" s="175" t="s">
        <v>147</v>
      </c>
      <c r="L308" s="40"/>
      <c r="M308" s="180" t="s">
        <v>1</v>
      </c>
      <c r="N308" s="181" t="s">
        <v>49</v>
      </c>
      <c r="O308" s="78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4" t="s">
        <v>148</v>
      </c>
      <c r="AT308" s="184" t="s">
        <v>143</v>
      </c>
      <c r="AU308" s="184" t="s">
        <v>21</v>
      </c>
      <c r="AY308" s="19" t="s">
        <v>141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92</v>
      </c>
      <c r="BK308" s="185">
        <f>ROUND(I308*H308,2)</f>
        <v>0</v>
      </c>
      <c r="BL308" s="19" t="s">
        <v>148</v>
      </c>
      <c r="BM308" s="184" t="s">
        <v>512</v>
      </c>
    </row>
    <row r="309" spans="1:65" s="2" customFormat="1" ht="24.15" customHeight="1">
      <c r="A309" s="39"/>
      <c r="B309" s="172"/>
      <c r="C309" s="173" t="s">
        <v>513</v>
      </c>
      <c r="D309" s="173" t="s">
        <v>143</v>
      </c>
      <c r="E309" s="174" t="s">
        <v>514</v>
      </c>
      <c r="F309" s="175" t="s">
        <v>515</v>
      </c>
      <c r="G309" s="176" t="s">
        <v>220</v>
      </c>
      <c r="H309" s="177">
        <v>19580.81</v>
      </c>
      <c r="I309" s="178"/>
      <c r="J309" s="179">
        <f>ROUND(I309*H309,2)</f>
        <v>0</v>
      </c>
      <c r="K309" s="175" t="s">
        <v>147</v>
      </c>
      <c r="L309" s="40"/>
      <c r="M309" s="217" t="s">
        <v>1</v>
      </c>
      <c r="N309" s="218" t="s">
        <v>49</v>
      </c>
      <c r="O309" s="219"/>
      <c r="P309" s="220">
        <f>O309*H309</f>
        <v>0</v>
      </c>
      <c r="Q309" s="220">
        <v>0</v>
      </c>
      <c r="R309" s="220">
        <f>Q309*H309</f>
        <v>0</v>
      </c>
      <c r="S309" s="220">
        <v>0</v>
      </c>
      <c r="T309" s="22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184" t="s">
        <v>148</v>
      </c>
      <c r="AT309" s="184" t="s">
        <v>143</v>
      </c>
      <c r="AU309" s="184" t="s">
        <v>21</v>
      </c>
      <c r="AY309" s="19" t="s">
        <v>141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9" t="s">
        <v>92</v>
      </c>
      <c r="BK309" s="185">
        <f>ROUND(I309*H309,2)</f>
        <v>0</v>
      </c>
      <c r="BL309" s="19" t="s">
        <v>148</v>
      </c>
      <c r="BM309" s="184" t="s">
        <v>516</v>
      </c>
    </row>
    <row r="310" spans="1:31" s="2" customFormat="1" ht="6.95" customHeight="1">
      <c r="A310" s="39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40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autoFilter ref="C121:K30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517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ROUND((SUM(BE122:BE272)),2)</f>
        <v>0</v>
      </c>
      <c r="G33" s="39"/>
      <c r="H33" s="39"/>
      <c r="I33" s="129">
        <v>0.21</v>
      </c>
      <c r="J33" s="128">
        <f>ROUND(((SUM(BE122:BE272))*I33),2)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ROUND((SUM(BF122:BF272)),2)</f>
        <v>0</v>
      </c>
      <c r="G34" s="39"/>
      <c r="H34" s="39"/>
      <c r="I34" s="129">
        <v>0.15</v>
      </c>
      <c r="J34" s="128">
        <f>ROUND(((SUM(BF122:BF272))*I34),2)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ROUND((SUM(BG122:BG272)),2)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ROUND((SUM(BH122:BH272)),2)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ROUND((SUM(BI122:BI272)),2)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103 - Okružní křižovatka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J166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J212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J251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J268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68" t="str">
        <f>E9</f>
        <v>SO 103 - Okružní křižovatka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2760.451277870001</v>
      </c>
      <c r="S122" s="91"/>
      <c r="T122" s="157">
        <f>T123</f>
        <v>1362.87572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P124+P166+P212+P251+P268</f>
        <v>0</v>
      </c>
      <c r="Q123" s="165"/>
      <c r="R123" s="166">
        <f>R124+R166+R212+R251+R268</f>
        <v>2760.451277870001</v>
      </c>
      <c r="S123" s="165"/>
      <c r="T123" s="167">
        <f>T124+T166+T212+T251+T268</f>
        <v>1362.87572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BK124+BK166+BK212+BK251+BK268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SUM(P125:P165)</f>
        <v>0</v>
      </c>
      <c r="Q124" s="165"/>
      <c r="R124" s="166">
        <f>SUM(R125:R165)</f>
        <v>0.0710026</v>
      </c>
      <c r="S124" s="165"/>
      <c r="T124" s="167">
        <f>SUM(T125:T165)</f>
        <v>1360.60572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SUM(BK125:BK165)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144</v>
      </c>
      <c r="F125" s="175" t="s">
        <v>145</v>
      </c>
      <c r="G125" s="176" t="s">
        <v>146</v>
      </c>
      <c r="H125" s="177">
        <v>1008.28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322.6496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518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519</v>
      </c>
      <c r="G127" s="13"/>
      <c r="H127" s="194">
        <v>1008.28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520</v>
      </c>
      <c r="F128" s="175" t="s">
        <v>521</v>
      </c>
      <c r="G128" s="176" t="s">
        <v>146</v>
      </c>
      <c r="H128" s="177">
        <v>55.76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0.388</v>
      </c>
      <c r="T128" s="183">
        <f>S128*H128</f>
        <v>21.63488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522</v>
      </c>
    </row>
    <row r="129" spans="1:47" s="2" customFormat="1" ht="12">
      <c r="A129" s="39"/>
      <c r="B129" s="40"/>
      <c r="C129" s="39"/>
      <c r="D129" s="186" t="s">
        <v>150</v>
      </c>
      <c r="E129" s="39"/>
      <c r="F129" s="187" t="s">
        <v>151</v>
      </c>
      <c r="G129" s="39"/>
      <c r="H129" s="39"/>
      <c r="I129" s="188"/>
      <c r="J129" s="39"/>
      <c r="K129" s="39"/>
      <c r="L129" s="40"/>
      <c r="M129" s="189"/>
      <c r="N129" s="190"/>
      <c r="O129" s="78"/>
      <c r="P129" s="78"/>
      <c r="Q129" s="78"/>
      <c r="R129" s="78"/>
      <c r="S129" s="78"/>
      <c r="T129" s="7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9" t="s">
        <v>150</v>
      </c>
      <c r="AU129" s="19" t="s">
        <v>21</v>
      </c>
    </row>
    <row r="130" spans="1:51" s="13" customFormat="1" ht="12">
      <c r="A130" s="13"/>
      <c r="B130" s="191"/>
      <c r="C130" s="13"/>
      <c r="D130" s="186" t="s">
        <v>152</v>
      </c>
      <c r="E130" s="192" t="s">
        <v>1</v>
      </c>
      <c r="F130" s="193" t="s">
        <v>523</v>
      </c>
      <c r="G130" s="13"/>
      <c r="H130" s="194">
        <v>55.76</v>
      </c>
      <c r="I130" s="195"/>
      <c r="J130" s="13"/>
      <c r="K130" s="13"/>
      <c r="L130" s="191"/>
      <c r="M130" s="196"/>
      <c r="N130" s="197"/>
      <c r="O130" s="197"/>
      <c r="P130" s="197"/>
      <c r="Q130" s="197"/>
      <c r="R130" s="197"/>
      <c r="S130" s="197"/>
      <c r="T130" s="19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2" t="s">
        <v>152</v>
      </c>
      <c r="AU130" s="192" t="s">
        <v>21</v>
      </c>
      <c r="AV130" s="13" t="s">
        <v>21</v>
      </c>
      <c r="AW130" s="13" t="s">
        <v>40</v>
      </c>
      <c r="AX130" s="13" t="s">
        <v>92</v>
      </c>
      <c r="AY130" s="192" t="s">
        <v>141</v>
      </c>
    </row>
    <row r="131" spans="1:65" s="2" customFormat="1" ht="24.15" customHeight="1">
      <c r="A131" s="39"/>
      <c r="B131" s="172"/>
      <c r="C131" s="173" t="s">
        <v>158</v>
      </c>
      <c r="D131" s="173" t="s">
        <v>143</v>
      </c>
      <c r="E131" s="174" t="s">
        <v>154</v>
      </c>
      <c r="F131" s="175" t="s">
        <v>155</v>
      </c>
      <c r="G131" s="176" t="s">
        <v>146</v>
      </c>
      <c r="H131" s="177">
        <v>1064.04</v>
      </c>
      <c r="I131" s="178"/>
      <c r="J131" s="179">
        <f>ROUND(I131*H131,2)</f>
        <v>0</v>
      </c>
      <c r="K131" s="175" t="s">
        <v>147</v>
      </c>
      <c r="L131" s="40"/>
      <c r="M131" s="180" t="s">
        <v>1</v>
      </c>
      <c r="N131" s="181" t="s">
        <v>49</v>
      </c>
      <c r="O131" s="78"/>
      <c r="P131" s="182">
        <f>O131*H131</f>
        <v>0</v>
      </c>
      <c r="Q131" s="182">
        <v>0</v>
      </c>
      <c r="R131" s="182">
        <f>Q131*H131</f>
        <v>0</v>
      </c>
      <c r="S131" s="182">
        <v>0.58</v>
      </c>
      <c r="T131" s="183">
        <f>S131*H131</f>
        <v>617.1432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4" t="s">
        <v>148</v>
      </c>
      <c r="AT131" s="184" t="s">
        <v>143</v>
      </c>
      <c r="AU131" s="184" t="s">
        <v>21</v>
      </c>
      <c r="AY131" s="19" t="s">
        <v>141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92</v>
      </c>
      <c r="BK131" s="185">
        <f>ROUND(I131*H131,2)</f>
        <v>0</v>
      </c>
      <c r="BL131" s="19" t="s">
        <v>148</v>
      </c>
      <c r="BM131" s="184" t="s">
        <v>524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525</v>
      </c>
      <c r="G132" s="13"/>
      <c r="H132" s="194">
        <v>1064.04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65" s="2" customFormat="1" ht="24.15" customHeight="1">
      <c r="A133" s="39"/>
      <c r="B133" s="172"/>
      <c r="C133" s="173" t="s">
        <v>148</v>
      </c>
      <c r="D133" s="173" t="s">
        <v>143</v>
      </c>
      <c r="E133" s="174" t="s">
        <v>159</v>
      </c>
      <c r="F133" s="175" t="s">
        <v>160</v>
      </c>
      <c r="G133" s="176" t="s">
        <v>146</v>
      </c>
      <c r="H133" s="177">
        <v>1008.28</v>
      </c>
      <c r="I133" s="178"/>
      <c r="J133" s="179">
        <f>ROUND(I133*H133,2)</f>
        <v>0</v>
      </c>
      <c r="K133" s="175" t="s">
        <v>147</v>
      </c>
      <c r="L133" s="40"/>
      <c r="M133" s="180" t="s">
        <v>1</v>
      </c>
      <c r="N133" s="181" t="s">
        <v>49</v>
      </c>
      <c r="O133" s="78"/>
      <c r="P133" s="182">
        <f>O133*H133</f>
        <v>0</v>
      </c>
      <c r="Q133" s="182">
        <v>0</v>
      </c>
      <c r="R133" s="182">
        <f>Q133*H133</f>
        <v>0</v>
      </c>
      <c r="S133" s="182">
        <v>0.22</v>
      </c>
      <c r="T133" s="183">
        <f>S133*H133</f>
        <v>221.8216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4" t="s">
        <v>148</v>
      </c>
      <c r="AT133" s="184" t="s">
        <v>143</v>
      </c>
      <c r="AU133" s="184" t="s">
        <v>21</v>
      </c>
      <c r="AY133" s="19" t="s">
        <v>141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92</v>
      </c>
      <c r="BK133" s="185">
        <f>ROUND(I133*H133,2)</f>
        <v>0</v>
      </c>
      <c r="BL133" s="19" t="s">
        <v>148</v>
      </c>
      <c r="BM133" s="184" t="s">
        <v>526</v>
      </c>
    </row>
    <row r="134" spans="1:51" s="13" customFormat="1" ht="12">
      <c r="A134" s="13"/>
      <c r="B134" s="191"/>
      <c r="C134" s="13"/>
      <c r="D134" s="186" t="s">
        <v>152</v>
      </c>
      <c r="E134" s="192" t="s">
        <v>1</v>
      </c>
      <c r="F134" s="193" t="s">
        <v>527</v>
      </c>
      <c r="G134" s="13"/>
      <c r="H134" s="194">
        <v>1008.28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40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172</v>
      </c>
      <c r="F135" s="175" t="s">
        <v>173</v>
      </c>
      <c r="G135" s="176" t="s">
        <v>146</v>
      </c>
      <c r="H135" s="177">
        <v>1008.28</v>
      </c>
      <c r="I135" s="178"/>
      <c r="J135" s="179">
        <f>ROUND(I135*H135,2)</f>
        <v>0</v>
      </c>
      <c r="K135" s="175" t="s">
        <v>147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7E-05</v>
      </c>
      <c r="R135" s="182">
        <f>Q135*H135</f>
        <v>0.07057959999999999</v>
      </c>
      <c r="S135" s="182">
        <v>0.128</v>
      </c>
      <c r="T135" s="183">
        <f>S135*H135</f>
        <v>129.05984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528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527</v>
      </c>
      <c r="G136" s="13"/>
      <c r="H136" s="194">
        <v>1008.28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14.4" customHeight="1">
      <c r="A137" s="39"/>
      <c r="B137" s="172"/>
      <c r="C137" s="173" t="s">
        <v>171</v>
      </c>
      <c r="D137" s="173" t="s">
        <v>143</v>
      </c>
      <c r="E137" s="174" t="s">
        <v>176</v>
      </c>
      <c r="F137" s="175" t="s">
        <v>177</v>
      </c>
      <c r="G137" s="176" t="s">
        <v>178</v>
      </c>
      <c r="H137" s="177">
        <v>166.54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0</v>
      </c>
      <c r="R137" s="182">
        <f>Q137*H137</f>
        <v>0</v>
      </c>
      <c r="S137" s="182">
        <v>0.29</v>
      </c>
      <c r="T137" s="183">
        <f>S137*H137</f>
        <v>48.29659999999999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529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530</v>
      </c>
      <c r="G138" s="13"/>
      <c r="H138" s="194">
        <v>166.54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24.15" customHeight="1">
      <c r="A139" s="39"/>
      <c r="B139" s="172"/>
      <c r="C139" s="173" t="s">
        <v>175</v>
      </c>
      <c r="D139" s="173" t="s">
        <v>143</v>
      </c>
      <c r="E139" s="174" t="s">
        <v>531</v>
      </c>
      <c r="F139" s="175" t="s">
        <v>532</v>
      </c>
      <c r="G139" s="176" t="s">
        <v>146</v>
      </c>
      <c r="H139" s="177">
        <v>202.77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533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534</v>
      </c>
      <c r="G140" s="13"/>
      <c r="H140" s="194">
        <v>202.77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187</v>
      </c>
      <c r="F141" s="175" t="s">
        <v>188</v>
      </c>
      <c r="G141" s="176" t="s">
        <v>189</v>
      </c>
      <c r="H141" s="177">
        <v>616.279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535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536</v>
      </c>
      <c r="G142" s="13"/>
      <c r="H142" s="194">
        <v>616.279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65" s="2" customFormat="1" ht="24.15" customHeight="1">
      <c r="A143" s="39"/>
      <c r="B143" s="172"/>
      <c r="C143" s="173" t="s">
        <v>186</v>
      </c>
      <c r="D143" s="173" t="s">
        <v>143</v>
      </c>
      <c r="E143" s="174" t="s">
        <v>193</v>
      </c>
      <c r="F143" s="175" t="s">
        <v>194</v>
      </c>
      <c r="G143" s="176" t="s">
        <v>189</v>
      </c>
      <c r="H143" s="177">
        <v>99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148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148</v>
      </c>
      <c r="BM143" s="184" t="s">
        <v>537</v>
      </c>
    </row>
    <row r="144" spans="1:51" s="13" customFormat="1" ht="12">
      <c r="A144" s="13"/>
      <c r="B144" s="191"/>
      <c r="C144" s="13"/>
      <c r="D144" s="186" t="s">
        <v>152</v>
      </c>
      <c r="E144" s="192" t="s">
        <v>1</v>
      </c>
      <c r="F144" s="193" t="s">
        <v>538</v>
      </c>
      <c r="G144" s="13"/>
      <c r="H144" s="194">
        <v>31.5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152</v>
      </c>
      <c r="AU144" s="192" t="s">
        <v>21</v>
      </c>
      <c r="AV144" s="13" t="s">
        <v>21</v>
      </c>
      <c r="AW144" s="13" t="s">
        <v>40</v>
      </c>
      <c r="AX144" s="13" t="s">
        <v>84</v>
      </c>
      <c r="AY144" s="192" t="s">
        <v>141</v>
      </c>
    </row>
    <row r="145" spans="1:51" s="13" customFormat="1" ht="12">
      <c r="A145" s="13"/>
      <c r="B145" s="191"/>
      <c r="C145" s="13"/>
      <c r="D145" s="186" t="s">
        <v>152</v>
      </c>
      <c r="E145" s="192" t="s">
        <v>1</v>
      </c>
      <c r="F145" s="193" t="s">
        <v>539</v>
      </c>
      <c r="G145" s="13"/>
      <c r="H145" s="194">
        <v>45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40</v>
      </c>
      <c r="AX145" s="13" t="s">
        <v>84</v>
      </c>
      <c r="AY145" s="192" t="s">
        <v>141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540</v>
      </c>
      <c r="G146" s="13"/>
      <c r="H146" s="194">
        <v>22.5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4" customFormat="1" ht="12">
      <c r="A147" s="14"/>
      <c r="B147" s="199"/>
      <c r="C147" s="14"/>
      <c r="D147" s="186" t="s">
        <v>152</v>
      </c>
      <c r="E147" s="200" t="s">
        <v>1</v>
      </c>
      <c r="F147" s="201" t="s">
        <v>200</v>
      </c>
      <c r="G147" s="14"/>
      <c r="H147" s="202">
        <v>99</v>
      </c>
      <c r="I147" s="203"/>
      <c r="J147" s="14"/>
      <c r="K147" s="14"/>
      <c r="L147" s="199"/>
      <c r="M147" s="204"/>
      <c r="N147" s="205"/>
      <c r="O147" s="205"/>
      <c r="P147" s="205"/>
      <c r="Q147" s="205"/>
      <c r="R147" s="205"/>
      <c r="S147" s="205"/>
      <c r="T147" s="20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0" t="s">
        <v>152</v>
      </c>
      <c r="AU147" s="200" t="s">
        <v>21</v>
      </c>
      <c r="AV147" s="14" t="s">
        <v>148</v>
      </c>
      <c r="AW147" s="14" t="s">
        <v>40</v>
      </c>
      <c r="AX147" s="14" t="s">
        <v>92</v>
      </c>
      <c r="AY147" s="200" t="s">
        <v>141</v>
      </c>
    </row>
    <row r="148" spans="1:65" s="2" customFormat="1" ht="24.15" customHeight="1">
      <c r="A148" s="39"/>
      <c r="B148" s="172"/>
      <c r="C148" s="173" t="s">
        <v>192</v>
      </c>
      <c r="D148" s="173" t="s">
        <v>143</v>
      </c>
      <c r="E148" s="174" t="s">
        <v>202</v>
      </c>
      <c r="F148" s="175" t="s">
        <v>203</v>
      </c>
      <c r="G148" s="176" t="s">
        <v>189</v>
      </c>
      <c r="H148" s="177">
        <v>40.554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541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542</v>
      </c>
      <c r="G149" s="13"/>
      <c r="H149" s="194">
        <v>40.554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92</v>
      </c>
      <c r="AY149" s="192" t="s">
        <v>141</v>
      </c>
    </row>
    <row r="150" spans="1:65" s="2" customFormat="1" ht="24.15" customHeight="1">
      <c r="A150" s="39"/>
      <c r="B150" s="172"/>
      <c r="C150" s="173" t="s">
        <v>201</v>
      </c>
      <c r="D150" s="173" t="s">
        <v>143</v>
      </c>
      <c r="E150" s="174" t="s">
        <v>207</v>
      </c>
      <c r="F150" s="175" t="s">
        <v>208</v>
      </c>
      <c r="G150" s="176" t="s">
        <v>189</v>
      </c>
      <c r="H150" s="177">
        <v>616.279</v>
      </c>
      <c r="I150" s="178"/>
      <c r="J150" s="179">
        <f>ROUND(I150*H150,2)</f>
        <v>0</v>
      </c>
      <c r="K150" s="175" t="s">
        <v>147</v>
      </c>
      <c r="L150" s="40"/>
      <c r="M150" s="180" t="s">
        <v>1</v>
      </c>
      <c r="N150" s="181" t="s">
        <v>49</v>
      </c>
      <c r="O150" s="78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84" t="s">
        <v>148</v>
      </c>
      <c r="AT150" s="184" t="s">
        <v>143</v>
      </c>
      <c r="AU150" s="184" t="s">
        <v>21</v>
      </c>
      <c r="AY150" s="19" t="s">
        <v>141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9" t="s">
        <v>92</v>
      </c>
      <c r="BK150" s="185">
        <f>ROUND(I150*H150,2)</f>
        <v>0</v>
      </c>
      <c r="BL150" s="19" t="s">
        <v>148</v>
      </c>
      <c r="BM150" s="184" t="s">
        <v>543</v>
      </c>
    </row>
    <row r="151" spans="1:47" s="2" customFormat="1" ht="12">
      <c r="A151" s="39"/>
      <c r="B151" s="40"/>
      <c r="C151" s="39"/>
      <c r="D151" s="186" t="s">
        <v>150</v>
      </c>
      <c r="E151" s="39"/>
      <c r="F151" s="187" t="s">
        <v>210</v>
      </c>
      <c r="G151" s="39"/>
      <c r="H151" s="39"/>
      <c r="I151" s="188"/>
      <c r="J151" s="39"/>
      <c r="K151" s="39"/>
      <c r="L151" s="40"/>
      <c r="M151" s="189"/>
      <c r="N151" s="190"/>
      <c r="O151" s="78"/>
      <c r="P151" s="78"/>
      <c r="Q151" s="78"/>
      <c r="R151" s="78"/>
      <c r="S151" s="78"/>
      <c r="T151" s="7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9" t="s">
        <v>150</v>
      </c>
      <c r="AU151" s="19" t="s">
        <v>21</v>
      </c>
    </row>
    <row r="152" spans="1:51" s="13" customFormat="1" ht="12">
      <c r="A152" s="13"/>
      <c r="B152" s="191"/>
      <c r="C152" s="13"/>
      <c r="D152" s="186" t="s">
        <v>152</v>
      </c>
      <c r="E152" s="192" t="s">
        <v>1</v>
      </c>
      <c r="F152" s="193" t="s">
        <v>544</v>
      </c>
      <c r="G152" s="13"/>
      <c r="H152" s="194">
        <v>616.279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40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206</v>
      </c>
      <c r="D153" s="173" t="s">
        <v>143</v>
      </c>
      <c r="E153" s="174" t="s">
        <v>213</v>
      </c>
      <c r="F153" s="175" t="s">
        <v>214</v>
      </c>
      <c r="G153" s="176" t="s">
        <v>189</v>
      </c>
      <c r="H153" s="177">
        <v>4.233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545</v>
      </c>
    </row>
    <row r="154" spans="1:51" s="13" customFormat="1" ht="12">
      <c r="A154" s="13"/>
      <c r="B154" s="191"/>
      <c r="C154" s="13"/>
      <c r="D154" s="186" t="s">
        <v>152</v>
      </c>
      <c r="E154" s="192" t="s">
        <v>1</v>
      </c>
      <c r="F154" s="193" t="s">
        <v>546</v>
      </c>
      <c r="G154" s="13"/>
      <c r="H154" s="194">
        <v>4.233</v>
      </c>
      <c r="I154" s="195"/>
      <c r="J154" s="13"/>
      <c r="K154" s="13"/>
      <c r="L154" s="191"/>
      <c r="M154" s="196"/>
      <c r="N154" s="197"/>
      <c r="O154" s="197"/>
      <c r="P154" s="197"/>
      <c r="Q154" s="197"/>
      <c r="R154" s="197"/>
      <c r="S154" s="197"/>
      <c r="T154" s="19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2" t="s">
        <v>152</v>
      </c>
      <c r="AU154" s="192" t="s">
        <v>21</v>
      </c>
      <c r="AV154" s="13" t="s">
        <v>21</v>
      </c>
      <c r="AW154" s="13" t="s">
        <v>40</v>
      </c>
      <c r="AX154" s="13" t="s">
        <v>92</v>
      </c>
      <c r="AY154" s="192" t="s">
        <v>141</v>
      </c>
    </row>
    <row r="155" spans="1:65" s="2" customFormat="1" ht="24.15" customHeight="1">
      <c r="A155" s="39"/>
      <c r="B155" s="172"/>
      <c r="C155" s="173" t="s">
        <v>212</v>
      </c>
      <c r="D155" s="173" t="s">
        <v>143</v>
      </c>
      <c r="E155" s="174" t="s">
        <v>218</v>
      </c>
      <c r="F155" s="175" t="s">
        <v>219</v>
      </c>
      <c r="G155" s="176" t="s">
        <v>220</v>
      </c>
      <c r="H155" s="177">
        <v>1232.558</v>
      </c>
      <c r="I155" s="178"/>
      <c r="J155" s="179">
        <f>ROUND(I155*H155,2)</f>
        <v>0</v>
      </c>
      <c r="K155" s="175" t="s">
        <v>147</v>
      </c>
      <c r="L155" s="40"/>
      <c r="M155" s="180" t="s">
        <v>1</v>
      </c>
      <c r="N155" s="181" t="s">
        <v>49</v>
      </c>
      <c r="O155" s="78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4" t="s">
        <v>148</v>
      </c>
      <c r="AT155" s="184" t="s">
        <v>143</v>
      </c>
      <c r="AU155" s="184" t="s">
        <v>21</v>
      </c>
      <c r="AY155" s="19" t="s">
        <v>141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92</v>
      </c>
      <c r="BK155" s="185">
        <f>ROUND(I155*H155,2)</f>
        <v>0</v>
      </c>
      <c r="BL155" s="19" t="s">
        <v>148</v>
      </c>
      <c r="BM155" s="184" t="s">
        <v>547</v>
      </c>
    </row>
    <row r="156" spans="1:51" s="13" customFormat="1" ht="12">
      <c r="A156" s="13"/>
      <c r="B156" s="191"/>
      <c r="C156" s="13"/>
      <c r="D156" s="186" t="s">
        <v>152</v>
      </c>
      <c r="E156" s="13"/>
      <c r="F156" s="193" t="s">
        <v>548</v>
      </c>
      <c r="G156" s="13"/>
      <c r="H156" s="194">
        <v>1232.558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152</v>
      </c>
      <c r="AU156" s="192" t="s">
        <v>21</v>
      </c>
      <c r="AV156" s="13" t="s">
        <v>21</v>
      </c>
      <c r="AW156" s="13" t="s">
        <v>3</v>
      </c>
      <c r="AX156" s="13" t="s">
        <v>92</v>
      </c>
      <c r="AY156" s="192" t="s">
        <v>141</v>
      </c>
    </row>
    <row r="157" spans="1:65" s="2" customFormat="1" ht="24.15" customHeight="1">
      <c r="A157" s="39"/>
      <c r="B157" s="172"/>
      <c r="C157" s="173" t="s">
        <v>217</v>
      </c>
      <c r="D157" s="173" t="s">
        <v>143</v>
      </c>
      <c r="E157" s="174" t="s">
        <v>234</v>
      </c>
      <c r="F157" s="175" t="s">
        <v>235</v>
      </c>
      <c r="G157" s="176" t="s">
        <v>146</v>
      </c>
      <c r="H157" s="177">
        <v>1388.28</v>
      </c>
      <c r="I157" s="178"/>
      <c r="J157" s="179">
        <f>ROUND(I157*H157,2)</f>
        <v>0</v>
      </c>
      <c r="K157" s="175" t="s">
        <v>147</v>
      </c>
      <c r="L157" s="40"/>
      <c r="M157" s="180" t="s">
        <v>1</v>
      </c>
      <c r="N157" s="181" t="s">
        <v>49</v>
      </c>
      <c r="O157" s="78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4" t="s">
        <v>148</v>
      </c>
      <c r="AT157" s="184" t="s">
        <v>143</v>
      </c>
      <c r="AU157" s="184" t="s">
        <v>21</v>
      </c>
      <c r="AY157" s="19" t="s">
        <v>141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92</v>
      </c>
      <c r="BK157" s="185">
        <f>ROUND(I157*H157,2)</f>
        <v>0</v>
      </c>
      <c r="BL157" s="19" t="s">
        <v>148</v>
      </c>
      <c r="BM157" s="184" t="s">
        <v>549</v>
      </c>
    </row>
    <row r="158" spans="1:47" s="2" customFormat="1" ht="12">
      <c r="A158" s="39"/>
      <c r="B158" s="40"/>
      <c r="C158" s="39"/>
      <c r="D158" s="186" t="s">
        <v>150</v>
      </c>
      <c r="E158" s="39"/>
      <c r="F158" s="187" t="s">
        <v>237</v>
      </c>
      <c r="G158" s="39"/>
      <c r="H158" s="39"/>
      <c r="I158" s="188"/>
      <c r="J158" s="39"/>
      <c r="K158" s="39"/>
      <c r="L158" s="40"/>
      <c r="M158" s="189"/>
      <c r="N158" s="190"/>
      <c r="O158" s="78"/>
      <c r="P158" s="78"/>
      <c r="Q158" s="78"/>
      <c r="R158" s="78"/>
      <c r="S158" s="78"/>
      <c r="T158" s="7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9" t="s">
        <v>150</v>
      </c>
      <c r="AU158" s="19" t="s">
        <v>21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550</v>
      </c>
      <c r="G159" s="13"/>
      <c r="H159" s="194">
        <v>1388.28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8</v>
      </c>
      <c r="D160" s="173" t="s">
        <v>143</v>
      </c>
      <c r="E160" s="174" t="s">
        <v>551</v>
      </c>
      <c r="F160" s="175" t="s">
        <v>552</v>
      </c>
      <c r="G160" s="176" t="s">
        <v>146</v>
      </c>
      <c r="H160" s="177">
        <v>28.22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553</v>
      </c>
    </row>
    <row r="161" spans="1:51" s="13" customFormat="1" ht="12">
      <c r="A161" s="13"/>
      <c r="B161" s="191"/>
      <c r="C161" s="13"/>
      <c r="D161" s="186" t="s">
        <v>152</v>
      </c>
      <c r="E161" s="192" t="s">
        <v>1</v>
      </c>
      <c r="F161" s="193" t="s">
        <v>554</v>
      </c>
      <c r="G161" s="13"/>
      <c r="H161" s="194">
        <v>28.22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152</v>
      </c>
      <c r="AU161" s="192" t="s">
        <v>21</v>
      </c>
      <c r="AV161" s="13" t="s">
        <v>21</v>
      </c>
      <c r="AW161" s="13" t="s">
        <v>40</v>
      </c>
      <c r="AX161" s="13" t="s">
        <v>92</v>
      </c>
      <c r="AY161" s="192" t="s">
        <v>141</v>
      </c>
    </row>
    <row r="162" spans="1:65" s="2" customFormat="1" ht="24.15" customHeight="1">
      <c r="A162" s="39"/>
      <c r="B162" s="172"/>
      <c r="C162" s="173" t="s">
        <v>228</v>
      </c>
      <c r="D162" s="173" t="s">
        <v>143</v>
      </c>
      <c r="E162" s="174" t="s">
        <v>245</v>
      </c>
      <c r="F162" s="175" t="s">
        <v>246</v>
      </c>
      <c r="G162" s="176" t="s">
        <v>146</v>
      </c>
      <c r="H162" s="177">
        <v>28.22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148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148</v>
      </c>
      <c r="BM162" s="184" t="s">
        <v>555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556</v>
      </c>
      <c r="G163" s="13"/>
      <c r="H163" s="194">
        <v>28.22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14.4" customHeight="1">
      <c r="A164" s="39"/>
      <c r="B164" s="172"/>
      <c r="C164" s="207" t="s">
        <v>233</v>
      </c>
      <c r="D164" s="207" t="s">
        <v>250</v>
      </c>
      <c r="E164" s="208" t="s">
        <v>251</v>
      </c>
      <c r="F164" s="209" t="s">
        <v>252</v>
      </c>
      <c r="G164" s="210" t="s">
        <v>253</v>
      </c>
      <c r="H164" s="211">
        <v>0.423</v>
      </c>
      <c r="I164" s="212"/>
      <c r="J164" s="213">
        <f>ROUND(I164*H164,2)</f>
        <v>0</v>
      </c>
      <c r="K164" s="209" t="s">
        <v>147</v>
      </c>
      <c r="L164" s="214"/>
      <c r="M164" s="215" t="s">
        <v>1</v>
      </c>
      <c r="N164" s="216" t="s">
        <v>49</v>
      </c>
      <c r="O164" s="78"/>
      <c r="P164" s="182">
        <f>O164*H164</f>
        <v>0</v>
      </c>
      <c r="Q164" s="182">
        <v>0.001</v>
      </c>
      <c r="R164" s="182">
        <f>Q164*H164</f>
        <v>0.000423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181</v>
      </c>
      <c r="AT164" s="184" t="s">
        <v>250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557</v>
      </c>
    </row>
    <row r="165" spans="1:51" s="13" customFormat="1" ht="12">
      <c r="A165" s="13"/>
      <c r="B165" s="191"/>
      <c r="C165" s="13"/>
      <c r="D165" s="186" t="s">
        <v>152</v>
      </c>
      <c r="E165" s="13"/>
      <c r="F165" s="193" t="s">
        <v>558</v>
      </c>
      <c r="G165" s="13"/>
      <c r="H165" s="194">
        <v>0.423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3</v>
      </c>
      <c r="AX165" s="13" t="s">
        <v>92</v>
      </c>
      <c r="AY165" s="192" t="s">
        <v>141</v>
      </c>
    </row>
    <row r="166" spans="1:63" s="12" customFormat="1" ht="22.8" customHeight="1">
      <c r="A166" s="12"/>
      <c r="B166" s="159"/>
      <c r="C166" s="12"/>
      <c r="D166" s="160" t="s">
        <v>83</v>
      </c>
      <c r="E166" s="170" t="s">
        <v>166</v>
      </c>
      <c r="F166" s="170" t="s">
        <v>256</v>
      </c>
      <c r="G166" s="12"/>
      <c r="H166" s="12"/>
      <c r="I166" s="162"/>
      <c r="J166" s="171">
        <f>BK166</f>
        <v>0</v>
      </c>
      <c r="K166" s="12"/>
      <c r="L166" s="159"/>
      <c r="M166" s="164"/>
      <c r="N166" s="165"/>
      <c r="O166" s="165"/>
      <c r="P166" s="166">
        <f>SUM(P167:P211)</f>
        <v>0</v>
      </c>
      <c r="Q166" s="165"/>
      <c r="R166" s="166">
        <f>SUM(R167:R211)</f>
        <v>2683.4644205700006</v>
      </c>
      <c r="S166" s="165"/>
      <c r="T166" s="167">
        <f>SUM(T167:T211)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92</v>
      </c>
      <c r="AT166" s="168" t="s">
        <v>83</v>
      </c>
      <c r="AU166" s="168" t="s">
        <v>92</v>
      </c>
      <c r="AY166" s="160" t="s">
        <v>141</v>
      </c>
      <c r="BK166" s="169">
        <f>SUM(BK167:BK211)</f>
        <v>0</v>
      </c>
    </row>
    <row r="167" spans="1:65" s="2" customFormat="1" ht="14.4" customHeight="1">
      <c r="A167" s="39"/>
      <c r="B167" s="172"/>
      <c r="C167" s="173" t="s">
        <v>239</v>
      </c>
      <c r="D167" s="173" t="s">
        <v>143</v>
      </c>
      <c r="E167" s="174" t="s">
        <v>257</v>
      </c>
      <c r="F167" s="175" t="s">
        <v>258</v>
      </c>
      <c r="G167" s="176" t="s">
        <v>146</v>
      </c>
      <c r="H167" s="177">
        <v>1388.28</v>
      </c>
      <c r="I167" s="178"/>
      <c r="J167" s="179">
        <f>ROUND(I167*H167,2)</f>
        <v>0</v>
      </c>
      <c r="K167" s="175" t="s">
        <v>147</v>
      </c>
      <c r="L167" s="40"/>
      <c r="M167" s="180" t="s">
        <v>1</v>
      </c>
      <c r="N167" s="181" t="s">
        <v>49</v>
      </c>
      <c r="O167" s="78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148</v>
      </c>
      <c r="AT167" s="184" t="s">
        <v>143</v>
      </c>
      <c r="AU167" s="184" t="s">
        <v>21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148</v>
      </c>
      <c r="BM167" s="184" t="s">
        <v>559</v>
      </c>
    </row>
    <row r="168" spans="1:47" s="2" customFormat="1" ht="12">
      <c r="A168" s="39"/>
      <c r="B168" s="40"/>
      <c r="C168" s="39"/>
      <c r="D168" s="186" t="s">
        <v>150</v>
      </c>
      <c r="E168" s="39"/>
      <c r="F168" s="187" t="s">
        <v>237</v>
      </c>
      <c r="G168" s="39"/>
      <c r="H168" s="39"/>
      <c r="I168" s="188"/>
      <c r="J168" s="39"/>
      <c r="K168" s="39"/>
      <c r="L168" s="40"/>
      <c r="M168" s="189"/>
      <c r="N168" s="190"/>
      <c r="O168" s="78"/>
      <c r="P168" s="78"/>
      <c r="Q168" s="78"/>
      <c r="R168" s="78"/>
      <c r="S168" s="78"/>
      <c r="T168" s="7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9" t="s">
        <v>150</v>
      </c>
      <c r="AU168" s="19" t="s">
        <v>21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560</v>
      </c>
      <c r="G169" s="13"/>
      <c r="H169" s="194">
        <v>1388.28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14.4" customHeight="1">
      <c r="A170" s="39"/>
      <c r="B170" s="172"/>
      <c r="C170" s="207" t="s">
        <v>244</v>
      </c>
      <c r="D170" s="207" t="s">
        <v>250</v>
      </c>
      <c r="E170" s="208" t="s">
        <v>262</v>
      </c>
      <c r="F170" s="209" t="s">
        <v>263</v>
      </c>
      <c r="G170" s="210" t="s">
        <v>220</v>
      </c>
      <c r="H170" s="211">
        <v>916.265</v>
      </c>
      <c r="I170" s="212"/>
      <c r="J170" s="213">
        <f>ROUND(I170*H170,2)</f>
        <v>0</v>
      </c>
      <c r="K170" s="209" t="s">
        <v>147</v>
      </c>
      <c r="L170" s="214"/>
      <c r="M170" s="215" t="s">
        <v>1</v>
      </c>
      <c r="N170" s="216" t="s">
        <v>49</v>
      </c>
      <c r="O170" s="78"/>
      <c r="P170" s="182">
        <f>O170*H170</f>
        <v>0</v>
      </c>
      <c r="Q170" s="182">
        <v>1</v>
      </c>
      <c r="R170" s="182">
        <f>Q170*H170</f>
        <v>916.265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181</v>
      </c>
      <c r="AT170" s="184" t="s">
        <v>250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561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562</v>
      </c>
      <c r="G171" s="13"/>
      <c r="H171" s="194">
        <v>416.484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4" customFormat="1" ht="12">
      <c r="A172" s="14"/>
      <c r="B172" s="199"/>
      <c r="C172" s="14"/>
      <c r="D172" s="186" t="s">
        <v>152</v>
      </c>
      <c r="E172" s="200" t="s">
        <v>1</v>
      </c>
      <c r="F172" s="201" t="s">
        <v>200</v>
      </c>
      <c r="G172" s="14"/>
      <c r="H172" s="202">
        <v>416.484</v>
      </c>
      <c r="I172" s="203"/>
      <c r="J172" s="14"/>
      <c r="K172" s="14"/>
      <c r="L172" s="199"/>
      <c r="M172" s="204"/>
      <c r="N172" s="205"/>
      <c r="O172" s="205"/>
      <c r="P172" s="205"/>
      <c r="Q172" s="205"/>
      <c r="R172" s="205"/>
      <c r="S172" s="205"/>
      <c r="T172" s="20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0" t="s">
        <v>152</v>
      </c>
      <c r="AU172" s="200" t="s">
        <v>21</v>
      </c>
      <c r="AV172" s="14" t="s">
        <v>148</v>
      </c>
      <c r="AW172" s="14" t="s">
        <v>40</v>
      </c>
      <c r="AX172" s="14" t="s">
        <v>92</v>
      </c>
      <c r="AY172" s="200" t="s">
        <v>141</v>
      </c>
    </row>
    <row r="173" spans="1:51" s="13" customFormat="1" ht="12">
      <c r="A173" s="13"/>
      <c r="B173" s="191"/>
      <c r="C173" s="13"/>
      <c r="D173" s="186" t="s">
        <v>152</v>
      </c>
      <c r="E173" s="13"/>
      <c r="F173" s="193" t="s">
        <v>563</v>
      </c>
      <c r="G173" s="13"/>
      <c r="H173" s="194">
        <v>916.265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152</v>
      </c>
      <c r="AU173" s="192" t="s">
        <v>21</v>
      </c>
      <c r="AV173" s="13" t="s">
        <v>21</v>
      </c>
      <c r="AW173" s="13" t="s">
        <v>3</v>
      </c>
      <c r="AX173" s="13" t="s">
        <v>92</v>
      </c>
      <c r="AY173" s="192" t="s">
        <v>141</v>
      </c>
    </row>
    <row r="174" spans="1:65" s="2" customFormat="1" ht="14.4" customHeight="1">
      <c r="A174" s="39"/>
      <c r="B174" s="172"/>
      <c r="C174" s="173" t="s">
        <v>249</v>
      </c>
      <c r="D174" s="173" t="s">
        <v>143</v>
      </c>
      <c r="E174" s="174" t="s">
        <v>564</v>
      </c>
      <c r="F174" s="175" t="s">
        <v>565</v>
      </c>
      <c r="G174" s="176" t="s">
        <v>146</v>
      </c>
      <c r="H174" s="177">
        <v>1262.643</v>
      </c>
      <c r="I174" s="178"/>
      <c r="J174" s="179">
        <f>ROUND(I174*H174,2)</f>
        <v>0</v>
      </c>
      <c r="K174" s="175" t="s">
        <v>147</v>
      </c>
      <c r="L174" s="40"/>
      <c r="M174" s="180" t="s">
        <v>1</v>
      </c>
      <c r="N174" s="181" t="s">
        <v>49</v>
      </c>
      <c r="O174" s="78"/>
      <c r="P174" s="182">
        <f>O174*H174</f>
        <v>0</v>
      </c>
      <c r="Q174" s="182">
        <v>0.575</v>
      </c>
      <c r="R174" s="182">
        <f>Q174*H174</f>
        <v>726.019725</v>
      </c>
      <c r="S174" s="182">
        <v>0</v>
      </c>
      <c r="T174" s="18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4" t="s">
        <v>148</v>
      </c>
      <c r="AT174" s="184" t="s">
        <v>143</v>
      </c>
      <c r="AU174" s="184" t="s">
        <v>21</v>
      </c>
      <c r="AY174" s="19" t="s">
        <v>141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92</v>
      </c>
      <c r="BK174" s="185">
        <f>ROUND(I174*H174,2)</f>
        <v>0</v>
      </c>
      <c r="BL174" s="19" t="s">
        <v>148</v>
      </c>
      <c r="BM174" s="184" t="s">
        <v>566</v>
      </c>
    </row>
    <row r="175" spans="1:47" s="2" customFormat="1" ht="12">
      <c r="A175" s="39"/>
      <c r="B175" s="40"/>
      <c r="C175" s="39"/>
      <c r="D175" s="186" t="s">
        <v>150</v>
      </c>
      <c r="E175" s="39"/>
      <c r="F175" s="187" t="s">
        <v>567</v>
      </c>
      <c r="G175" s="39"/>
      <c r="H175" s="39"/>
      <c r="I175" s="188"/>
      <c r="J175" s="39"/>
      <c r="K175" s="39"/>
      <c r="L175" s="40"/>
      <c r="M175" s="189"/>
      <c r="N175" s="190"/>
      <c r="O175" s="78"/>
      <c r="P175" s="78"/>
      <c r="Q175" s="78"/>
      <c r="R175" s="78"/>
      <c r="S175" s="78"/>
      <c r="T175" s="7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9" t="s">
        <v>150</v>
      </c>
      <c r="AU175" s="19" t="s">
        <v>21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568</v>
      </c>
      <c r="G176" s="13"/>
      <c r="H176" s="194">
        <v>1126.092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569</v>
      </c>
      <c r="G177" s="13"/>
      <c r="H177" s="194">
        <v>136.551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84</v>
      </c>
      <c r="AY177" s="192" t="s">
        <v>141</v>
      </c>
    </row>
    <row r="178" spans="1:51" s="14" customFormat="1" ht="12">
      <c r="A178" s="14"/>
      <c r="B178" s="199"/>
      <c r="C178" s="14"/>
      <c r="D178" s="186" t="s">
        <v>152</v>
      </c>
      <c r="E178" s="200" t="s">
        <v>1</v>
      </c>
      <c r="F178" s="201" t="s">
        <v>200</v>
      </c>
      <c r="G178" s="14"/>
      <c r="H178" s="202">
        <v>1262.643</v>
      </c>
      <c r="I178" s="203"/>
      <c r="J178" s="14"/>
      <c r="K178" s="14"/>
      <c r="L178" s="199"/>
      <c r="M178" s="204"/>
      <c r="N178" s="205"/>
      <c r="O178" s="205"/>
      <c r="P178" s="205"/>
      <c r="Q178" s="205"/>
      <c r="R178" s="205"/>
      <c r="S178" s="205"/>
      <c r="T178" s="20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0" t="s">
        <v>152</v>
      </c>
      <c r="AU178" s="200" t="s">
        <v>21</v>
      </c>
      <c r="AV178" s="14" t="s">
        <v>148</v>
      </c>
      <c r="AW178" s="14" t="s">
        <v>40</v>
      </c>
      <c r="AX178" s="14" t="s">
        <v>92</v>
      </c>
      <c r="AY178" s="200" t="s">
        <v>141</v>
      </c>
    </row>
    <row r="179" spans="1:65" s="2" customFormat="1" ht="14.4" customHeight="1">
      <c r="A179" s="39"/>
      <c r="B179" s="172"/>
      <c r="C179" s="173" t="s">
        <v>7</v>
      </c>
      <c r="D179" s="173" t="s">
        <v>143</v>
      </c>
      <c r="E179" s="174" t="s">
        <v>274</v>
      </c>
      <c r="F179" s="175" t="s">
        <v>270</v>
      </c>
      <c r="G179" s="176" t="s">
        <v>146</v>
      </c>
      <c r="H179" s="177">
        <v>93.185</v>
      </c>
      <c r="I179" s="178"/>
      <c r="J179" s="179">
        <f>ROUND(I179*H179,2)</f>
        <v>0</v>
      </c>
      <c r="K179" s="175" t="s">
        <v>1</v>
      </c>
      <c r="L179" s="40"/>
      <c r="M179" s="180" t="s">
        <v>1</v>
      </c>
      <c r="N179" s="181" t="s">
        <v>49</v>
      </c>
      <c r="O179" s="78"/>
      <c r="P179" s="182">
        <f>O179*H179</f>
        <v>0</v>
      </c>
      <c r="Q179" s="182">
        <v>0.46</v>
      </c>
      <c r="R179" s="182">
        <f>Q179*H179</f>
        <v>42.865100000000005</v>
      </c>
      <c r="S179" s="182">
        <v>0</v>
      </c>
      <c r="T179" s="18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4" t="s">
        <v>148</v>
      </c>
      <c r="AT179" s="184" t="s">
        <v>143</v>
      </c>
      <c r="AU179" s="184" t="s">
        <v>21</v>
      </c>
      <c r="AY179" s="19" t="s">
        <v>141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92</v>
      </c>
      <c r="BK179" s="185">
        <f>ROUND(I179*H179,2)</f>
        <v>0</v>
      </c>
      <c r="BL179" s="19" t="s">
        <v>148</v>
      </c>
      <c r="BM179" s="184" t="s">
        <v>570</v>
      </c>
    </row>
    <row r="180" spans="1:47" s="2" customFormat="1" ht="12">
      <c r="A180" s="39"/>
      <c r="B180" s="40"/>
      <c r="C180" s="39"/>
      <c r="D180" s="186" t="s">
        <v>150</v>
      </c>
      <c r="E180" s="39"/>
      <c r="F180" s="187" t="s">
        <v>571</v>
      </c>
      <c r="G180" s="39"/>
      <c r="H180" s="39"/>
      <c r="I180" s="188"/>
      <c r="J180" s="39"/>
      <c r="K180" s="39"/>
      <c r="L180" s="40"/>
      <c r="M180" s="189"/>
      <c r="N180" s="190"/>
      <c r="O180" s="78"/>
      <c r="P180" s="78"/>
      <c r="Q180" s="78"/>
      <c r="R180" s="78"/>
      <c r="S180" s="78"/>
      <c r="T180" s="7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9" t="s">
        <v>150</v>
      </c>
      <c r="AU180" s="19" t="s">
        <v>21</v>
      </c>
    </row>
    <row r="181" spans="1:51" s="13" customFormat="1" ht="12">
      <c r="A181" s="13"/>
      <c r="B181" s="191"/>
      <c r="C181" s="13"/>
      <c r="D181" s="186" t="s">
        <v>152</v>
      </c>
      <c r="E181" s="192" t="s">
        <v>1</v>
      </c>
      <c r="F181" s="193" t="s">
        <v>572</v>
      </c>
      <c r="G181" s="13"/>
      <c r="H181" s="194">
        <v>93.185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152</v>
      </c>
      <c r="AU181" s="192" t="s">
        <v>21</v>
      </c>
      <c r="AV181" s="13" t="s">
        <v>21</v>
      </c>
      <c r="AW181" s="13" t="s">
        <v>40</v>
      </c>
      <c r="AX181" s="13" t="s">
        <v>92</v>
      </c>
      <c r="AY181" s="192" t="s">
        <v>141</v>
      </c>
    </row>
    <row r="182" spans="1:65" s="2" customFormat="1" ht="24.15" customHeight="1">
      <c r="A182" s="39"/>
      <c r="B182" s="172"/>
      <c r="C182" s="173" t="s">
        <v>261</v>
      </c>
      <c r="D182" s="173" t="s">
        <v>143</v>
      </c>
      <c r="E182" s="174" t="s">
        <v>573</v>
      </c>
      <c r="F182" s="175" t="s">
        <v>574</v>
      </c>
      <c r="G182" s="176" t="s">
        <v>146</v>
      </c>
      <c r="H182" s="177">
        <v>1057.547</v>
      </c>
      <c r="I182" s="178"/>
      <c r="J182" s="179">
        <f>ROUND(I182*H182,2)</f>
        <v>0</v>
      </c>
      <c r="K182" s="175" t="s">
        <v>147</v>
      </c>
      <c r="L182" s="40"/>
      <c r="M182" s="180" t="s">
        <v>1</v>
      </c>
      <c r="N182" s="181" t="s">
        <v>49</v>
      </c>
      <c r="O182" s="78"/>
      <c r="P182" s="182">
        <f>O182*H182</f>
        <v>0</v>
      </c>
      <c r="Q182" s="182">
        <v>0.42149</v>
      </c>
      <c r="R182" s="182">
        <f>Q182*H182</f>
        <v>445.74548503</v>
      </c>
      <c r="S182" s="182">
        <v>0</v>
      </c>
      <c r="T182" s="18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84" t="s">
        <v>148</v>
      </c>
      <c r="AT182" s="184" t="s">
        <v>143</v>
      </c>
      <c r="AU182" s="184" t="s">
        <v>21</v>
      </c>
      <c r="AY182" s="19" t="s">
        <v>141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9" t="s">
        <v>92</v>
      </c>
      <c r="BK182" s="185">
        <f>ROUND(I182*H182,2)</f>
        <v>0</v>
      </c>
      <c r="BL182" s="19" t="s">
        <v>148</v>
      </c>
      <c r="BM182" s="184" t="s">
        <v>575</v>
      </c>
    </row>
    <row r="183" spans="1:47" s="2" customFormat="1" ht="12">
      <c r="A183" s="39"/>
      <c r="B183" s="40"/>
      <c r="C183" s="39"/>
      <c r="D183" s="186" t="s">
        <v>150</v>
      </c>
      <c r="E183" s="39"/>
      <c r="F183" s="187" t="s">
        <v>576</v>
      </c>
      <c r="G183" s="39"/>
      <c r="H183" s="39"/>
      <c r="I183" s="188"/>
      <c r="J183" s="39"/>
      <c r="K183" s="39"/>
      <c r="L183" s="40"/>
      <c r="M183" s="189"/>
      <c r="N183" s="190"/>
      <c r="O183" s="78"/>
      <c r="P183" s="78"/>
      <c r="Q183" s="78"/>
      <c r="R183" s="78"/>
      <c r="S183" s="78"/>
      <c r="T183" s="7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9" t="s">
        <v>150</v>
      </c>
      <c r="AU183" s="19" t="s">
        <v>21</v>
      </c>
    </row>
    <row r="184" spans="1:51" s="13" customFormat="1" ht="12">
      <c r="A184" s="13"/>
      <c r="B184" s="191"/>
      <c r="C184" s="13"/>
      <c r="D184" s="186" t="s">
        <v>152</v>
      </c>
      <c r="E184" s="192" t="s">
        <v>1</v>
      </c>
      <c r="F184" s="193" t="s">
        <v>577</v>
      </c>
      <c r="G184" s="13"/>
      <c r="H184" s="194">
        <v>1057.547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152</v>
      </c>
      <c r="AU184" s="192" t="s">
        <v>21</v>
      </c>
      <c r="AV184" s="13" t="s">
        <v>21</v>
      </c>
      <c r="AW184" s="13" t="s">
        <v>40</v>
      </c>
      <c r="AX184" s="13" t="s">
        <v>92</v>
      </c>
      <c r="AY184" s="192" t="s">
        <v>141</v>
      </c>
    </row>
    <row r="185" spans="1:65" s="2" customFormat="1" ht="24.15" customHeight="1">
      <c r="A185" s="39"/>
      <c r="B185" s="172"/>
      <c r="C185" s="173" t="s">
        <v>268</v>
      </c>
      <c r="D185" s="173" t="s">
        <v>143</v>
      </c>
      <c r="E185" s="174" t="s">
        <v>578</v>
      </c>
      <c r="F185" s="175" t="s">
        <v>579</v>
      </c>
      <c r="G185" s="176" t="s">
        <v>146</v>
      </c>
      <c r="H185" s="177">
        <v>128.239</v>
      </c>
      <c r="I185" s="178"/>
      <c r="J185" s="179">
        <f>ROUND(I185*H185,2)</f>
        <v>0</v>
      </c>
      <c r="K185" s="175" t="s">
        <v>147</v>
      </c>
      <c r="L185" s="40"/>
      <c r="M185" s="180" t="s">
        <v>1</v>
      </c>
      <c r="N185" s="181" t="s">
        <v>49</v>
      </c>
      <c r="O185" s="78"/>
      <c r="P185" s="182">
        <f>O185*H185</f>
        <v>0</v>
      </c>
      <c r="Q185" s="182">
        <v>0.54546</v>
      </c>
      <c r="R185" s="182">
        <f>Q185*H185</f>
        <v>69.94924494</v>
      </c>
      <c r="S185" s="182">
        <v>0</v>
      </c>
      <c r="T185" s="18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84" t="s">
        <v>148</v>
      </c>
      <c r="AT185" s="184" t="s">
        <v>143</v>
      </c>
      <c r="AU185" s="184" t="s">
        <v>21</v>
      </c>
      <c r="AY185" s="19" t="s">
        <v>141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9" t="s">
        <v>92</v>
      </c>
      <c r="BK185" s="185">
        <f>ROUND(I185*H185,2)</f>
        <v>0</v>
      </c>
      <c r="BL185" s="19" t="s">
        <v>148</v>
      </c>
      <c r="BM185" s="184" t="s">
        <v>580</v>
      </c>
    </row>
    <row r="186" spans="1:47" s="2" customFormat="1" ht="12">
      <c r="A186" s="39"/>
      <c r="B186" s="40"/>
      <c r="C186" s="39"/>
      <c r="D186" s="186" t="s">
        <v>150</v>
      </c>
      <c r="E186" s="39"/>
      <c r="F186" s="187" t="s">
        <v>581</v>
      </c>
      <c r="G186" s="39"/>
      <c r="H186" s="39"/>
      <c r="I186" s="188"/>
      <c r="J186" s="39"/>
      <c r="K186" s="39"/>
      <c r="L186" s="40"/>
      <c r="M186" s="189"/>
      <c r="N186" s="190"/>
      <c r="O186" s="78"/>
      <c r="P186" s="78"/>
      <c r="Q186" s="78"/>
      <c r="R186" s="78"/>
      <c r="S186" s="78"/>
      <c r="T186" s="7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9" t="s">
        <v>150</v>
      </c>
      <c r="AU186" s="19" t="s">
        <v>21</v>
      </c>
    </row>
    <row r="187" spans="1:51" s="13" customFormat="1" ht="12">
      <c r="A187" s="13"/>
      <c r="B187" s="191"/>
      <c r="C187" s="13"/>
      <c r="D187" s="186" t="s">
        <v>152</v>
      </c>
      <c r="E187" s="192" t="s">
        <v>1</v>
      </c>
      <c r="F187" s="193" t="s">
        <v>582</v>
      </c>
      <c r="G187" s="13"/>
      <c r="H187" s="194">
        <v>128.239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152</v>
      </c>
      <c r="AU187" s="192" t="s">
        <v>21</v>
      </c>
      <c r="AV187" s="13" t="s">
        <v>21</v>
      </c>
      <c r="AW187" s="13" t="s">
        <v>40</v>
      </c>
      <c r="AX187" s="13" t="s">
        <v>92</v>
      </c>
      <c r="AY187" s="192" t="s">
        <v>141</v>
      </c>
    </row>
    <row r="188" spans="1:65" s="2" customFormat="1" ht="24.15" customHeight="1">
      <c r="A188" s="39"/>
      <c r="B188" s="172"/>
      <c r="C188" s="173" t="s">
        <v>273</v>
      </c>
      <c r="D188" s="173" t="s">
        <v>143</v>
      </c>
      <c r="E188" s="174" t="s">
        <v>279</v>
      </c>
      <c r="F188" s="175" t="s">
        <v>280</v>
      </c>
      <c r="G188" s="176" t="s">
        <v>146</v>
      </c>
      <c r="H188" s="177">
        <v>979.21</v>
      </c>
      <c r="I188" s="178"/>
      <c r="J188" s="179">
        <f>ROUND(I188*H188,2)</f>
        <v>0</v>
      </c>
      <c r="K188" s="175" t="s">
        <v>147</v>
      </c>
      <c r="L188" s="40"/>
      <c r="M188" s="180" t="s">
        <v>1</v>
      </c>
      <c r="N188" s="181" t="s">
        <v>49</v>
      </c>
      <c r="O188" s="78"/>
      <c r="P188" s="182">
        <f>O188*H188</f>
        <v>0</v>
      </c>
      <c r="Q188" s="182">
        <v>0.00034</v>
      </c>
      <c r="R188" s="182">
        <f>Q188*H188</f>
        <v>0.33293140000000004</v>
      </c>
      <c r="S188" s="182">
        <v>0</v>
      </c>
      <c r="T188" s="18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184" t="s">
        <v>148</v>
      </c>
      <c r="AT188" s="184" t="s">
        <v>143</v>
      </c>
      <c r="AU188" s="184" t="s">
        <v>21</v>
      </c>
      <c r="AY188" s="19" t="s">
        <v>141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9" t="s">
        <v>92</v>
      </c>
      <c r="BK188" s="185">
        <f>ROUND(I188*H188,2)</f>
        <v>0</v>
      </c>
      <c r="BL188" s="19" t="s">
        <v>148</v>
      </c>
      <c r="BM188" s="184" t="s">
        <v>583</v>
      </c>
    </row>
    <row r="189" spans="1:51" s="13" customFormat="1" ht="12">
      <c r="A189" s="13"/>
      <c r="B189" s="191"/>
      <c r="C189" s="13"/>
      <c r="D189" s="186" t="s">
        <v>152</v>
      </c>
      <c r="E189" s="192" t="s">
        <v>1</v>
      </c>
      <c r="F189" s="193" t="s">
        <v>584</v>
      </c>
      <c r="G189" s="13"/>
      <c r="H189" s="194">
        <v>979.21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152</v>
      </c>
      <c r="AU189" s="192" t="s">
        <v>21</v>
      </c>
      <c r="AV189" s="13" t="s">
        <v>21</v>
      </c>
      <c r="AW189" s="13" t="s">
        <v>40</v>
      </c>
      <c r="AX189" s="13" t="s">
        <v>92</v>
      </c>
      <c r="AY189" s="192" t="s">
        <v>141</v>
      </c>
    </row>
    <row r="190" spans="1:65" s="2" customFormat="1" ht="24.15" customHeight="1">
      <c r="A190" s="39"/>
      <c r="B190" s="172"/>
      <c r="C190" s="173" t="s">
        <v>278</v>
      </c>
      <c r="D190" s="173" t="s">
        <v>143</v>
      </c>
      <c r="E190" s="174" t="s">
        <v>284</v>
      </c>
      <c r="F190" s="175" t="s">
        <v>285</v>
      </c>
      <c r="G190" s="176" t="s">
        <v>146</v>
      </c>
      <c r="H190" s="177">
        <v>979.21</v>
      </c>
      <c r="I190" s="178"/>
      <c r="J190" s="179">
        <f>ROUND(I190*H190,2)</f>
        <v>0</v>
      </c>
      <c r="K190" s="175" t="s">
        <v>147</v>
      </c>
      <c r="L190" s="40"/>
      <c r="M190" s="180" t="s">
        <v>1</v>
      </c>
      <c r="N190" s="181" t="s">
        <v>49</v>
      </c>
      <c r="O190" s="78"/>
      <c r="P190" s="182">
        <f>O190*H190</f>
        <v>0</v>
      </c>
      <c r="Q190" s="182">
        <v>0.13188</v>
      </c>
      <c r="R190" s="182">
        <f>Q190*H190</f>
        <v>129.13821480000001</v>
      </c>
      <c r="S190" s="182">
        <v>0</v>
      </c>
      <c r="T190" s="18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184" t="s">
        <v>148</v>
      </c>
      <c r="AT190" s="184" t="s">
        <v>143</v>
      </c>
      <c r="AU190" s="184" t="s">
        <v>21</v>
      </c>
      <c r="AY190" s="19" t="s">
        <v>141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9" t="s">
        <v>92</v>
      </c>
      <c r="BK190" s="185">
        <f>ROUND(I190*H190,2)</f>
        <v>0</v>
      </c>
      <c r="BL190" s="19" t="s">
        <v>148</v>
      </c>
      <c r="BM190" s="184" t="s">
        <v>585</v>
      </c>
    </row>
    <row r="191" spans="1:47" s="2" customFormat="1" ht="12">
      <c r="A191" s="39"/>
      <c r="B191" s="40"/>
      <c r="C191" s="39"/>
      <c r="D191" s="186" t="s">
        <v>150</v>
      </c>
      <c r="E191" s="39"/>
      <c r="F191" s="187" t="s">
        <v>586</v>
      </c>
      <c r="G191" s="39"/>
      <c r="H191" s="39"/>
      <c r="I191" s="188"/>
      <c r="J191" s="39"/>
      <c r="K191" s="39"/>
      <c r="L191" s="40"/>
      <c r="M191" s="189"/>
      <c r="N191" s="190"/>
      <c r="O191" s="78"/>
      <c r="P191" s="78"/>
      <c r="Q191" s="78"/>
      <c r="R191" s="78"/>
      <c r="S191" s="78"/>
      <c r="T191" s="7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9" t="s">
        <v>150</v>
      </c>
      <c r="AU191" s="19" t="s">
        <v>21</v>
      </c>
    </row>
    <row r="192" spans="1:65" s="2" customFormat="1" ht="24.15" customHeight="1">
      <c r="A192" s="39"/>
      <c r="B192" s="172"/>
      <c r="C192" s="173" t="s">
        <v>283</v>
      </c>
      <c r="D192" s="173" t="s">
        <v>143</v>
      </c>
      <c r="E192" s="174" t="s">
        <v>289</v>
      </c>
      <c r="F192" s="175" t="s">
        <v>290</v>
      </c>
      <c r="G192" s="176" t="s">
        <v>146</v>
      </c>
      <c r="H192" s="177">
        <v>1958.42</v>
      </c>
      <c r="I192" s="178"/>
      <c r="J192" s="179">
        <f>ROUND(I192*H192,2)</f>
        <v>0</v>
      </c>
      <c r="K192" s="175" t="s">
        <v>147</v>
      </c>
      <c r="L192" s="40"/>
      <c r="M192" s="180" t="s">
        <v>1</v>
      </c>
      <c r="N192" s="181" t="s">
        <v>49</v>
      </c>
      <c r="O192" s="78"/>
      <c r="P192" s="182">
        <f>O192*H192</f>
        <v>0</v>
      </c>
      <c r="Q192" s="182">
        <v>0.00041</v>
      </c>
      <c r="R192" s="182">
        <f>Q192*H192</f>
        <v>0.8029522</v>
      </c>
      <c r="S192" s="182">
        <v>0</v>
      </c>
      <c r="T192" s="18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184" t="s">
        <v>148</v>
      </c>
      <c r="AT192" s="184" t="s">
        <v>143</v>
      </c>
      <c r="AU192" s="184" t="s">
        <v>21</v>
      </c>
      <c r="AY192" s="19" t="s">
        <v>141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9" t="s">
        <v>92</v>
      </c>
      <c r="BK192" s="185">
        <f>ROUND(I192*H192,2)</f>
        <v>0</v>
      </c>
      <c r="BL192" s="19" t="s">
        <v>148</v>
      </c>
      <c r="BM192" s="184" t="s">
        <v>587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588</v>
      </c>
      <c r="G193" s="13"/>
      <c r="H193" s="194">
        <v>1958.42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92</v>
      </c>
      <c r="AY193" s="192" t="s">
        <v>141</v>
      </c>
    </row>
    <row r="194" spans="1:65" s="2" customFormat="1" ht="24.15" customHeight="1">
      <c r="A194" s="39"/>
      <c r="B194" s="172"/>
      <c r="C194" s="173" t="s">
        <v>288</v>
      </c>
      <c r="D194" s="173" t="s">
        <v>143</v>
      </c>
      <c r="E194" s="174" t="s">
        <v>294</v>
      </c>
      <c r="F194" s="175" t="s">
        <v>295</v>
      </c>
      <c r="G194" s="176" t="s">
        <v>146</v>
      </c>
      <c r="H194" s="177">
        <v>979.21</v>
      </c>
      <c r="I194" s="178"/>
      <c r="J194" s="179">
        <f>ROUND(I194*H194,2)</f>
        <v>0</v>
      </c>
      <c r="K194" s="175" t="s">
        <v>147</v>
      </c>
      <c r="L194" s="40"/>
      <c r="M194" s="180" t="s">
        <v>1</v>
      </c>
      <c r="N194" s="181" t="s">
        <v>49</v>
      </c>
      <c r="O194" s="78"/>
      <c r="P194" s="182">
        <f>O194*H194</f>
        <v>0</v>
      </c>
      <c r="Q194" s="182">
        <v>0.12966</v>
      </c>
      <c r="R194" s="182">
        <f>Q194*H194</f>
        <v>126.9643686</v>
      </c>
      <c r="S194" s="182">
        <v>0</v>
      </c>
      <c r="T194" s="18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4" t="s">
        <v>148</v>
      </c>
      <c r="AT194" s="184" t="s">
        <v>143</v>
      </c>
      <c r="AU194" s="184" t="s">
        <v>21</v>
      </c>
      <c r="AY194" s="19" t="s">
        <v>141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92</v>
      </c>
      <c r="BK194" s="185">
        <f>ROUND(I194*H194,2)</f>
        <v>0</v>
      </c>
      <c r="BL194" s="19" t="s">
        <v>148</v>
      </c>
      <c r="BM194" s="184" t="s">
        <v>589</v>
      </c>
    </row>
    <row r="195" spans="1:47" s="2" customFormat="1" ht="12">
      <c r="A195" s="39"/>
      <c r="B195" s="40"/>
      <c r="C195" s="39"/>
      <c r="D195" s="186" t="s">
        <v>150</v>
      </c>
      <c r="E195" s="39"/>
      <c r="F195" s="187" t="s">
        <v>287</v>
      </c>
      <c r="G195" s="39"/>
      <c r="H195" s="39"/>
      <c r="I195" s="188"/>
      <c r="J195" s="39"/>
      <c r="K195" s="39"/>
      <c r="L195" s="40"/>
      <c r="M195" s="189"/>
      <c r="N195" s="190"/>
      <c r="O195" s="78"/>
      <c r="P195" s="78"/>
      <c r="Q195" s="78"/>
      <c r="R195" s="78"/>
      <c r="S195" s="78"/>
      <c r="T195" s="7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9" t="s">
        <v>150</v>
      </c>
      <c r="AU195" s="19" t="s">
        <v>21</v>
      </c>
    </row>
    <row r="196" spans="1:65" s="2" customFormat="1" ht="24.15" customHeight="1">
      <c r="A196" s="39"/>
      <c r="B196" s="172"/>
      <c r="C196" s="173" t="s">
        <v>293</v>
      </c>
      <c r="D196" s="173" t="s">
        <v>143</v>
      </c>
      <c r="E196" s="174" t="s">
        <v>298</v>
      </c>
      <c r="F196" s="175" t="s">
        <v>299</v>
      </c>
      <c r="G196" s="176" t="s">
        <v>146</v>
      </c>
      <c r="H196" s="177">
        <v>979.21</v>
      </c>
      <c r="I196" s="178"/>
      <c r="J196" s="179">
        <f>ROUND(I196*H196,2)</f>
        <v>0</v>
      </c>
      <c r="K196" s="175" t="s">
        <v>147</v>
      </c>
      <c r="L196" s="40"/>
      <c r="M196" s="180" t="s">
        <v>1</v>
      </c>
      <c r="N196" s="181" t="s">
        <v>49</v>
      </c>
      <c r="O196" s="78"/>
      <c r="P196" s="182">
        <f>O196*H196</f>
        <v>0</v>
      </c>
      <c r="Q196" s="182">
        <v>0.12966</v>
      </c>
      <c r="R196" s="182">
        <f>Q196*H196</f>
        <v>126.9643686</v>
      </c>
      <c r="S196" s="182">
        <v>0</v>
      </c>
      <c r="T196" s="18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4" t="s">
        <v>148</v>
      </c>
      <c r="AT196" s="184" t="s">
        <v>143</v>
      </c>
      <c r="AU196" s="184" t="s">
        <v>21</v>
      </c>
      <c r="AY196" s="19" t="s">
        <v>141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9" t="s">
        <v>92</v>
      </c>
      <c r="BK196" s="185">
        <f>ROUND(I196*H196,2)</f>
        <v>0</v>
      </c>
      <c r="BL196" s="19" t="s">
        <v>148</v>
      </c>
      <c r="BM196" s="184" t="s">
        <v>590</v>
      </c>
    </row>
    <row r="197" spans="1:47" s="2" customFormat="1" ht="12">
      <c r="A197" s="39"/>
      <c r="B197" s="40"/>
      <c r="C197" s="39"/>
      <c r="D197" s="186" t="s">
        <v>150</v>
      </c>
      <c r="E197" s="39"/>
      <c r="F197" s="187" t="s">
        <v>287</v>
      </c>
      <c r="G197" s="39"/>
      <c r="H197" s="39"/>
      <c r="I197" s="188"/>
      <c r="J197" s="39"/>
      <c r="K197" s="39"/>
      <c r="L197" s="40"/>
      <c r="M197" s="189"/>
      <c r="N197" s="190"/>
      <c r="O197" s="78"/>
      <c r="P197" s="78"/>
      <c r="Q197" s="78"/>
      <c r="R197" s="78"/>
      <c r="S197" s="78"/>
      <c r="T197" s="7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9" t="s">
        <v>150</v>
      </c>
      <c r="AU197" s="19" t="s">
        <v>21</v>
      </c>
    </row>
    <row r="198" spans="1:65" s="2" customFormat="1" ht="24.15" customHeight="1">
      <c r="A198" s="39"/>
      <c r="B198" s="172"/>
      <c r="C198" s="173" t="s">
        <v>297</v>
      </c>
      <c r="D198" s="173" t="s">
        <v>143</v>
      </c>
      <c r="E198" s="174" t="s">
        <v>591</v>
      </c>
      <c r="F198" s="175" t="s">
        <v>592</v>
      </c>
      <c r="G198" s="176" t="s">
        <v>146</v>
      </c>
      <c r="H198" s="177">
        <v>118.74</v>
      </c>
      <c r="I198" s="178"/>
      <c r="J198" s="179">
        <f>ROUND(I198*H198,2)</f>
        <v>0</v>
      </c>
      <c r="K198" s="175" t="s">
        <v>147</v>
      </c>
      <c r="L198" s="40"/>
      <c r="M198" s="180" t="s">
        <v>1</v>
      </c>
      <c r="N198" s="181" t="s">
        <v>49</v>
      </c>
      <c r="O198" s="78"/>
      <c r="P198" s="182">
        <f>O198*H198</f>
        <v>0</v>
      </c>
      <c r="Q198" s="182">
        <v>0.1837</v>
      </c>
      <c r="R198" s="182">
        <f>Q198*H198</f>
        <v>21.812538</v>
      </c>
      <c r="S198" s="182">
        <v>0</v>
      </c>
      <c r="T198" s="18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4" t="s">
        <v>148</v>
      </c>
      <c r="AT198" s="184" t="s">
        <v>143</v>
      </c>
      <c r="AU198" s="184" t="s">
        <v>21</v>
      </c>
      <c r="AY198" s="19" t="s">
        <v>141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92</v>
      </c>
      <c r="BK198" s="185">
        <f>ROUND(I198*H198,2)</f>
        <v>0</v>
      </c>
      <c r="BL198" s="19" t="s">
        <v>148</v>
      </c>
      <c r="BM198" s="184" t="s">
        <v>593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594</v>
      </c>
      <c r="G199" s="13"/>
      <c r="H199" s="194">
        <v>118.74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92</v>
      </c>
      <c r="AY199" s="192" t="s">
        <v>141</v>
      </c>
    </row>
    <row r="200" spans="1:65" s="2" customFormat="1" ht="14.4" customHeight="1">
      <c r="A200" s="39"/>
      <c r="B200" s="172"/>
      <c r="C200" s="207" t="s">
        <v>302</v>
      </c>
      <c r="D200" s="207" t="s">
        <v>250</v>
      </c>
      <c r="E200" s="208" t="s">
        <v>595</v>
      </c>
      <c r="F200" s="209" t="s">
        <v>596</v>
      </c>
      <c r="G200" s="210" t="s">
        <v>146</v>
      </c>
      <c r="H200" s="211">
        <v>126.827</v>
      </c>
      <c r="I200" s="212"/>
      <c r="J200" s="213">
        <f>ROUND(I200*H200,2)</f>
        <v>0</v>
      </c>
      <c r="K200" s="209" t="s">
        <v>147</v>
      </c>
      <c r="L200" s="214"/>
      <c r="M200" s="215" t="s">
        <v>1</v>
      </c>
      <c r="N200" s="216" t="s">
        <v>49</v>
      </c>
      <c r="O200" s="78"/>
      <c r="P200" s="182">
        <f>O200*H200</f>
        <v>0</v>
      </c>
      <c r="Q200" s="182">
        <v>0.417</v>
      </c>
      <c r="R200" s="182">
        <f>Q200*H200</f>
        <v>52.886858999999994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181</v>
      </c>
      <c r="AT200" s="184" t="s">
        <v>250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148</v>
      </c>
      <c r="BM200" s="184" t="s">
        <v>597</v>
      </c>
    </row>
    <row r="201" spans="1:51" s="13" customFormat="1" ht="12">
      <c r="A201" s="13"/>
      <c r="B201" s="191"/>
      <c r="C201" s="13"/>
      <c r="D201" s="186" t="s">
        <v>152</v>
      </c>
      <c r="E201" s="13"/>
      <c r="F201" s="193" t="s">
        <v>598</v>
      </c>
      <c r="G201" s="13"/>
      <c r="H201" s="194">
        <v>126.827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3</v>
      </c>
      <c r="AX201" s="13" t="s">
        <v>92</v>
      </c>
      <c r="AY201" s="192" t="s">
        <v>141</v>
      </c>
    </row>
    <row r="202" spans="1:65" s="2" customFormat="1" ht="24.15" customHeight="1">
      <c r="A202" s="39"/>
      <c r="B202" s="172"/>
      <c r="C202" s="173" t="s">
        <v>306</v>
      </c>
      <c r="D202" s="173" t="s">
        <v>143</v>
      </c>
      <c r="E202" s="174" t="s">
        <v>599</v>
      </c>
      <c r="F202" s="175" t="s">
        <v>600</v>
      </c>
      <c r="G202" s="176" t="s">
        <v>146</v>
      </c>
      <c r="H202" s="177">
        <v>75.41</v>
      </c>
      <c r="I202" s="178"/>
      <c r="J202" s="179">
        <f>ROUND(I202*H202,2)</f>
        <v>0</v>
      </c>
      <c r="K202" s="175" t="s">
        <v>1</v>
      </c>
      <c r="L202" s="40"/>
      <c r="M202" s="180" t="s">
        <v>1</v>
      </c>
      <c r="N202" s="181" t="s">
        <v>49</v>
      </c>
      <c r="O202" s="78"/>
      <c r="P202" s="182">
        <f>O202*H202</f>
        <v>0</v>
      </c>
      <c r="Q202" s="182">
        <v>0.167</v>
      </c>
      <c r="R202" s="182">
        <f>Q202*H202</f>
        <v>12.59347</v>
      </c>
      <c r="S202" s="182">
        <v>0</v>
      </c>
      <c r="T202" s="18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84" t="s">
        <v>148</v>
      </c>
      <c r="AT202" s="184" t="s">
        <v>143</v>
      </c>
      <c r="AU202" s="184" t="s">
        <v>21</v>
      </c>
      <c r="AY202" s="19" t="s">
        <v>141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9" t="s">
        <v>92</v>
      </c>
      <c r="BK202" s="185">
        <f>ROUND(I202*H202,2)</f>
        <v>0</v>
      </c>
      <c r="BL202" s="19" t="s">
        <v>148</v>
      </c>
      <c r="BM202" s="184" t="s">
        <v>601</v>
      </c>
    </row>
    <row r="203" spans="1:47" s="2" customFormat="1" ht="12">
      <c r="A203" s="39"/>
      <c r="B203" s="40"/>
      <c r="C203" s="39"/>
      <c r="D203" s="186" t="s">
        <v>150</v>
      </c>
      <c r="E203" s="39"/>
      <c r="F203" s="187" t="s">
        <v>602</v>
      </c>
      <c r="G203" s="39"/>
      <c r="H203" s="39"/>
      <c r="I203" s="188"/>
      <c r="J203" s="39"/>
      <c r="K203" s="39"/>
      <c r="L203" s="40"/>
      <c r="M203" s="189"/>
      <c r="N203" s="190"/>
      <c r="O203" s="78"/>
      <c r="P203" s="78"/>
      <c r="Q203" s="78"/>
      <c r="R203" s="78"/>
      <c r="S203" s="78"/>
      <c r="T203" s="7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9" t="s">
        <v>150</v>
      </c>
      <c r="AU203" s="19" t="s">
        <v>21</v>
      </c>
    </row>
    <row r="204" spans="1:51" s="13" customFormat="1" ht="12">
      <c r="A204" s="13"/>
      <c r="B204" s="191"/>
      <c r="C204" s="13"/>
      <c r="D204" s="186" t="s">
        <v>152</v>
      </c>
      <c r="E204" s="192" t="s">
        <v>1</v>
      </c>
      <c r="F204" s="193" t="s">
        <v>603</v>
      </c>
      <c r="G204" s="13"/>
      <c r="H204" s="194">
        <v>75.41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40</v>
      </c>
      <c r="AX204" s="13" t="s">
        <v>92</v>
      </c>
      <c r="AY204" s="192" t="s">
        <v>141</v>
      </c>
    </row>
    <row r="205" spans="1:65" s="2" customFormat="1" ht="14.4" customHeight="1">
      <c r="A205" s="39"/>
      <c r="B205" s="172"/>
      <c r="C205" s="207" t="s">
        <v>313</v>
      </c>
      <c r="D205" s="207" t="s">
        <v>250</v>
      </c>
      <c r="E205" s="208" t="s">
        <v>604</v>
      </c>
      <c r="F205" s="209" t="s">
        <v>605</v>
      </c>
      <c r="G205" s="210" t="s">
        <v>146</v>
      </c>
      <c r="H205" s="211">
        <v>71.122</v>
      </c>
      <c r="I205" s="212"/>
      <c r="J205" s="213">
        <f>ROUND(I205*H205,2)</f>
        <v>0</v>
      </c>
      <c r="K205" s="209" t="s">
        <v>147</v>
      </c>
      <c r="L205" s="214"/>
      <c r="M205" s="215" t="s">
        <v>1</v>
      </c>
      <c r="N205" s="216" t="s">
        <v>49</v>
      </c>
      <c r="O205" s="78"/>
      <c r="P205" s="182">
        <f>O205*H205</f>
        <v>0</v>
      </c>
      <c r="Q205" s="182">
        <v>0.118</v>
      </c>
      <c r="R205" s="182">
        <f>Q205*H205</f>
        <v>8.392396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181</v>
      </c>
      <c r="AT205" s="184" t="s">
        <v>250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148</v>
      </c>
      <c r="BM205" s="184" t="s">
        <v>606</v>
      </c>
    </row>
    <row r="206" spans="1:51" s="13" customFormat="1" ht="12">
      <c r="A206" s="13"/>
      <c r="B206" s="191"/>
      <c r="C206" s="13"/>
      <c r="D206" s="186" t="s">
        <v>152</v>
      </c>
      <c r="E206" s="192" t="s">
        <v>1</v>
      </c>
      <c r="F206" s="193" t="s">
        <v>607</v>
      </c>
      <c r="G206" s="13"/>
      <c r="H206" s="194">
        <v>69.05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152</v>
      </c>
      <c r="AU206" s="192" t="s">
        <v>21</v>
      </c>
      <c r="AV206" s="13" t="s">
        <v>21</v>
      </c>
      <c r="AW206" s="13" t="s">
        <v>40</v>
      </c>
      <c r="AX206" s="13" t="s">
        <v>92</v>
      </c>
      <c r="AY206" s="192" t="s">
        <v>141</v>
      </c>
    </row>
    <row r="207" spans="1:51" s="13" customFormat="1" ht="12">
      <c r="A207" s="13"/>
      <c r="B207" s="191"/>
      <c r="C207" s="13"/>
      <c r="D207" s="186" t="s">
        <v>152</v>
      </c>
      <c r="E207" s="13"/>
      <c r="F207" s="193" t="s">
        <v>608</v>
      </c>
      <c r="G207" s="13"/>
      <c r="H207" s="194">
        <v>71.122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3</v>
      </c>
      <c r="AX207" s="13" t="s">
        <v>92</v>
      </c>
      <c r="AY207" s="192" t="s">
        <v>141</v>
      </c>
    </row>
    <row r="208" spans="1:65" s="2" customFormat="1" ht="14.4" customHeight="1">
      <c r="A208" s="39"/>
      <c r="B208" s="172"/>
      <c r="C208" s="207" t="s">
        <v>317</v>
      </c>
      <c r="D208" s="207" t="s">
        <v>250</v>
      </c>
      <c r="E208" s="208" t="s">
        <v>609</v>
      </c>
      <c r="F208" s="209" t="s">
        <v>610</v>
      </c>
      <c r="G208" s="210" t="s">
        <v>146</v>
      </c>
      <c r="H208" s="211">
        <v>6.551</v>
      </c>
      <c r="I208" s="212"/>
      <c r="J208" s="213">
        <f>ROUND(I208*H208,2)</f>
        <v>0</v>
      </c>
      <c r="K208" s="209" t="s">
        <v>1</v>
      </c>
      <c r="L208" s="214"/>
      <c r="M208" s="215" t="s">
        <v>1</v>
      </c>
      <c r="N208" s="216" t="s">
        <v>49</v>
      </c>
      <c r="O208" s="78"/>
      <c r="P208" s="182">
        <f>O208*H208</f>
        <v>0</v>
      </c>
      <c r="Q208" s="182">
        <v>0.417</v>
      </c>
      <c r="R208" s="182">
        <f>Q208*H208</f>
        <v>2.731767</v>
      </c>
      <c r="S208" s="182">
        <v>0</v>
      </c>
      <c r="T208" s="18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184" t="s">
        <v>181</v>
      </c>
      <c r="AT208" s="184" t="s">
        <v>250</v>
      </c>
      <c r="AU208" s="184" t="s">
        <v>21</v>
      </c>
      <c r="AY208" s="19" t="s">
        <v>141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9" t="s">
        <v>92</v>
      </c>
      <c r="BK208" s="185">
        <f>ROUND(I208*H208,2)</f>
        <v>0</v>
      </c>
      <c r="BL208" s="19" t="s">
        <v>148</v>
      </c>
      <c r="BM208" s="184" t="s">
        <v>611</v>
      </c>
    </row>
    <row r="209" spans="1:47" s="2" customFormat="1" ht="12">
      <c r="A209" s="39"/>
      <c r="B209" s="40"/>
      <c r="C209" s="39"/>
      <c r="D209" s="186" t="s">
        <v>150</v>
      </c>
      <c r="E209" s="39"/>
      <c r="F209" s="187" t="s">
        <v>612</v>
      </c>
      <c r="G209" s="39"/>
      <c r="H209" s="39"/>
      <c r="I209" s="188"/>
      <c r="J209" s="39"/>
      <c r="K209" s="39"/>
      <c r="L209" s="40"/>
      <c r="M209" s="189"/>
      <c r="N209" s="190"/>
      <c r="O209" s="78"/>
      <c r="P209" s="78"/>
      <c r="Q209" s="78"/>
      <c r="R209" s="78"/>
      <c r="S209" s="78"/>
      <c r="T209" s="7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9" t="s">
        <v>150</v>
      </c>
      <c r="AU209" s="19" t="s">
        <v>21</v>
      </c>
    </row>
    <row r="210" spans="1:51" s="13" customFormat="1" ht="12">
      <c r="A210" s="13"/>
      <c r="B210" s="191"/>
      <c r="C210" s="13"/>
      <c r="D210" s="186" t="s">
        <v>152</v>
      </c>
      <c r="E210" s="192" t="s">
        <v>1</v>
      </c>
      <c r="F210" s="193" t="s">
        <v>613</v>
      </c>
      <c r="G210" s="13"/>
      <c r="H210" s="194">
        <v>6.36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152</v>
      </c>
      <c r="AU210" s="192" t="s">
        <v>21</v>
      </c>
      <c r="AV210" s="13" t="s">
        <v>21</v>
      </c>
      <c r="AW210" s="13" t="s">
        <v>40</v>
      </c>
      <c r="AX210" s="13" t="s">
        <v>92</v>
      </c>
      <c r="AY210" s="192" t="s">
        <v>141</v>
      </c>
    </row>
    <row r="211" spans="1:51" s="13" customFormat="1" ht="12">
      <c r="A211" s="13"/>
      <c r="B211" s="191"/>
      <c r="C211" s="13"/>
      <c r="D211" s="186" t="s">
        <v>152</v>
      </c>
      <c r="E211" s="13"/>
      <c r="F211" s="193" t="s">
        <v>614</v>
      </c>
      <c r="G211" s="13"/>
      <c r="H211" s="194">
        <v>6.551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3</v>
      </c>
      <c r="AX211" s="13" t="s">
        <v>92</v>
      </c>
      <c r="AY211" s="192" t="s">
        <v>141</v>
      </c>
    </row>
    <row r="212" spans="1:63" s="12" customFormat="1" ht="22.8" customHeight="1">
      <c r="A212" s="12"/>
      <c r="B212" s="159"/>
      <c r="C212" s="12"/>
      <c r="D212" s="160" t="s">
        <v>83</v>
      </c>
      <c r="E212" s="170" t="s">
        <v>186</v>
      </c>
      <c r="F212" s="170" t="s">
        <v>301</v>
      </c>
      <c r="G212" s="12"/>
      <c r="H212" s="12"/>
      <c r="I212" s="162"/>
      <c r="J212" s="171">
        <f>BK212</f>
        <v>0</v>
      </c>
      <c r="K212" s="12"/>
      <c r="L212" s="159"/>
      <c r="M212" s="164"/>
      <c r="N212" s="165"/>
      <c r="O212" s="165"/>
      <c r="P212" s="166">
        <f>SUM(P213:P250)</f>
        <v>0</v>
      </c>
      <c r="Q212" s="165"/>
      <c r="R212" s="166">
        <f>SUM(R213:R250)</f>
        <v>76.9158547</v>
      </c>
      <c r="S212" s="165"/>
      <c r="T212" s="167">
        <f>SUM(T213:T250)</f>
        <v>2.27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0" t="s">
        <v>92</v>
      </c>
      <c r="AT212" s="168" t="s">
        <v>83</v>
      </c>
      <c r="AU212" s="168" t="s">
        <v>92</v>
      </c>
      <c r="AY212" s="160" t="s">
        <v>141</v>
      </c>
      <c r="BK212" s="169">
        <f>SUM(BK213:BK250)</f>
        <v>0</v>
      </c>
    </row>
    <row r="213" spans="1:65" s="2" customFormat="1" ht="24.15" customHeight="1">
      <c r="A213" s="39"/>
      <c r="B213" s="172"/>
      <c r="C213" s="173" t="s">
        <v>324</v>
      </c>
      <c r="D213" s="173" t="s">
        <v>143</v>
      </c>
      <c r="E213" s="174" t="s">
        <v>369</v>
      </c>
      <c r="F213" s="175" t="s">
        <v>370</v>
      </c>
      <c r="G213" s="176" t="s">
        <v>178</v>
      </c>
      <c r="H213" s="177">
        <v>378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0.00033</v>
      </c>
      <c r="R213" s="182">
        <f>Q213*H213</f>
        <v>0.12474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148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615</v>
      </c>
    </row>
    <row r="214" spans="1:65" s="2" customFormat="1" ht="24.15" customHeight="1">
      <c r="A214" s="39"/>
      <c r="B214" s="172"/>
      <c r="C214" s="173" t="s">
        <v>329</v>
      </c>
      <c r="D214" s="173" t="s">
        <v>143</v>
      </c>
      <c r="E214" s="174" t="s">
        <v>377</v>
      </c>
      <c r="F214" s="175" t="s">
        <v>378</v>
      </c>
      <c r="G214" s="176" t="s">
        <v>178</v>
      </c>
      <c r="H214" s="177">
        <v>45.6</v>
      </c>
      <c r="I214" s="178"/>
      <c r="J214" s="179">
        <f>ROUND(I214*H214,2)</f>
        <v>0</v>
      </c>
      <c r="K214" s="175" t="s">
        <v>147</v>
      </c>
      <c r="L214" s="40"/>
      <c r="M214" s="180" t="s">
        <v>1</v>
      </c>
      <c r="N214" s="181" t="s">
        <v>49</v>
      </c>
      <c r="O214" s="78"/>
      <c r="P214" s="182">
        <f>O214*H214</f>
        <v>0</v>
      </c>
      <c r="Q214" s="182">
        <v>0.00065</v>
      </c>
      <c r="R214" s="182">
        <f>Q214*H214</f>
        <v>0.02964</v>
      </c>
      <c r="S214" s="182">
        <v>0</v>
      </c>
      <c r="T214" s="18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4" t="s">
        <v>148</v>
      </c>
      <c r="AT214" s="184" t="s">
        <v>143</v>
      </c>
      <c r="AU214" s="184" t="s">
        <v>21</v>
      </c>
      <c r="AY214" s="19" t="s">
        <v>141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92</v>
      </c>
      <c r="BK214" s="185">
        <f>ROUND(I214*H214,2)</f>
        <v>0</v>
      </c>
      <c r="BL214" s="19" t="s">
        <v>148</v>
      </c>
      <c r="BM214" s="184" t="s">
        <v>616</v>
      </c>
    </row>
    <row r="215" spans="1:65" s="2" customFormat="1" ht="24.15" customHeight="1">
      <c r="A215" s="39"/>
      <c r="B215" s="172"/>
      <c r="C215" s="173" t="s">
        <v>335</v>
      </c>
      <c r="D215" s="173" t="s">
        <v>143</v>
      </c>
      <c r="E215" s="174" t="s">
        <v>381</v>
      </c>
      <c r="F215" s="175" t="s">
        <v>382</v>
      </c>
      <c r="G215" s="176" t="s">
        <v>178</v>
      </c>
      <c r="H215" s="177">
        <v>78.6</v>
      </c>
      <c r="I215" s="178"/>
      <c r="J215" s="179">
        <f>ROUND(I215*H215,2)</f>
        <v>0</v>
      </c>
      <c r="K215" s="175" t="s">
        <v>147</v>
      </c>
      <c r="L215" s="40"/>
      <c r="M215" s="180" t="s">
        <v>1</v>
      </c>
      <c r="N215" s="181" t="s">
        <v>49</v>
      </c>
      <c r="O215" s="78"/>
      <c r="P215" s="182">
        <f>O215*H215</f>
        <v>0</v>
      </c>
      <c r="Q215" s="182">
        <v>0.00038</v>
      </c>
      <c r="R215" s="182">
        <f>Q215*H215</f>
        <v>0.029868</v>
      </c>
      <c r="S215" s="182">
        <v>0</v>
      </c>
      <c r="T215" s="18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184" t="s">
        <v>148</v>
      </c>
      <c r="AT215" s="184" t="s">
        <v>143</v>
      </c>
      <c r="AU215" s="184" t="s">
        <v>21</v>
      </c>
      <c r="AY215" s="19" t="s">
        <v>141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9" t="s">
        <v>92</v>
      </c>
      <c r="BK215" s="185">
        <f>ROUND(I215*H215,2)</f>
        <v>0</v>
      </c>
      <c r="BL215" s="19" t="s">
        <v>148</v>
      </c>
      <c r="BM215" s="184" t="s">
        <v>617</v>
      </c>
    </row>
    <row r="216" spans="1:65" s="2" customFormat="1" ht="24.15" customHeight="1">
      <c r="A216" s="39"/>
      <c r="B216" s="172"/>
      <c r="C216" s="173" t="s">
        <v>339</v>
      </c>
      <c r="D216" s="173" t="s">
        <v>143</v>
      </c>
      <c r="E216" s="174" t="s">
        <v>385</v>
      </c>
      <c r="F216" s="175" t="s">
        <v>386</v>
      </c>
      <c r="G216" s="176" t="s">
        <v>146</v>
      </c>
      <c r="H216" s="177">
        <v>2.05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0.0026</v>
      </c>
      <c r="R216" s="182">
        <f>Q216*H216</f>
        <v>0.00533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148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148</v>
      </c>
      <c r="BM216" s="184" t="s">
        <v>618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619</v>
      </c>
      <c r="G217" s="13"/>
      <c r="H217" s="194">
        <v>2.05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65" s="2" customFormat="1" ht="24.15" customHeight="1">
      <c r="A218" s="39"/>
      <c r="B218" s="172"/>
      <c r="C218" s="173" t="s">
        <v>343</v>
      </c>
      <c r="D218" s="173" t="s">
        <v>143</v>
      </c>
      <c r="E218" s="174" t="s">
        <v>391</v>
      </c>
      <c r="F218" s="175" t="s">
        <v>392</v>
      </c>
      <c r="G218" s="176" t="s">
        <v>178</v>
      </c>
      <c r="H218" s="177">
        <v>24.24</v>
      </c>
      <c r="I218" s="178"/>
      <c r="J218" s="179">
        <f>ROUND(I218*H218,2)</f>
        <v>0</v>
      </c>
      <c r="K218" s="175" t="s">
        <v>147</v>
      </c>
      <c r="L218" s="40"/>
      <c r="M218" s="180" t="s">
        <v>1</v>
      </c>
      <c r="N218" s="181" t="s">
        <v>49</v>
      </c>
      <c r="O218" s="78"/>
      <c r="P218" s="182">
        <f>O218*H218</f>
        <v>0</v>
      </c>
      <c r="Q218" s="182">
        <v>0.00014</v>
      </c>
      <c r="R218" s="182">
        <f>Q218*H218</f>
        <v>0.0033935999999999997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148</v>
      </c>
      <c r="AT218" s="184" t="s">
        <v>143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148</v>
      </c>
      <c r="BM218" s="184" t="s">
        <v>620</v>
      </c>
    </row>
    <row r="219" spans="1:51" s="13" customFormat="1" ht="12">
      <c r="A219" s="13"/>
      <c r="B219" s="191"/>
      <c r="C219" s="13"/>
      <c r="D219" s="186" t="s">
        <v>152</v>
      </c>
      <c r="E219" s="192" t="s">
        <v>1</v>
      </c>
      <c r="F219" s="193" t="s">
        <v>621</v>
      </c>
      <c r="G219" s="13"/>
      <c r="H219" s="194">
        <v>24.24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40</v>
      </c>
      <c r="AX219" s="13" t="s">
        <v>92</v>
      </c>
      <c r="AY219" s="192" t="s">
        <v>141</v>
      </c>
    </row>
    <row r="220" spans="1:65" s="2" customFormat="1" ht="24.15" customHeight="1">
      <c r="A220" s="39"/>
      <c r="B220" s="172"/>
      <c r="C220" s="173" t="s">
        <v>347</v>
      </c>
      <c r="D220" s="173" t="s">
        <v>143</v>
      </c>
      <c r="E220" s="174" t="s">
        <v>432</v>
      </c>
      <c r="F220" s="175" t="s">
        <v>433</v>
      </c>
      <c r="G220" s="176" t="s">
        <v>178</v>
      </c>
      <c r="H220" s="177">
        <v>231.89</v>
      </c>
      <c r="I220" s="178"/>
      <c r="J220" s="179">
        <f>ROUND(I220*H220,2)</f>
        <v>0</v>
      </c>
      <c r="K220" s="175" t="s">
        <v>1</v>
      </c>
      <c r="L220" s="40"/>
      <c r="M220" s="180" t="s">
        <v>1</v>
      </c>
      <c r="N220" s="181" t="s">
        <v>49</v>
      </c>
      <c r="O220" s="78"/>
      <c r="P220" s="182">
        <f>O220*H220</f>
        <v>0</v>
      </c>
      <c r="Q220" s="182">
        <v>0.14067</v>
      </c>
      <c r="R220" s="182">
        <f>Q220*H220</f>
        <v>32.619966299999994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148</v>
      </c>
      <c r="AT220" s="184" t="s">
        <v>143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148</v>
      </c>
      <c r="BM220" s="184" t="s">
        <v>622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623</v>
      </c>
      <c r="G221" s="13"/>
      <c r="H221" s="194">
        <v>231.89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92</v>
      </c>
      <c r="AY221" s="192" t="s">
        <v>141</v>
      </c>
    </row>
    <row r="222" spans="1:65" s="2" customFormat="1" ht="14.4" customHeight="1">
      <c r="A222" s="39"/>
      <c r="B222" s="172"/>
      <c r="C222" s="207" t="s">
        <v>351</v>
      </c>
      <c r="D222" s="207" t="s">
        <v>250</v>
      </c>
      <c r="E222" s="208" t="s">
        <v>437</v>
      </c>
      <c r="F222" s="209" t="s">
        <v>438</v>
      </c>
      <c r="G222" s="210" t="s">
        <v>178</v>
      </c>
      <c r="H222" s="211">
        <v>123.134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0.2</v>
      </c>
      <c r="R222" s="182">
        <f>Q222*H222</f>
        <v>24.626800000000003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181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148</v>
      </c>
      <c r="BM222" s="184" t="s">
        <v>624</v>
      </c>
    </row>
    <row r="223" spans="1:51" s="13" customFormat="1" ht="12">
      <c r="A223" s="13"/>
      <c r="B223" s="191"/>
      <c r="C223" s="13"/>
      <c r="D223" s="186" t="s">
        <v>152</v>
      </c>
      <c r="E223" s="192" t="s">
        <v>1</v>
      </c>
      <c r="F223" s="193" t="s">
        <v>625</v>
      </c>
      <c r="G223" s="13"/>
      <c r="H223" s="194">
        <v>117.27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40</v>
      </c>
      <c r="AX223" s="13" t="s">
        <v>92</v>
      </c>
      <c r="AY223" s="192" t="s">
        <v>141</v>
      </c>
    </row>
    <row r="224" spans="1:51" s="13" customFormat="1" ht="12">
      <c r="A224" s="13"/>
      <c r="B224" s="191"/>
      <c r="C224" s="13"/>
      <c r="D224" s="186" t="s">
        <v>152</v>
      </c>
      <c r="E224" s="13"/>
      <c r="F224" s="193" t="s">
        <v>626</v>
      </c>
      <c r="G224" s="13"/>
      <c r="H224" s="194">
        <v>123.134</v>
      </c>
      <c r="I224" s="195"/>
      <c r="J224" s="13"/>
      <c r="K224" s="13"/>
      <c r="L224" s="191"/>
      <c r="M224" s="196"/>
      <c r="N224" s="197"/>
      <c r="O224" s="197"/>
      <c r="P224" s="197"/>
      <c r="Q224" s="197"/>
      <c r="R224" s="197"/>
      <c r="S224" s="197"/>
      <c r="T224" s="19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2" t="s">
        <v>152</v>
      </c>
      <c r="AU224" s="192" t="s">
        <v>21</v>
      </c>
      <c r="AV224" s="13" t="s">
        <v>21</v>
      </c>
      <c r="AW224" s="13" t="s">
        <v>3</v>
      </c>
      <c r="AX224" s="13" t="s">
        <v>92</v>
      </c>
      <c r="AY224" s="192" t="s">
        <v>141</v>
      </c>
    </row>
    <row r="225" spans="1:65" s="2" customFormat="1" ht="24.15" customHeight="1">
      <c r="A225" s="39"/>
      <c r="B225" s="172"/>
      <c r="C225" s="207" t="s">
        <v>357</v>
      </c>
      <c r="D225" s="207" t="s">
        <v>250</v>
      </c>
      <c r="E225" s="208" t="s">
        <v>627</v>
      </c>
      <c r="F225" s="209" t="s">
        <v>628</v>
      </c>
      <c r="G225" s="210" t="s">
        <v>178</v>
      </c>
      <c r="H225" s="211">
        <v>3.57</v>
      </c>
      <c r="I225" s="212"/>
      <c r="J225" s="213">
        <f>ROUND(I225*H225,2)</f>
        <v>0</v>
      </c>
      <c r="K225" s="209" t="s">
        <v>147</v>
      </c>
      <c r="L225" s="214"/>
      <c r="M225" s="215" t="s">
        <v>1</v>
      </c>
      <c r="N225" s="216" t="s">
        <v>49</v>
      </c>
      <c r="O225" s="78"/>
      <c r="P225" s="182">
        <f>O225*H225</f>
        <v>0</v>
      </c>
      <c r="Q225" s="182">
        <v>0.125</v>
      </c>
      <c r="R225" s="182">
        <f>Q225*H225</f>
        <v>0.44625</v>
      </c>
      <c r="S225" s="182">
        <v>0</v>
      </c>
      <c r="T225" s="18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184" t="s">
        <v>181</v>
      </c>
      <c r="AT225" s="184" t="s">
        <v>250</v>
      </c>
      <c r="AU225" s="184" t="s">
        <v>21</v>
      </c>
      <c r="AY225" s="19" t="s">
        <v>141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9" t="s">
        <v>92</v>
      </c>
      <c r="BK225" s="185">
        <f>ROUND(I225*H225,2)</f>
        <v>0</v>
      </c>
      <c r="BL225" s="19" t="s">
        <v>148</v>
      </c>
      <c r="BM225" s="184" t="s">
        <v>629</v>
      </c>
    </row>
    <row r="226" spans="1:51" s="13" customFormat="1" ht="12">
      <c r="A226" s="13"/>
      <c r="B226" s="191"/>
      <c r="C226" s="13"/>
      <c r="D226" s="186" t="s">
        <v>152</v>
      </c>
      <c r="E226" s="192" t="s">
        <v>1</v>
      </c>
      <c r="F226" s="193" t="s">
        <v>630</v>
      </c>
      <c r="G226" s="13"/>
      <c r="H226" s="194">
        <v>3.4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152</v>
      </c>
      <c r="AU226" s="192" t="s">
        <v>21</v>
      </c>
      <c r="AV226" s="13" t="s">
        <v>21</v>
      </c>
      <c r="AW226" s="13" t="s">
        <v>40</v>
      </c>
      <c r="AX226" s="13" t="s">
        <v>92</v>
      </c>
      <c r="AY226" s="192" t="s">
        <v>141</v>
      </c>
    </row>
    <row r="227" spans="1:51" s="13" customFormat="1" ht="12">
      <c r="A227" s="13"/>
      <c r="B227" s="191"/>
      <c r="C227" s="13"/>
      <c r="D227" s="186" t="s">
        <v>152</v>
      </c>
      <c r="E227" s="13"/>
      <c r="F227" s="193" t="s">
        <v>631</v>
      </c>
      <c r="G227" s="13"/>
      <c r="H227" s="194">
        <v>3.57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3</v>
      </c>
      <c r="AX227" s="13" t="s">
        <v>92</v>
      </c>
      <c r="AY227" s="192" t="s">
        <v>141</v>
      </c>
    </row>
    <row r="228" spans="1:65" s="2" customFormat="1" ht="24.15" customHeight="1">
      <c r="A228" s="39"/>
      <c r="B228" s="172"/>
      <c r="C228" s="207" t="s">
        <v>29</v>
      </c>
      <c r="D228" s="207" t="s">
        <v>250</v>
      </c>
      <c r="E228" s="208" t="s">
        <v>632</v>
      </c>
      <c r="F228" s="209" t="s">
        <v>633</v>
      </c>
      <c r="G228" s="210" t="s">
        <v>178</v>
      </c>
      <c r="H228" s="211">
        <v>11.865</v>
      </c>
      <c r="I228" s="212"/>
      <c r="J228" s="213">
        <f>ROUND(I228*H228,2)</f>
        <v>0</v>
      </c>
      <c r="K228" s="209" t="s">
        <v>147</v>
      </c>
      <c r="L228" s="214"/>
      <c r="M228" s="215" t="s">
        <v>1</v>
      </c>
      <c r="N228" s="216" t="s">
        <v>49</v>
      </c>
      <c r="O228" s="78"/>
      <c r="P228" s="182">
        <f>O228*H228</f>
        <v>0</v>
      </c>
      <c r="Q228" s="182">
        <v>0.2</v>
      </c>
      <c r="R228" s="182">
        <f>Q228*H228</f>
        <v>2.373</v>
      </c>
      <c r="S228" s="182">
        <v>0</v>
      </c>
      <c r="T228" s="18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4" t="s">
        <v>181</v>
      </c>
      <c r="AT228" s="184" t="s">
        <v>250</v>
      </c>
      <c r="AU228" s="184" t="s">
        <v>21</v>
      </c>
      <c r="AY228" s="19" t="s">
        <v>141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9" t="s">
        <v>92</v>
      </c>
      <c r="BK228" s="185">
        <f>ROUND(I228*H228,2)</f>
        <v>0</v>
      </c>
      <c r="BL228" s="19" t="s">
        <v>148</v>
      </c>
      <c r="BM228" s="184" t="s">
        <v>634</v>
      </c>
    </row>
    <row r="229" spans="1:51" s="13" customFormat="1" ht="12">
      <c r="A229" s="13"/>
      <c r="B229" s="191"/>
      <c r="C229" s="13"/>
      <c r="D229" s="186" t="s">
        <v>152</v>
      </c>
      <c r="E229" s="192" t="s">
        <v>1</v>
      </c>
      <c r="F229" s="193" t="s">
        <v>635</v>
      </c>
      <c r="G229" s="13"/>
      <c r="H229" s="194">
        <v>11.3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152</v>
      </c>
      <c r="AU229" s="192" t="s">
        <v>21</v>
      </c>
      <c r="AV229" s="13" t="s">
        <v>21</v>
      </c>
      <c r="AW229" s="13" t="s">
        <v>40</v>
      </c>
      <c r="AX229" s="13" t="s">
        <v>92</v>
      </c>
      <c r="AY229" s="192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3"/>
      <c r="F230" s="193" t="s">
        <v>636</v>
      </c>
      <c r="G230" s="13"/>
      <c r="H230" s="194">
        <v>11.865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3</v>
      </c>
      <c r="AX230" s="13" t="s">
        <v>92</v>
      </c>
      <c r="AY230" s="192" t="s">
        <v>141</v>
      </c>
    </row>
    <row r="231" spans="1:65" s="2" customFormat="1" ht="24.15" customHeight="1">
      <c r="A231" s="39"/>
      <c r="B231" s="172"/>
      <c r="C231" s="207" t="s">
        <v>364</v>
      </c>
      <c r="D231" s="207" t="s">
        <v>250</v>
      </c>
      <c r="E231" s="208" t="s">
        <v>637</v>
      </c>
      <c r="F231" s="209" t="s">
        <v>638</v>
      </c>
      <c r="G231" s="210" t="s">
        <v>178</v>
      </c>
      <c r="H231" s="211">
        <v>3.833</v>
      </c>
      <c r="I231" s="212"/>
      <c r="J231" s="213">
        <f>ROUND(I231*H231,2)</f>
        <v>0</v>
      </c>
      <c r="K231" s="209" t="s">
        <v>147</v>
      </c>
      <c r="L231" s="214"/>
      <c r="M231" s="215" t="s">
        <v>1</v>
      </c>
      <c r="N231" s="216" t="s">
        <v>49</v>
      </c>
      <c r="O231" s="78"/>
      <c r="P231" s="182">
        <f>O231*H231</f>
        <v>0</v>
      </c>
      <c r="Q231" s="182">
        <v>0.125</v>
      </c>
      <c r="R231" s="182">
        <f>Q231*H231</f>
        <v>0.479125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181</v>
      </c>
      <c r="AT231" s="184" t="s">
        <v>250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639</v>
      </c>
    </row>
    <row r="232" spans="1:51" s="13" customFormat="1" ht="12">
      <c r="A232" s="13"/>
      <c r="B232" s="191"/>
      <c r="C232" s="13"/>
      <c r="D232" s="186" t="s">
        <v>152</v>
      </c>
      <c r="E232" s="192" t="s">
        <v>1</v>
      </c>
      <c r="F232" s="193" t="s">
        <v>640</v>
      </c>
      <c r="G232" s="13"/>
      <c r="H232" s="194">
        <v>3.65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152</v>
      </c>
      <c r="AU232" s="192" t="s">
        <v>21</v>
      </c>
      <c r="AV232" s="13" t="s">
        <v>21</v>
      </c>
      <c r="AW232" s="13" t="s">
        <v>40</v>
      </c>
      <c r="AX232" s="13" t="s">
        <v>92</v>
      </c>
      <c r="AY232" s="192" t="s">
        <v>141</v>
      </c>
    </row>
    <row r="233" spans="1:51" s="13" customFormat="1" ht="12">
      <c r="A233" s="13"/>
      <c r="B233" s="191"/>
      <c r="C233" s="13"/>
      <c r="D233" s="186" t="s">
        <v>152</v>
      </c>
      <c r="E233" s="13"/>
      <c r="F233" s="193" t="s">
        <v>641</v>
      </c>
      <c r="G233" s="13"/>
      <c r="H233" s="194">
        <v>3.833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3</v>
      </c>
      <c r="AX233" s="13" t="s">
        <v>92</v>
      </c>
      <c r="AY233" s="192" t="s">
        <v>141</v>
      </c>
    </row>
    <row r="234" spans="1:65" s="2" customFormat="1" ht="24.15" customHeight="1">
      <c r="A234" s="39"/>
      <c r="B234" s="172"/>
      <c r="C234" s="207" t="s">
        <v>368</v>
      </c>
      <c r="D234" s="207" t="s">
        <v>250</v>
      </c>
      <c r="E234" s="208" t="s">
        <v>642</v>
      </c>
      <c r="F234" s="209" t="s">
        <v>643</v>
      </c>
      <c r="G234" s="210" t="s">
        <v>178</v>
      </c>
      <c r="H234" s="211">
        <v>21.788</v>
      </c>
      <c r="I234" s="212"/>
      <c r="J234" s="213">
        <f>ROUND(I234*H234,2)</f>
        <v>0</v>
      </c>
      <c r="K234" s="209" t="s">
        <v>147</v>
      </c>
      <c r="L234" s="214"/>
      <c r="M234" s="215" t="s">
        <v>1</v>
      </c>
      <c r="N234" s="216" t="s">
        <v>49</v>
      </c>
      <c r="O234" s="78"/>
      <c r="P234" s="182">
        <f>O234*H234</f>
        <v>0</v>
      </c>
      <c r="Q234" s="182">
        <v>0.125</v>
      </c>
      <c r="R234" s="182">
        <f>Q234*H234</f>
        <v>2.7235</v>
      </c>
      <c r="S234" s="182">
        <v>0</v>
      </c>
      <c r="T234" s="18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4" t="s">
        <v>181</v>
      </c>
      <c r="AT234" s="184" t="s">
        <v>250</v>
      </c>
      <c r="AU234" s="184" t="s">
        <v>21</v>
      </c>
      <c r="AY234" s="19" t="s">
        <v>141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92</v>
      </c>
      <c r="BK234" s="185">
        <f>ROUND(I234*H234,2)</f>
        <v>0</v>
      </c>
      <c r="BL234" s="19" t="s">
        <v>148</v>
      </c>
      <c r="BM234" s="184" t="s">
        <v>644</v>
      </c>
    </row>
    <row r="235" spans="1:51" s="13" customFormat="1" ht="12">
      <c r="A235" s="13"/>
      <c r="B235" s="191"/>
      <c r="C235" s="13"/>
      <c r="D235" s="186" t="s">
        <v>152</v>
      </c>
      <c r="E235" s="192" t="s">
        <v>1</v>
      </c>
      <c r="F235" s="193" t="s">
        <v>645</v>
      </c>
      <c r="G235" s="13"/>
      <c r="H235" s="194">
        <v>20.75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152</v>
      </c>
      <c r="AU235" s="192" t="s">
        <v>21</v>
      </c>
      <c r="AV235" s="13" t="s">
        <v>21</v>
      </c>
      <c r="AW235" s="13" t="s">
        <v>40</v>
      </c>
      <c r="AX235" s="13" t="s">
        <v>92</v>
      </c>
      <c r="AY235" s="192" t="s">
        <v>141</v>
      </c>
    </row>
    <row r="236" spans="1:51" s="13" customFormat="1" ht="12">
      <c r="A236" s="13"/>
      <c r="B236" s="191"/>
      <c r="C236" s="13"/>
      <c r="D236" s="186" t="s">
        <v>152</v>
      </c>
      <c r="E236" s="13"/>
      <c r="F236" s="193" t="s">
        <v>646</v>
      </c>
      <c r="G236" s="13"/>
      <c r="H236" s="194">
        <v>21.788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152</v>
      </c>
      <c r="AU236" s="192" t="s">
        <v>21</v>
      </c>
      <c r="AV236" s="13" t="s">
        <v>21</v>
      </c>
      <c r="AW236" s="13" t="s">
        <v>3</v>
      </c>
      <c r="AX236" s="13" t="s">
        <v>92</v>
      </c>
      <c r="AY236" s="192" t="s">
        <v>141</v>
      </c>
    </row>
    <row r="237" spans="1:65" s="2" customFormat="1" ht="24.15" customHeight="1">
      <c r="A237" s="39"/>
      <c r="B237" s="172"/>
      <c r="C237" s="207" t="s">
        <v>372</v>
      </c>
      <c r="D237" s="207" t="s">
        <v>250</v>
      </c>
      <c r="E237" s="208" t="s">
        <v>647</v>
      </c>
      <c r="F237" s="209" t="s">
        <v>648</v>
      </c>
      <c r="G237" s="210" t="s">
        <v>178</v>
      </c>
      <c r="H237" s="211">
        <v>59.399</v>
      </c>
      <c r="I237" s="212"/>
      <c r="J237" s="213">
        <f>ROUND(I237*H237,2)</f>
        <v>0</v>
      </c>
      <c r="K237" s="209" t="s">
        <v>147</v>
      </c>
      <c r="L237" s="214"/>
      <c r="M237" s="215" t="s">
        <v>1</v>
      </c>
      <c r="N237" s="216" t="s">
        <v>49</v>
      </c>
      <c r="O237" s="78"/>
      <c r="P237" s="182">
        <f>O237*H237</f>
        <v>0</v>
      </c>
      <c r="Q237" s="182">
        <v>0.125</v>
      </c>
      <c r="R237" s="182">
        <f>Q237*H237</f>
        <v>7.424875</v>
      </c>
      <c r="S237" s="182">
        <v>0</v>
      </c>
      <c r="T237" s="18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4" t="s">
        <v>181</v>
      </c>
      <c r="AT237" s="184" t="s">
        <v>250</v>
      </c>
      <c r="AU237" s="184" t="s">
        <v>21</v>
      </c>
      <c r="AY237" s="19" t="s">
        <v>141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9" t="s">
        <v>92</v>
      </c>
      <c r="BK237" s="185">
        <f>ROUND(I237*H237,2)</f>
        <v>0</v>
      </c>
      <c r="BL237" s="19" t="s">
        <v>148</v>
      </c>
      <c r="BM237" s="184" t="s">
        <v>649</v>
      </c>
    </row>
    <row r="238" spans="1:51" s="13" customFormat="1" ht="12">
      <c r="A238" s="13"/>
      <c r="B238" s="191"/>
      <c r="C238" s="13"/>
      <c r="D238" s="186" t="s">
        <v>152</v>
      </c>
      <c r="E238" s="192" t="s">
        <v>1</v>
      </c>
      <c r="F238" s="193" t="s">
        <v>650</v>
      </c>
      <c r="G238" s="13"/>
      <c r="H238" s="194">
        <v>56.57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152</v>
      </c>
      <c r="AU238" s="192" t="s">
        <v>21</v>
      </c>
      <c r="AV238" s="13" t="s">
        <v>21</v>
      </c>
      <c r="AW238" s="13" t="s">
        <v>40</v>
      </c>
      <c r="AX238" s="13" t="s">
        <v>92</v>
      </c>
      <c r="AY238" s="192" t="s">
        <v>141</v>
      </c>
    </row>
    <row r="239" spans="1:51" s="13" customFormat="1" ht="12">
      <c r="A239" s="13"/>
      <c r="B239" s="191"/>
      <c r="C239" s="13"/>
      <c r="D239" s="186" t="s">
        <v>152</v>
      </c>
      <c r="E239" s="13"/>
      <c r="F239" s="193" t="s">
        <v>651</v>
      </c>
      <c r="G239" s="13"/>
      <c r="H239" s="194">
        <v>59.399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3</v>
      </c>
      <c r="AX239" s="13" t="s">
        <v>92</v>
      </c>
      <c r="AY239" s="192" t="s">
        <v>141</v>
      </c>
    </row>
    <row r="240" spans="1:65" s="2" customFormat="1" ht="24.15" customHeight="1">
      <c r="A240" s="39"/>
      <c r="B240" s="172"/>
      <c r="C240" s="207" t="s">
        <v>376</v>
      </c>
      <c r="D240" s="207" t="s">
        <v>250</v>
      </c>
      <c r="E240" s="208" t="s">
        <v>652</v>
      </c>
      <c r="F240" s="209" t="s">
        <v>653</v>
      </c>
      <c r="G240" s="210" t="s">
        <v>178</v>
      </c>
      <c r="H240" s="211">
        <v>19.898</v>
      </c>
      <c r="I240" s="212"/>
      <c r="J240" s="213">
        <f>ROUND(I240*H240,2)</f>
        <v>0</v>
      </c>
      <c r="K240" s="209" t="s">
        <v>147</v>
      </c>
      <c r="L240" s="214"/>
      <c r="M240" s="215" t="s">
        <v>1</v>
      </c>
      <c r="N240" s="216" t="s">
        <v>49</v>
      </c>
      <c r="O240" s="78"/>
      <c r="P240" s="182">
        <f>O240*H240</f>
        <v>0</v>
      </c>
      <c r="Q240" s="182">
        <v>0.2</v>
      </c>
      <c r="R240" s="182">
        <f>Q240*H240</f>
        <v>3.9796</v>
      </c>
      <c r="S240" s="182">
        <v>0</v>
      </c>
      <c r="T240" s="18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184" t="s">
        <v>181</v>
      </c>
      <c r="AT240" s="184" t="s">
        <v>250</v>
      </c>
      <c r="AU240" s="184" t="s">
        <v>21</v>
      </c>
      <c r="AY240" s="19" t="s">
        <v>141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9" t="s">
        <v>92</v>
      </c>
      <c r="BK240" s="185">
        <f>ROUND(I240*H240,2)</f>
        <v>0</v>
      </c>
      <c r="BL240" s="19" t="s">
        <v>148</v>
      </c>
      <c r="BM240" s="184" t="s">
        <v>654</v>
      </c>
    </row>
    <row r="241" spans="1:51" s="13" customFormat="1" ht="12">
      <c r="A241" s="13"/>
      <c r="B241" s="191"/>
      <c r="C241" s="13"/>
      <c r="D241" s="186" t="s">
        <v>152</v>
      </c>
      <c r="E241" s="192" t="s">
        <v>1</v>
      </c>
      <c r="F241" s="193" t="s">
        <v>655</v>
      </c>
      <c r="G241" s="13"/>
      <c r="H241" s="194">
        <v>18.95</v>
      </c>
      <c r="I241" s="195"/>
      <c r="J241" s="13"/>
      <c r="K241" s="13"/>
      <c r="L241" s="191"/>
      <c r="M241" s="196"/>
      <c r="N241" s="197"/>
      <c r="O241" s="197"/>
      <c r="P241" s="197"/>
      <c r="Q241" s="197"/>
      <c r="R241" s="197"/>
      <c r="S241" s="197"/>
      <c r="T241" s="19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2" t="s">
        <v>152</v>
      </c>
      <c r="AU241" s="192" t="s">
        <v>21</v>
      </c>
      <c r="AV241" s="13" t="s">
        <v>21</v>
      </c>
      <c r="AW241" s="13" t="s">
        <v>40</v>
      </c>
      <c r="AX241" s="13" t="s">
        <v>92</v>
      </c>
      <c r="AY241" s="192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3"/>
      <c r="F242" s="193" t="s">
        <v>656</v>
      </c>
      <c r="G242" s="13"/>
      <c r="H242" s="194">
        <v>19.898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3</v>
      </c>
      <c r="AX242" s="13" t="s">
        <v>92</v>
      </c>
      <c r="AY242" s="192" t="s">
        <v>141</v>
      </c>
    </row>
    <row r="243" spans="1:65" s="2" customFormat="1" ht="24.15" customHeight="1">
      <c r="A243" s="39"/>
      <c r="B243" s="172"/>
      <c r="C243" s="173" t="s">
        <v>380</v>
      </c>
      <c r="D243" s="173" t="s">
        <v>143</v>
      </c>
      <c r="E243" s="174" t="s">
        <v>449</v>
      </c>
      <c r="F243" s="175" t="s">
        <v>450</v>
      </c>
      <c r="G243" s="176" t="s">
        <v>146</v>
      </c>
      <c r="H243" s="177">
        <v>1527.13</v>
      </c>
      <c r="I243" s="178"/>
      <c r="J243" s="179">
        <f>ROUND(I243*H243,2)</f>
        <v>0</v>
      </c>
      <c r="K243" s="175" t="s">
        <v>147</v>
      </c>
      <c r="L243" s="40"/>
      <c r="M243" s="180" t="s">
        <v>1</v>
      </c>
      <c r="N243" s="181" t="s">
        <v>49</v>
      </c>
      <c r="O243" s="78"/>
      <c r="P243" s="182">
        <f>O243*H243</f>
        <v>0</v>
      </c>
      <c r="Q243" s="182">
        <v>0.00036</v>
      </c>
      <c r="R243" s="182">
        <f>Q243*H243</f>
        <v>0.5497668000000001</v>
      </c>
      <c r="S243" s="182">
        <v>0</v>
      </c>
      <c r="T243" s="18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184" t="s">
        <v>148</v>
      </c>
      <c r="AT243" s="184" t="s">
        <v>143</v>
      </c>
      <c r="AU243" s="184" t="s">
        <v>21</v>
      </c>
      <c r="AY243" s="19" t="s">
        <v>141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9" t="s">
        <v>92</v>
      </c>
      <c r="BK243" s="185">
        <f>ROUND(I243*H243,2)</f>
        <v>0</v>
      </c>
      <c r="BL243" s="19" t="s">
        <v>148</v>
      </c>
      <c r="BM243" s="184" t="s">
        <v>657</v>
      </c>
    </row>
    <row r="244" spans="1:51" s="13" customFormat="1" ht="12">
      <c r="A244" s="13"/>
      <c r="B244" s="191"/>
      <c r="C244" s="13"/>
      <c r="D244" s="186" t="s">
        <v>152</v>
      </c>
      <c r="E244" s="192" t="s">
        <v>1</v>
      </c>
      <c r="F244" s="193" t="s">
        <v>658</v>
      </c>
      <c r="G244" s="13"/>
      <c r="H244" s="194">
        <v>1388.3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152</v>
      </c>
      <c r="AU244" s="192" t="s">
        <v>21</v>
      </c>
      <c r="AV244" s="13" t="s">
        <v>21</v>
      </c>
      <c r="AW244" s="13" t="s">
        <v>40</v>
      </c>
      <c r="AX244" s="13" t="s">
        <v>92</v>
      </c>
      <c r="AY244" s="192" t="s">
        <v>141</v>
      </c>
    </row>
    <row r="245" spans="1:51" s="13" customFormat="1" ht="12">
      <c r="A245" s="13"/>
      <c r="B245" s="191"/>
      <c r="C245" s="13"/>
      <c r="D245" s="186" t="s">
        <v>152</v>
      </c>
      <c r="E245" s="13"/>
      <c r="F245" s="193" t="s">
        <v>659</v>
      </c>
      <c r="G245" s="13"/>
      <c r="H245" s="194">
        <v>1527.13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3</v>
      </c>
      <c r="AX245" s="13" t="s">
        <v>92</v>
      </c>
      <c r="AY245" s="192" t="s">
        <v>141</v>
      </c>
    </row>
    <row r="246" spans="1:65" s="2" customFormat="1" ht="24.15" customHeight="1">
      <c r="A246" s="39"/>
      <c r="B246" s="172"/>
      <c r="C246" s="173" t="s">
        <v>384</v>
      </c>
      <c r="D246" s="173" t="s">
        <v>143</v>
      </c>
      <c r="E246" s="174" t="s">
        <v>660</v>
      </c>
      <c r="F246" s="175" t="s">
        <v>661</v>
      </c>
      <c r="G246" s="176" t="s">
        <v>309</v>
      </c>
      <c r="H246" s="177">
        <v>1</v>
      </c>
      <c r="I246" s="178"/>
      <c r="J246" s="179">
        <f>ROUND(I246*H246,2)</f>
        <v>0</v>
      </c>
      <c r="K246" s="175" t="s">
        <v>147</v>
      </c>
      <c r="L246" s="40"/>
      <c r="M246" s="180" t="s">
        <v>1</v>
      </c>
      <c r="N246" s="181" t="s">
        <v>49</v>
      </c>
      <c r="O246" s="78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184" t="s">
        <v>148</v>
      </c>
      <c r="AT246" s="184" t="s">
        <v>143</v>
      </c>
      <c r="AU246" s="184" t="s">
        <v>21</v>
      </c>
      <c r="AY246" s="19" t="s">
        <v>141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9" t="s">
        <v>92</v>
      </c>
      <c r="BK246" s="185">
        <f>ROUND(I246*H246,2)</f>
        <v>0</v>
      </c>
      <c r="BL246" s="19" t="s">
        <v>148</v>
      </c>
      <c r="BM246" s="184" t="s">
        <v>662</v>
      </c>
    </row>
    <row r="247" spans="1:47" s="2" customFormat="1" ht="12">
      <c r="A247" s="39"/>
      <c r="B247" s="40"/>
      <c r="C247" s="39"/>
      <c r="D247" s="186" t="s">
        <v>150</v>
      </c>
      <c r="E247" s="39"/>
      <c r="F247" s="187" t="s">
        <v>663</v>
      </c>
      <c r="G247" s="39"/>
      <c r="H247" s="39"/>
      <c r="I247" s="188"/>
      <c r="J247" s="39"/>
      <c r="K247" s="39"/>
      <c r="L247" s="40"/>
      <c r="M247" s="189"/>
      <c r="N247" s="190"/>
      <c r="O247" s="78"/>
      <c r="P247" s="78"/>
      <c r="Q247" s="78"/>
      <c r="R247" s="78"/>
      <c r="S247" s="78"/>
      <c r="T247" s="7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9" t="s">
        <v>150</v>
      </c>
      <c r="AU247" s="19" t="s">
        <v>21</v>
      </c>
    </row>
    <row r="248" spans="1:65" s="2" customFormat="1" ht="14.4" customHeight="1">
      <c r="A248" s="39"/>
      <c r="B248" s="172"/>
      <c r="C248" s="207" t="s">
        <v>390</v>
      </c>
      <c r="D248" s="207" t="s">
        <v>250</v>
      </c>
      <c r="E248" s="208" t="s">
        <v>664</v>
      </c>
      <c r="F248" s="209" t="s">
        <v>665</v>
      </c>
      <c r="G248" s="210" t="s">
        <v>220</v>
      </c>
      <c r="H248" s="211">
        <v>1.5</v>
      </c>
      <c r="I248" s="212"/>
      <c r="J248" s="213">
        <f>ROUND(I248*H248,2)</f>
        <v>0</v>
      </c>
      <c r="K248" s="209" t="s">
        <v>1</v>
      </c>
      <c r="L248" s="214"/>
      <c r="M248" s="215" t="s">
        <v>1</v>
      </c>
      <c r="N248" s="216" t="s">
        <v>49</v>
      </c>
      <c r="O248" s="78"/>
      <c r="P248" s="182">
        <f>O248*H248</f>
        <v>0</v>
      </c>
      <c r="Q248" s="182">
        <v>1</v>
      </c>
      <c r="R248" s="182">
        <f>Q248*H248</f>
        <v>1.5</v>
      </c>
      <c r="S248" s="182">
        <v>0</v>
      </c>
      <c r="T248" s="18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84" t="s">
        <v>181</v>
      </c>
      <c r="AT248" s="184" t="s">
        <v>250</v>
      </c>
      <c r="AU248" s="184" t="s">
        <v>21</v>
      </c>
      <c r="AY248" s="19" t="s">
        <v>141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9" t="s">
        <v>92</v>
      </c>
      <c r="BK248" s="185">
        <f>ROUND(I248*H248,2)</f>
        <v>0</v>
      </c>
      <c r="BL248" s="19" t="s">
        <v>148</v>
      </c>
      <c r="BM248" s="184" t="s">
        <v>666</v>
      </c>
    </row>
    <row r="249" spans="1:65" s="2" customFormat="1" ht="14.4" customHeight="1">
      <c r="A249" s="39"/>
      <c r="B249" s="172"/>
      <c r="C249" s="173" t="s">
        <v>395</v>
      </c>
      <c r="D249" s="173" t="s">
        <v>143</v>
      </c>
      <c r="E249" s="174" t="s">
        <v>454</v>
      </c>
      <c r="F249" s="175" t="s">
        <v>455</v>
      </c>
      <c r="G249" s="176" t="s">
        <v>189</v>
      </c>
      <c r="H249" s="177">
        <v>1</v>
      </c>
      <c r="I249" s="178"/>
      <c r="J249" s="179">
        <f>ROUND(I249*H249,2)</f>
        <v>0</v>
      </c>
      <c r="K249" s="175" t="s">
        <v>147</v>
      </c>
      <c r="L249" s="40"/>
      <c r="M249" s="180" t="s">
        <v>1</v>
      </c>
      <c r="N249" s="181" t="s">
        <v>49</v>
      </c>
      <c r="O249" s="78"/>
      <c r="P249" s="182">
        <f>O249*H249</f>
        <v>0</v>
      </c>
      <c r="Q249" s="182">
        <v>0</v>
      </c>
      <c r="R249" s="182">
        <f>Q249*H249</f>
        <v>0</v>
      </c>
      <c r="S249" s="182">
        <v>2.27</v>
      </c>
      <c r="T249" s="183">
        <f>S249*H249</f>
        <v>2.27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184" t="s">
        <v>148</v>
      </c>
      <c r="AT249" s="184" t="s">
        <v>143</v>
      </c>
      <c r="AU249" s="184" t="s">
        <v>21</v>
      </c>
      <c r="AY249" s="19" t="s">
        <v>141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9" t="s">
        <v>92</v>
      </c>
      <c r="BK249" s="185">
        <f>ROUND(I249*H249,2)</f>
        <v>0</v>
      </c>
      <c r="BL249" s="19" t="s">
        <v>148</v>
      </c>
      <c r="BM249" s="184" t="s">
        <v>667</v>
      </c>
    </row>
    <row r="250" spans="1:47" s="2" customFormat="1" ht="12">
      <c r="A250" s="39"/>
      <c r="B250" s="40"/>
      <c r="C250" s="39"/>
      <c r="D250" s="186" t="s">
        <v>150</v>
      </c>
      <c r="E250" s="39"/>
      <c r="F250" s="187" t="s">
        <v>457</v>
      </c>
      <c r="G250" s="39"/>
      <c r="H250" s="39"/>
      <c r="I250" s="188"/>
      <c r="J250" s="39"/>
      <c r="K250" s="39"/>
      <c r="L250" s="40"/>
      <c r="M250" s="189"/>
      <c r="N250" s="190"/>
      <c r="O250" s="78"/>
      <c r="P250" s="78"/>
      <c r="Q250" s="78"/>
      <c r="R250" s="78"/>
      <c r="S250" s="78"/>
      <c r="T250" s="7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9" t="s">
        <v>150</v>
      </c>
      <c r="AU250" s="19" t="s">
        <v>21</v>
      </c>
    </row>
    <row r="251" spans="1:63" s="12" customFormat="1" ht="22.8" customHeight="1">
      <c r="A251" s="12"/>
      <c r="B251" s="159"/>
      <c r="C251" s="12"/>
      <c r="D251" s="160" t="s">
        <v>83</v>
      </c>
      <c r="E251" s="170" t="s">
        <v>473</v>
      </c>
      <c r="F251" s="170" t="s">
        <v>474</v>
      </c>
      <c r="G251" s="12"/>
      <c r="H251" s="12"/>
      <c r="I251" s="162"/>
      <c r="J251" s="171">
        <f>BK251</f>
        <v>0</v>
      </c>
      <c r="K251" s="12"/>
      <c r="L251" s="159"/>
      <c r="M251" s="164"/>
      <c r="N251" s="165"/>
      <c r="O251" s="165"/>
      <c r="P251" s="166">
        <f>SUM(P252:P267)</f>
        <v>0</v>
      </c>
      <c r="Q251" s="165"/>
      <c r="R251" s="166">
        <f>SUM(R252:R267)</f>
        <v>0</v>
      </c>
      <c r="S251" s="165"/>
      <c r="T251" s="167">
        <f>SUM(T252:T267)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0" t="s">
        <v>92</v>
      </c>
      <c r="AT251" s="168" t="s">
        <v>83</v>
      </c>
      <c r="AU251" s="168" t="s">
        <v>92</v>
      </c>
      <c r="AY251" s="160" t="s">
        <v>141</v>
      </c>
      <c r="BK251" s="169">
        <f>SUM(BK252:BK267)</f>
        <v>0</v>
      </c>
    </row>
    <row r="252" spans="1:65" s="2" customFormat="1" ht="14.4" customHeight="1">
      <c r="A252" s="39"/>
      <c r="B252" s="172"/>
      <c r="C252" s="173" t="s">
        <v>401</v>
      </c>
      <c r="D252" s="173" t="s">
        <v>143</v>
      </c>
      <c r="E252" s="174" t="s">
        <v>476</v>
      </c>
      <c r="F252" s="175" t="s">
        <v>477</v>
      </c>
      <c r="G252" s="176" t="s">
        <v>220</v>
      </c>
      <c r="H252" s="177">
        <v>1362.876</v>
      </c>
      <c r="I252" s="178"/>
      <c r="J252" s="179">
        <f>ROUND(I252*H252,2)</f>
        <v>0</v>
      </c>
      <c r="K252" s="175" t="s">
        <v>147</v>
      </c>
      <c r="L252" s="40"/>
      <c r="M252" s="180" t="s">
        <v>1</v>
      </c>
      <c r="N252" s="181" t="s">
        <v>49</v>
      </c>
      <c r="O252" s="78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4" t="s">
        <v>148</v>
      </c>
      <c r="AT252" s="184" t="s">
        <v>143</v>
      </c>
      <c r="AU252" s="184" t="s">
        <v>21</v>
      </c>
      <c r="AY252" s="19" t="s">
        <v>141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92</v>
      </c>
      <c r="BK252" s="185">
        <f>ROUND(I252*H252,2)</f>
        <v>0</v>
      </c>
      <c r="BL252" s="19" t="s">
        <v>148</v>
      </c>
      <c r="BM252" s="184" t="s">
        <v>668</v>
      </c>
    </row>
    <row r="253" spans="1:65" s="2" customFormat="1" ht="24.15" customHeight="1">
      <c r="A253" s="39"/>
      <c r="B253" s="172"/>
      <c r="C253" s="173" t="s">
        <v>411</v>
      </c>
      <c r="D253" s="173" t="s">
        <v>143</v>
      </c>
      <c r="E253" s="174" t="s">
        <v>480</v>
      </c>
      <c r="F253" s="175" t="s">
        <v>481</v>
      </c>
      <c r="G253" s="176" t="s">
        <v>220</v>
      </c>
      <c r="H253" s="177">
        <v>1419.66</v>
      </c>
      <c r="I253" s="178"/>
      <c r="J253" s="179">
        <f>ROUND(I253*H253,2)</f>
        <v>0</v>
      </c>
      <c r="K253" s="175" t="s">
        <v>147</v>
      </c>
      <c r="L253" s="40"/>
      <c r="M253" s="180" t="s">
        <v>1</v>
      </c>
      <c r="N253" s="181" t="s">
        <v>49</v>
      </c>
      <c r="O253" s="78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184" t="s">
        <v>148</v>
      </c>
      <c r="AT253" s="184" t="s">
        <v>143</v>
      </c>
      <c r="AU253" s="184" t="s">
        <v>21</v>
      </c>
      <c r="AY253" s="19" t="s">
        <v>141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9" t="s">
        <v>92</v>
      </c>
      <c r="BK253" s="185">
        <f>ROUND(I253*H253,2)</f>
        <v>0</v>
      </c>
      <c r="BL253" s="19" t="s">
        <v>148</v>
      </c>
      <c r="BM253" s="184" t="s">
        <v>669</v>
      </c>
    </row>
    <row r="254" spans="1:47" s="2" customFormat="1" ht="12">
      <c r="A254" s="39"/>
      <c r="B254" s="40"/>
      <c r="C254" s="39"/>
      <c r="D254" s="186" t="s">
        <v>150</v>
      </c>
      <c r="E254" s="39"/>
      <c r="F254" s="187" t="s">
        <v>483</v>
      </c>
      <c r="G254" s="39"/>
      <c r="H254" s="39"/>
      <c r="I254" s="188"/>
      <c r="J254" s="39"/>
      <c r="K254" s="39"/>
      <c r="L254" s="40"/>
      <c r="M254" s="189"/>
      <c r="N254" s="190"/>
      <c r="O254" s="78"/>
      <c r="P254" s="78"/>
      <c r="Q254" s="78"/>
      <c r="R254" s="78"/>
      <c r="S254" s="78"/>
      <c r="T254" s="7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9" t="s">
        <v>150</v>
      </c>
      <c r="AU254" s="19" t="s">
        <v>21</v>
      </c>
    </row>
    <row r="255" spans="1:51" s="13" customFormat="1" ht="12">
      <c r="A255" s="13"/>
      <c r="B255" s="191"/>
      <c r="C255" s="13"/>
      <c r="D255" s="186" t="s">
        <v>152</v>
      </c>
      <c r="E255" s="192" t="s">
        <v>1</v>
      </c>
      <c r="F255" s="193" t="s">
        <v>670</v>
      </c>
      <c r="G255" s="13"/>
      <c r="H255" s="194">
        <v>129.06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40</v>
      </c>
      <c r="AX255" s="13" t="s">
        <v>92</v>
      </c>
      <c r="AY255" s="192" t="s">
        <v>141</v>
      </c>
    </row>
    <row r="256" spans="1:51" s="13" customFormat="1" ht="12">
      <c r="A256" s="13"/>
      <c r="B256" s="191"/>
      <c r="C256" s="13"/>
      <c r="D256" s="186" t="s">
        <v>152</v>
      </c>
      <c r="E256" s="13"/>
      <c r="F256" s="193" t="s">
        <v>671</v>
      </c>
      <c r="G256" s="13"/>
      <c r="H256" s="194">
        <v>1419.66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152</v>
      </c>
      <c r="AU256" s="192" t="s">
        <v>21</v>
      </c>
      <c r="AV256" s="13" t="s">
        <v>21</v>
      </c>
      <c r="AW256" s="13" t="s">
        <v>3</v>
      </c>
      <c r="AX256" s="13" t="s">
        <v>92</v>
      </c>
      <c r="AY256" s="192" t="s">
        <v>141</v>
      </c>
    </row>
    <row r="257" spans="1:65" s="2" customFormat="1" ht="24.15" customHeight="1">
      <c r="A257" s="39"/>
      <c r="B257" s="172"/>
      <c r="C257" s="173" t="s">
        <v>418</v>
      </c>
      <c r="D257" s="173" t="s">
        <v>143</v>
      </c>
      <c r="E257" s="174" t="s">
        <v>480</v>
      </c>
      <c r="F257" s="175" t="s">
        <v>481</v>
      </c>
      <c r="G257" s="176" t="s">
        <v>220</v>
      </c>
      <c r="H257" s="177">
        <v>14640.252</v>
      </c>
      <c r="I257" s="178"/>
      <c r="J257" s="179">
        <f>ROUND(I257*H257,2)</f>
        <v>0</v>
      </c>
      <c r="K257" s="175" t="s">
        <v>147</v>
      </c>
      <c r="L257" s="40"/>
      <c r="M257" s="180" t="s">
        <v>1</v>
      </c>
      <c r="N257" s="181" t="s">
        <v>49</v>
      </c>
      <c r="O257" s="78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84" t="s">
        <v>148</v>
      </c>
      <c r="AT257" s="184" t="s">
        <v>143</v>
      </c>
      <c r="AU257" s="184" t="s">
        <v>21</v>
      </c>
      <c r="AY257" s="19" t="s">
        <v>141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9" t="s">
        <v>92</v>
      </c>
      <c r="BK257" s="185">
        <f>ROUND(I257*H257,2)</f>
        <v>0</v>
      </c>
      <c r="BL257" s="19" t="s">
        <v>148</v>
      </c>
      <c r="BM257" s="184" t="s">
        <v>672</v>
      </c>
    </row>
    <row r="258" spans="1:47" s="2" customFormat="1" ht="12">
      <c r="A258" s="39"/>
      <c r="B258" s="40"/>
      <c r="C258" s="39"/>
      <c r="D258" s="186" t="s">
        <v>150</v>
      </c>
      <c r="E258" s="39"/>
      <c r="F258" s="187" t="s">
        <v>488</v>
      </c>
      <c r="G258" s="39"/>
      <c r="H258" s="39"/>
      <c r="I258" s="188"/>
      <c r="J258" s="39"/>
      <c r="K258" s="39"/>
      <c r="L258" s="40"/>
      <c r="M258" s="189"/>
      <c r="N258" s="190"/>
      <c r="O258" s="78"/>
      <c r="P258" s="78"/>
      <c r="Q258" s="78"/>
      <c r="R258" s="78"/>
      <c r="S258" s="78"/>
      <c r="T258" s="7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9" t="s">
        <v>150</v>
      </c>
      <c r="AU258" s="19" t="s">
        <v>21</v>
      </c>
    </row>
    <row r="259" spans="1:51" s="13" customFormat="1" ht="12">
      <c r="A259" s="13"/>
      <c r="B259" s="191"/>
      <c r="C259" s="13"/>
      <c r="D259" s="186" t="s">
        <v>152</v>
      </c>
      <c r="E259" s="192" t="s">
        <v>1</v>
      </c>
      <c r="F259" s="193" t="s">
        <v>673</v>
      </c>
      <c r="G259" s="13"/>
      <c r="H259" s="194">
        <v>221.822</v>
      </c>
      <c r="I259" s="195"/>
      <c r="J259" s="13"/>
      <c r="K259" s="13"/>
      <c r="L259" s="191"/>
      <c r="M259" s="196"/>
      <c r="N259" s="197"/>
      <c r="O259" s="197"/>
      <c r="P259" s="197"/>
      <c r="Q259" s="197"/>
      <c r="R259" s="197"/>
      <c r="S259" s="197"/>
      <c r="T259" s="19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2" t="s">
        <v>152</v>
      </c>
      <c r="AU259" s="192" t="s">
        <v>21</v>
      </c>
      <c r="AV259" s="13" t="s">
        <v>21</v>
      </c>
      <c r="AW259" s="13" t="s">
        <v>40</v>
      </c>
      <c r="AX259" s="13" t="s">
        <v>92</v>
      </c>
      <c r="AY259" s="192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3"/>
      <c r="F260" s="193" t="s">
        <v>674</v>
      </c>
      <c r="G260" s="13"/>
      <c r="H260" s="194">
        <v>14640.252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3</v>
      </c>
      <c r="AX260" s="13" t="s">
        <v>92</v>
      </c>
      <c r="AY260" s="192" t="s">
        <v>141</v>
      </c>
    </row>
    <row r="261" spans="1:65" s="2" customFormat="1" ht="24.15" customHeight="1">
      <c r="A261" s="39"/>
      <c r="B261" s="172"/>
      <c r="C261" s="173" t="s">
        <v>425</v>
      </c>
      <c r="D261" s="173" t="s">
        <v>143</v>
      </c>
      <c r="E261" s="174" t="s">
        <v>480</v>
      </c>
      <c r="F261" s="175" t="s">
        <v>481</v>
      </c>
      <c r="G261" s="176" t="s">
        <v>220</v>
      </c>
      <c r="H261" s="177">
        <v>5059.97</v>
      </c>
      <c r="I261" s="178"/>
      <c r="J261" s="179">
        <f>ROUND(I261*H261,2)</f>
        <v>0</v>
      </c>
      <c r="K261" s="175" t="s">
        <v>147</v>
      </c>
      <c r="L261" s="40"/>
      <c r="M261" s="180" t="s">
        <v>1</v>
      </c>
      <c r="N261" s="181" t="s">
        <v>49</v>
      </c>
      <c r="O261" s="78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4" t="s">
        <v>148</v>
      </c>
      <c r="AT261" s="184" t="s">
        <v>143</v>
      </c>
      <c r="AU261" s="184" t="s">
        <v>21</v>
      </c>
      <c r="AY261" s="19" t="s">
        <v>141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92</v>
      </c>
      <c r="BK261" s="185">
        <f>ROUND(I261*H261,2)</f>
        <v>0</v>
      </c>
      <c r="BL261" s="19" t="s">
        <v>148</v>
      </c>
      <c r="BM261" s="184" t="s">
        <v>675</v>
      </c>
    </row>
    <row r="262" spans="1:47" s="2" customFormat="1" ht="12">
      <c r="A262" s="39"/>
      <c r="B262" s="40"/>
      <c r="C262" s="39"/>
      <c r="D262" s="186" t="s">
        <v>150</v>
      </c>
      <c r="E262" s="39"/>
      <c r="F262" s="187" t="s">
        <v>210</v>
      </c>
      <c r="G262" s="39"/>
      <c r="H262" s="39"/>
      <c r="I262" s="188"/>
      <c r="J262" s="39"/>
      <c r="K262" s="39"/>
      <c r="L262" s="40"/>
      <c r="M262" s="189"/>
      <c r="N262" s="190"/>
      <c r="O262" s="78"/>
      <c r="P262" s="78"/>
      <c r="Q262" s="78"/>
      <c r="R262" s="78"/>
      <c r="S262" s="78"/>
      <c r="T262" s="7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9" t="s">
        <v>150</v>
      </c>
      <c r="AU262" s="19" t="s">
        <v>21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676</v>
      </c>
      <c r="G263" s="13"/>
      <c r="H263" s="194">
        <v>1011.994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92</v>
      </c>
      <c r="AY263" s="192" t="s">
        <v>141</v>
      </c>
    </row>
    <row r="264" spans="1:51" s="13" customFormat="1" ht="12">
      <c r="A264" s="13"/>
      <c r="B264" s="191"/>
      <c r="C264" s="13"/>
      <c r="D264" s="186" t="s">
        <v>152</v>
      </c>
      <c r="E264" s="13"/>
      <c r="F264" s="193" t="s">
        <v>677</v>
      </c>
      <c r="G264" s="13"/>
      <c r="H264" s="194">
        <v>5059.97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152</v>
      </c>
      <c r="AU264" s="192" t="s">
        <v>21</v>
      </c>
      <c r="AV264" s="13" t="s">
        <v>21</v>
      </c>
      <c r="AW264" s="13" t="s">
        <v>3</v>
      </c>
      <c r="AX264" s="13" t="s">
        <v>92</v>
      </c>
      <c r="AY264" s="192" t="s">
        <v>141</v>
      </c>
    </row>
    <row r="265" spans="1:65" s="2" customFormat="1" ht="24.15" customHeight="1">
      <c r="A265" s="39"/>
      <c r="B265" s="172"/>
      <c r="C265" s="173" t="s">
        <v>431</v>
      </c>
      <c r="D265" s="173" t="s">
        <v>143</v>
      </c>
      <c r="E265" s="174" t="s">
        <v>497</v>
      </c>
      <c r="F265" s="175" t="s">
        <v>498</v>
      </c>
      <c r="G265" s="176" t="s">
        <v>220</v>
      </c>
      <c r="H265" s="177">
        <v>48.297</v>
      </c>
      <c r="I265" s="178"/>
      <c r="J265" s="179">
        <f>ROUND(I265*H265,2)</f>
        <v>0</v>
      </c>
      <c r="K265" s="175" t="s">
        <v>147</v>
      </c>
      <c r="L265" s="40"/>
      <c r="M265" s="180" t="s">
        <v>1</v>
      </c>
      <c r="N265" s="181" t="s">
        <v>49</v>
      </c>
      <c r="O265" s="78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4" t="s">
        <v>148</v>
      </c>
      <c r="AT265" s="184" t="s">
        <v>143</v>
      </c>
      <c r="AU265" s="184" t="s">
        <v>21</v>
      </c>
      <c r="AY265" s="19" t="s">
        <v>141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9" t="s">
        <v>92</v>
      </c>
      <c r="BK265" s="185">
        <f>ROUND(I265*H265,2)</f>
        <v>0</v>
      </c>
      <c r="BL265" s="19" t="s">
        <v>148</v>
      </c>
      <c r="BM265" s="184" t="s">
        <v>678</v>
      </c>
    </row>
    <row r="266" spans="1:65" s="2" customFormat="1" ht="24.15" customHeight="1">
      <c r="A266" s="39"/>
      <c r="B266" s="172"/>
      <c r="C266" s="173" t="s">
        <v>436</v>
      </c>
      <c r="D266" s="173" t="s">
        <v>143</v>
      </c>
      <c r="E266" s="174" t="s">
        <v>501</v>
      </c>
      <c r="F266" s="175" t="s">
        <v>502</v>
      </c>
      <c r="G266" s="176" t="s">
        <v>220</v>
      </c>
      <c r="H266" s="177">
        <v>221.822</v>
      </c>
      <c r="I266" s="178"/>
      <c r="J266" s="179">
        <f>ROUND(I266*H266,2)</f>
        <v>0</v>
      </c>
      <c r="K266" s="175" t="s">
        <v>1</v>
      </c>
      <c r="L266" s="40"/>
      <c r="M266" s="180" t="s">
        <v>1</v>
      </c>
      <c r="N266" s="181" t="s">
        <v>49</v>
      </c>
      <c r="O266" s="78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148</v>
      </c>
      <c r="AT266" s="184" t="s">
        <v>143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679</v>
      </c>
    </row>
    <row r="267" spans="1:65" s="2" customFormat="1" ht="24.15" customHeight="1">
      <c r="A267" s="39"/>
      <c r="B267" s="172"/>
      <c r="C267" s="173" t="s">
        <v>442</v>
      </c>
      <c r="D267" s="173" t="s">
        <v>143</v>
      </c>
      <c r="E267" s="174" t="s">
        <v>505</v>
      </c>
      <c r="F267" s="175" t="s">
        <v>219</v>
      </c>
      <c r="G267" s="176" t="s">
        <v>220</v>
      </c>
      <c r="H267" s="177">
        <v>617.143</v>
      </c>
      <c r="I267" s="178"/>
      <c r="J267" s="179">
        <f>ROUND(I267*H267,2)</f>
        <v>0</v>
      </c>
      <c r="K267" s="175" t="s">
        <v>1</v>
      </c>
      <c r="L267" s="40"/>
      <c r="M267" s="180" t="s">
        <v>1</v>
      </c>
      <c r="N267" s="181" t="s">
        <v>49</v>
      </c>
      <c r="O267" s="78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184" t="s">
        <v>148</v>
      </c>
      <c r="AT267" s="184" t="s">
        <v>143</v>
      </c>
      <c r="AU267" s="184" t="s">
        <v>21</v>
      </c>
      <c r="AY267" s="19" t="s">
        <v>141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9" t="s">
        <v>92</v>
      </c>
      <c r="BK267" s="185">
        <f>ROUND(I267*H267,2)</f>
        <v>0</v>
      </c>
      <c r="BL267" s="19" t="s">
        <v>148</v>
      </c>
      <c r="BM267" s="184" t="s">
        <v>680</v>
      </c>
    </row>
    <row r="268" spans="1:63" s="12" customFormat="1" ht="22.8" customHeight="1">
      <c r="A268" s="12"/>
      <c r="B268" s="159"/>
      <c r="C268" s="12"/>
      <c r="D268" s="160" t="s">
        <v>83</v>
      </c>
      <c r="E268" s="170" t="s">
        <v>507</v>
      </c>
      <c r="F268" s="170" t="s">
        <v>508</v>
      </c>
      <c r="G268" s="12"/>
      <c r="H268" s="12"/>
      <c r="I268" s="162"/>
      <c r="J268" s="171">
        <f>BK268</f>
        <v>0</v>
      </c>
      <c r="K268" s="12"/>
      <c r="L268" s="159"/>
      <c r="M268" s="164"/>
      <c r="N268" s="165"/>
      <c r="O268" s="165"/>
      <c r="P268" s="166">
        <f>SUM(P269:P272)</f>
        <v>0</v>
      </c>
      <c r="Q268" s="165"/>
      <c r="R268" s="166">
        <f>SUM(R269:R272)</f>
        <v>0</v>
      </c>
      <c r="S268" s="165"/>
      <c r="T268" s="167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0" t="s">
        <v>92</v>
      </c>
      <c r="AT268" s="168" t="s">
        <v>83</v>
      </c>
      <c r="AU268" s="168" t="s">
        <v>92</v>
      </c>
      <c r="AY268" s="160" t="s">
        <v>141</v>
      </c>
      <c r="BK268" s="169">
        <f>SUM(BK269:BK272)</f>
        <v>0</v>
      </c>
    </row>
    <row r="269" spans="1:65" s="2" customFormat="1" ht="24.15" customHeight="1">
      <c r="A269" s="39"/>
      <c r="B269" s="172"/>
      <c r="C269" s="173" t="s">
        <v>448</v>
      </c>
      <c r="D269" s="173" t="s">
        <v>143</v>
      </c>
      <c r="E269" s="174" t="s">
        <v>681</v>
      </c>
      <c r="F269" s="175" t="s">
        <v>682</v>
      </c>
      <c r="G269" s="176" t="s">
        <v>220</v>
      </c>
      <c r="H269" s="177">
        <v>446.772</v>
      </c>
      <c r="I269" s="178"/>
      <c r="J269" s="179">
        <f>ROUND(I269*H269,2)</f>
        <v>0</v>
      </c>
      <c r="K269" s="175" t="s">
        <v>147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683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684</v>
      </c>
      <c r="G270" s="13"/>
      <c r="H270" s="194">
        <v>446.772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65" s="2" customFormat="1" ht="24.15" customHeight="1">
      <c r="A271" s="39"/>
      <c r="B271" s="172"/>
      <c r="C271" s="173" t="s">
        <v>453</v>
      </c>
      <c r="D271" s="173" t="s">
        <v>143</v>
      </c>
      <c r="E271" s="174" t="s">
        <v>510</v>
      </c>
      <c r="F271" s="175" t="s">
        <v>511</v>
      </c>
      <c r="G271" s="176" t="s">
        <v>220</v>
      </c>
      <c r="H271" s="177">
        <v>2422.574</v>
      </c>
      <c r="I271" s="178"/>
      <c r="J271" s="179">
        <f>ROUND(I271*H271,2)</f>
        <v>0</v>
      </c>
      <c r="K271" s="175" t="s">
        <v>147</v>
      </c>
      <c r="L271" s="40"/>
      <c r="M271" s="180" t="s">
        <v>1</v>
      </c>
      <c r="N271" s="181" t="s">
        <v>49</v>
      </c>
      <c r="O271" s="78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184" t="s">
        <v>148</v>
      </c>
      <c r="AT271" s="184" t="s">
        <v>143</v>
      </c>
      <c r="AU271" s="184" t="s">
        <v>21</v>
      </c>
      <c r="AY271" s="19" t="s">
        <v>141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9" t="s">
        <v>92</v>
      </c>
      <c r="BK271" s="185">
        <f>ROUND(I271*H271,2)</f>
        <v>0</v>
      </c>
      <c r="BL271" s="19" t="s">
        <v>148</v>
      </c>
      <c r="BM271" s="184" t="s">
        <v>685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686</v>
      </c>
      <c r="G272" s="13"/>
      <c r="H272" s="194">
        <v>2422.574</v>
      </c>
      <c r="I272" s="195"/>
      <c r="J272" s="13"/>
      <c r="K272" s="13"/>
      <c r="L272" s="191"/>
      <c r="M272" s="222"/>
      <c r="N272" s="223"/>
      <c r="O272" s="223"/>
      <c r="P272" s="223"/>
      <c r="Q272" s="223"/>
      <c r="R272" s="223"/>
      <c r="S272" s="223"/>
      <c r="T272" s="22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92</v>
      </c>
      <c r="AY272" s="192" t="s">
        <v>141</v>
      </c>
    </row>
    <row r="273" spans="1:31" s="2" customFormat="1" ht="6.95" customHeight="1">
      <c r="A273" s="39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40"/>
      <c r="M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</sheetData>
  <autoFilter ref="C121:K27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0"/>
      <c r="C9" s="39"/>
      <c r="D9" s="39"/>
      <c r="E9" s="68" t="s">
        <v>687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ROUND(J122,2)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ROUND((SUM(BE122:BE370)),2)</f>
        <v>0</v>
      </c>
      <c r="G33" s="39"/>
      <c r="H33" s="39"/>
      <c r="I33" s="129">
        <v>0.21</v>
      </c>
      <c r="J33" s="128">
        <f>ROUND(((SUM(BE122:BE370))*I33),2)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ROUND((SUM(BF122:BF370)),2)</f>
        <v>0</v>
      </c>
      <c r="G34" s="39"/>
      <c r="H34" s="39"/>
      <c r="I34" s="129">
        <v>0.15</v>
      </c>
      <c r="J34" s="128">
        <f>ROUND(((SUM(BF122:BF370))*I34),2)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ROUND((SUM(BG122:BG370)),2)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ROUND((SUM(BH122:BH370)),2)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ROUND((SUM(BI122:BI370)),2)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39"/>
      <c r="D87" s="39"/>
      <c r="E87" s="68" t="str">
        <f>E9</f>
        <v>SO 106 - Úpravy navazujících sjezdů, místních a účelových komunikací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J123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J124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122</v>
      </c>
      <c r="E99" s="147"/>
      <c r="F99" s="147"/>
      <c r="G99" s="147"/>
      <c r="H99" s="147"/>
      <c r="I99" s="147"/>
      <c r="J99" s="148">
        <f>J166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123</v>
      </c>
      <c r="E100" s="147"/>
      <c r="F100" s="147"/>
      <c r="G100" s="147"/>
      <c r="H100" s="147"/>
      <c r="I100" s="147"/>
      <c r="J100" s="148">
        <f>J263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124</v>
      </c>
      <c r="E101" s="147"/>
      <c r="F101" s="147"/>
      <c r="G101" s="147"/>
      <c r="H101" s="147"/>
      <c r="I101" s="147"/>
      <c r="J101" s="148">
        <f>J348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125</v>
      </c>
      <c r="E102" s="147"/>
      <c r="F102" s="147"/>
      <c r="G102" s="147"/>
      <c r="H102" s="147"/>
      <c r="I102" s="147"/>
      <c r="J102" s="148">
        <f>J366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5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39"/>
      <c r="E109" s="39"/>
      <c r="F109" s="39"/>
      <c r="G109" s="39"/>
      <c r="H109" s="39"/>
      <c r="I109" s="39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39"/>
      <c r="D112" s="39"/>
      <c r="E112" s="122" t="str">
        <f>E7</f>
        <v>II/187 - Kolínec průtah</v>
      </c>
      <c r="F112" s="32"/>
      <c r="G112" s="32"/>
      <c r="H112" s="32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113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75" customHeight="1">
      <c r="A114" s="39"/>
      <c r="B114" s="40"/>
      <c r="C114" s="39"/>
      <c r="D114" s="39"/>
      <c r="E114" s="68" t="str">
        <f>E9</f>
        <v>SO 106 - Úpravy navazujících sjezdů, místních a účelových komunikací</v>
      </c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39"/>
      <c r="E116" s="39"/>
      <c r="F116" s="27" t="str">
        <f>F12</f>
        <v>Kolínec</v>
      </c>
      <c r="G116" s="39"/>
      <c r="H116" s="39"/>
      <c r="I116" s="32" t="s">
        <v>24</v>
      </c>
      <c r="J116" s="70" t="str">
        <f>IF(J12="","",J12)</f>
        <v>17. 2. 2021</v>
      </c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2" t="s">
        <v>30</v>
      </c>
      <c r="D118" s="39"/>
      <c r="E118" s="39"/>
      <c r="F118" s="27" t="str">
        <f>E15</f>
        <v xml:space="preserve">SÚS Plzeňského kraje, Škroupova 18, 30613 Plzeň </v>
      </c>
      <c r="G118" s="39"/>
      <c r="H118" s="39"/>
      <c r="I118" s="32" t="s">
        <v>37</v>
      </c>
      <c r="J118" s="37" t="str">
        <f>E21</f>
        <v>Ing. arch. Martin Jirovský Ph.D, MBA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35</v>
      </c>
      <c r="D119" s="39"/>
      <c r="E119" s="39"/>
      <c r="F119" s="27" t="str">
        <f>IF(E18="","",E18)</f>
        <v>Vyplň údaj</v>
      </c>
      <c r="G119" s="39"/>
      <c r="H119" s="39"/>
      <c r="I119" s="32" t="s">
        <v>41</v>
      </c>
      <c r="J119" s="37" t="str">
        <f>E24</f>
        <v>Centrum služeb Staré město; Stejskalová Petra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49"/>
      <c r="B121" s="150"/>
      <c r="C121" s="151" t="s">
        <v>127</v>
      </c>
      <c r="D121" s="152" t="s">
        <v>69</v>
      </c>
      <c r="E121" s="152" t="s">
        <v>65</v>
      </c>
      <c r="F121" s="152" t="s">
        <v>66</v>
      </c>
      <c r="G121" s="152" t="s">
        <v>128</v>
      </c>
      <c r="H121" s="152" t="s">
        <v>129</v>
      </c>
      <c r="I121" s="152" t="s">
        <v>130</v>
      </c>
      <c r="J121" s="152" t="s">
        <v>117</v>
      </c>
      <c r="K121" s="153" t="s">
        <v>131</v>
      </c>
      <c r="L121" s="154"/>
      <c r="M121" s="87" t="s">
        <v>1</v>
      </c>
      <c r="N121" s="88" t="s">
        <v>48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9"/>
      <c r="B122" s="40"/>
      <c r="C122" s="94" t="s">
        <v>138</v>
      </c>
      <c r="D122" s="39"/>
      <c r="E122" s="39"/>
      <c r="F122" s="39"/>
      <c r="G122" s="39"/>
      <c r="H122" s="39"/>
      <c r="I122" s="39"/>
      <c r="J122" s="155">
        <f>BK122</f>
        <v>0</v>
      </c>
      <c r="K122" s="39"/>
      <c r="L122" s="40"/>
      <c r="M122" s="90"/>
      <c r="N122" s="74"/>
      <c r="O122" s="91"/>
      <c r="P122" s="156">
        <f>P123</f>
        <v>0</v>
      </c>
      <c r="Q122" s="91"/>
      <c r="R122" s="156">
        <f>R123</f>
        <v>2194.7970595799998</v>
      </c>
      <c r="S122" s="91"/>
      <c r="T122" s="157">
        <f>T123</f>
        <v>659.07856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9" t="s">
        <v>83</v>
      </c>
      <c r="AU122" s="19" t="s">
        <v>119</v>
      </c>
      <c r="BK122" s="158">
        <f>BK123</f>
        <v>0</v>
      </c>
    </row>
    <row r="123" spans="1:63" s="12" customFormat="1" ht="25.9" customHeight="1">
      <c r="A123" s="12"/>
      <c r="B123" s="159"/>
      <c r="C123" s="12"/>
      <c r="D123" s="160" t="s">
        <v>83</v>
      </c>
      <c r="E123" s="161" t="s">
        <v>139</v>
      </c>
      <c r="F123" s="161" t="s">
        <v>140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P124+P166+P263+P348+P366</f>
        <v>0</v>
      </c>
      <c r="Q123" s="165"/>
      <c r="R123" s="166">
        <f>R124+R166+R263+R348+R366</f>
        <v>2194.7970595799998</v>
      </c>
      <c r="S123" s="165"/>
      <c r="T123" s="167">
        <f>T124+T166+T263+T348+T366</f>
        <v>659.07856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92</v>
      </c>
      <c r="AT123" s="168" t="s">
        <v>83</v>
      </c>
      <c r="AU123" s="168" t="s">
        <v>84</v>
      </c>
      <c r="AY123" s="160" t="s">
        <v>141</v>
      </c>
      <c r="BK123" s="169">
        <f>BK124+BK166+BK263+BK348+BK366</f>
        <v>0</v>
      </c>
    </row>
    <row r="124" spans="1:63" s="12" customFormat="1" ht="22.8" customHeight="1">
      <c r="A124" s="12"/>
      <c r="B124" s="159"/>
      <c r="C124" s="12"/>
      <c r="D124" s="160" t="s">
        <v>83</v>
      </c>
      <c r="E124" s="170" t="s">
        <v>92</v>
      </c>
      <c r="F124" s="170" t="s">
        <v>142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SUM(P125:P165)</f>
        <v>0</v>
      </c>
      <c r="Q124" s="165"/>
      <c r="R124" s="166">
        <f>SUM(R125:R165)</f>
        <v>0.0386974</v>
      </c>
      <c r="S124" s="165"/>
      <c r="T124" s="167">
        <f>SUM(T125:T165)</f>
        <v>659.07856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92</v>
      </c>
      <c r="AY124" s="160" t="s">
        <v>141</v>
      </c>
      <c r="BK124" s="169">
        <f>SUM(BK125:BK165)</f>
        <v>0</v>
      </c>
    </row>
    <row r="125" spans="1:65" s="2" customFormat="1" ht="24.15" customHeight="1">
      <c r="A125" s="39"/>
      <c r="B125" s="172"/>
      <c r="C125" s="173" t="s">
        <v>92</v>
      </c>
      <c r="D125" s="173" t="s">
        <v>143</v>
      </c>
      <c r="E125" s="174" t="s">
        <v>688</v>
      </c>
      <c r="F125" s="175" t="s">
        <v>689</v>
      </c>
      <c r="G125" s="176" t="s">
        <v>146</v>
      </c>
      <c r="H125" s="177">
        <v>39.13</v>
      </c>
      <c r="I125" s="178"/>
      <c r="J125" s="179">
        <f>ROUND(I125*H125,2)</f>
        <v>0</v>
      </c>
      <c r="K125" s="175" t="s">
        <v>147</v>
      </c>
      <c r="L125" s="40"/>
      <c r="M125" s="180" t="s">
        <v>1</v>
      </c>
      <c r="N125" s="181" t="s">
        <v>49</v>
      </c>
      <c r="O125" s="78"/>
      <c r="P125" s="182">
        <f>O125*H125</f>
        <v>0</v>
      </c>
      <c r="Q125" s="182">
        <v>0</v>
      </c>
      <c r="R125" s="182">
        <f>Q125*H125</f>
        <v>0</v>
      </c>
      <c r="S125" s="182">
        <v>0.32</v>
      </c>
      <c r="T125" s="183">
        <f>S125*H125</f>
        <v>12.521600000000001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4" t="s">
        <v>148</v>
      </c>
      <c r="AT125" s="184" t="s">
        <v>143</v>
      </c>
      <c r="AU125" s="184" t="s">
        <v>21</v>
      </c>
      <c r="AY125" s="19" t="s">
        <v>141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92</v>
      </c>
      <c r="BK125" s="185">
        <f>ROUND(I125*H125,2)</f>
        <v>0</v>
      </c>
      <c r="BL125" s="19" t="s">
        <v>148</v>
      </c>
      <c r="BM125" s="184" t="s">
        <v>690</v>
      </c>
    </row>
    <row r="126" spans="1:47" s="2" customFormat="1" ht="12">
      <c r="A126" s="39"/>
      <c r="B126" s="40"/>
      <c r="C126" s="39"/>
      <c r="D126" s="186" t="s">
        <v>150</v>
      </c>
      <c r="E126" s="39"/>
      <c r="F126" s="187" t="s">
        <v>151</v>
      </c>
      <c r="G126" s="39"/>
      <c r="H126" s="39"/>
      <c r="I126" s="188"/>
      <c r="J126" s="39"/>
      <c r="K126" s="39"/>
      <c r="L126" s="40"/>
      <c r="M126" s="189"/>
      <c r="N126" s="190"/>
      <c r="O126" s="78"/>
      <c r="P126" s="78"/>
      <c r="Q126" s="78"/>
      <c r="R126" s="78"/>
      <c r="S126" s="78"/>
      <c r="T126" s="7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9" t="s">
        <v>150</v>
      </c>
      <c r="AU126" s="19" t="s">
        <v>21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691</v>
      </c>
      <c r="G127" s="13"/>
      <c r="H127" s="194">
        <v>39.13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692</v>
      </c>
      <c r="F128" s="175" t="s">
        <v>693</v>
      </c>
      <c r="G128" s="176" t="s">
        <v>146</v>
      </c>
      <c r="H128" s="177">
        <v>39.87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0.425</v>
      </c>
      <c r="T128" s="183">
        <f>S128*H128</f>
        <v>16.94475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694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695</v>
      </c>
      <c r="G129" s="13"/>
      <c r="H129" s="194">
        <v>39.87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154</v>
      </c>
      <c r="F130" s="175" t="s">
        <v>155</v>
      </c>
      <c r="G130" s="176" t="s">
        <v>146</v>
      </c>
      <c r="H130" s="177">
        <v>738.62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0.58</v>
      </c>
      <c r="T130" s="183">
        <f>S130*H130</f>
        <v>428.39959999999996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696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697</v>
      </c>
      <c r="G131" s="13"/>
      <c r="H131" s="194">
        <v>738.62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159</v>
      </c>
      <c r="F132" s="175" t="s">
        <v>160</v>
      </c>
      <c r="G132" s="176" t="s">
        <v>146</v>
      </c>
      <c r="H132" s="177">
        <v>552.82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0.22</v>
      </c>
      <c r="T132" s="183">
        <f>S132*H132</f>
        <v>121.62040000000002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698</v>
      </c>
    </row>
    <row r="133" spans="1:51" s="13" customFormat="1" ht="12">
      <c r="A133" s="13"/>
      <c r="B133" s="191"/>
      <c r="C133" s="13"/>
      <c r="D133" s="186" t="s">
        <v>152</v>
      </c>
      <c r="E133" s="192" t="s">
        <v>1</v>
      </c>
      <c r="F133" s="193" t="s">
        <v>699</v>
      </c>
      <c r="G133" s="13"/>
      <c r="H133" s="194">
        <v>552.82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40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166</v>
      </c>
      <c r="D134" s="173" t="s">
        <v>143</v>
      </c>
      <c r="E134" s="174" t="s">
        <v>700</v>
      </c>
      <c r="F134" s="175" t="s">
        <v>701</v>
      </c>
      <c r="G134" s="176" t="s">
        <v>146</v>
      </c>
      <c r="H134" s="177">
        <v>4.85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0.625</v>
      </c>
      <c r="T134" s="183">
        <f>S134*H134</f>
        <v>3.03125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702</v>
      </c>
    </row>
    <row r="135" spans="1:51" s="13" customFormat="1" ht="12">
      <c r="A135" s="13"/>
      <c r="B135" s="191"/>
      <c r="C135" s="13"/>
      <c r="D135" s="186" t="s">
        <v>152</v>
      </c>
      <c r="E135" s="192" t="s">
        <v>1</v>
      </c>
      <c r="F135" s="193" t="s">
        <v>703</v>
      </c>
      <c r="G135" s="13"/>
      <c r="H135" s="194">
        <v>4.85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152</v>
      </c>
      <c r="AU135" s="192" t="s">
        <v>21</v>
      </c>
      <c r="AV135" s="13" t="s">
        <v>21</v>
      </c>
      <c r="AW135" s="13" t="s">
        <v>40</v>
      </c>
      <c r="AX135" s="13" t="s">
        <v>92</v>
      </c>
      <c r="AY135" s="192" t="s">
        <v>141</v>
      </c>
    </row>
    <row r="136" spans="1:65" s="2" customFormat="1" ht="24.15" customHeight="1">
      <c r="A136" s="39"/>
      <c r="B136" s="172"/>
      <c r="C136" s="173" t="s">
        <v>171</v>
      </c>
      <c r="D136" s="173" t="s">
        <v>143</v>
      </c>
      <c r="E136" s="174" t="s">
        <v>704</v>
      </c>
      <c r="F136" s="175" t="s">
        <v>705</v>
      </c>
      <c r="G136" s="176" t="s">
        <v>146</v>
      </c>
      <c r="H136" s="177">
        <v>552.82</v>
      </c>
      <c r="I136" s="178"/>
      <c r="J136" s="179">
        <f>ROUND(I136*H136,2)</f>
        <v>0</v>
      </c>
      <c r="K136" s="175" t="s">
        <v>147</v>
      </c>
      <c r="L136" s="40"/>
      <c r="M136" s="180" t="s">
        <v>1</v>
      </c>
      <c r="N136" s="181" t="s">
        <v>49</v>
      </c>
      <c r="O136" s="78"/>
      <c r="P136" s="182">
        <f>O136*H136</f>
        <v>0</v>
      </c>
      <c r="Q136" s="182">
        <v>7E-05</v>
      </c>
      <c r="R136" s="182">
        <f>Q136*H136</f>
        <v>0.0386974</v>
      </c>
      <c r="S136" s="182">
        <v>0.128</v>
      </c>
      <c r="T136" s="183">
        <f>S136*H136</f>
        <v>70.76096000000001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4" t="s">
        <v>148</v>
      </c>
      <c r="AT136" s="184" t="s">
        <v>143</v>
      </c>
      <c r="AU136" s="184" t="s">
        <v>21</v>
      </c>
      <c r="AY136" s="19" t="s">
        <v>141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92</v>
      </c>
      <c r="BK136" s="185">
        <f>ROUND(I136*H136,2)</f>
        <v>0</v>
      </c>
      <c r="BL136" s="19" t="s">
        <v>148</v>
      </c>
      <c r="BM136" s="184" t="s">
        <v>706</v>
      </c>
    </row>
    <row r="137" spans="1:51" s="13" customFormat="1" ht="12">
      <c r="A137" s="13"/>
      <c r="B137" s="191"/>
      <c r="C137" s="13"/>
      <c r="D137" s="186" t="s">
        <v>152</v>
      </c>
      <c r="E137" s="192" t="s">
        <v>1</v>
      </c>
      <c r="F137" s="193" t="s">
        <v>699</v>
      </c>
      <c r="G137" s="13"/>
      <c r="H137" s="194">
        <v>552.82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152</v>
      </c>
      <c r="AU137" s="192" t="s">
        <v>21</v>
      </c>
      <c r="AV137" s="13" t="s">
        <v>21</v>
      </c>
      <c r="AW137" s="13" t="s">
        <v>40</v>
      </c>
      <c r="AX137" s="13" t="s">
        <v>92</v>
      </c>
      <c r="AY137" s="192" t="s">
        <v>141</v>
      </c>
    </row>
    <row r="138" spans="1:65" s="2" customFormat="1" ht="14.4" customHeight="1">
      <c r="A138" s="39"/>
      <c r="B138" s="172"/>
      <c r="C138" s="173" t="s">
        <v>175</v>
      </c>
      <c r="D138" s="173" t="s">
        <v>143</v>
      </c>
      <c r="E138" s="174" t="s">
        <v>176</v>
      </c>
      <c r="F138" s="175" t="s">
        <v>177</v>
      </c>
      <c r="G138" s="176" t="s">
        <v>178</v>
      </c>
      <c r="H138" s="177">
        <v>20</v>
      </c>
      <c r="I138" s="178"/>
      <c r="J138" s="179">
        <f>ROUND(I138*H138,2)</f>
        <v>0</v>
      </c>
      <c r="K138" s="175" t="s">
        <v>147</v>
      </c>
      <c r="L138" s="40"/>
      <c r="M138" s="180" t="s">
        <v>1</v>
      </c>
      <c r="N138" s="181" t="s">
        <v>49</v>
      </c>
      <c r="O138" s="78"/>
      <c r="P138" s="182">
        <f>O138*H138</f>
        <v>0</v>
      </c>
      <c r="Q138" s="182">
        <v>0</v>
      </c>
      <c r="R138" s="182">
        <f>Q138*H138</f>
        <v>0</v>
      </c>
      <c r="S138" s="182">
        <v>0.29</v>
      </c>
      <c r="T138" s="183">
        <f>S138*H138</f>
        <v>5.8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84" t="s">
        <v>148</v>
      </c>
      <c r="AT138" s="184" t="s">
        <v>143</v>
      </c>
      <c r="AU138" s="184" t="s">
        <v>21</v>
      </c>
      <c r="AY138" s="19" t="s">
        <v>141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92</v>
      </c>
      <c r="BK138" s="185">
        <f>ROUND(I138*H138,2)</f>
        <v>0</v>
      </c>
      <c r="BL138" s="19" t="s">
        <v>148</v>
      </c>
      <c r="BM138" s="184" t="s">
        <v>707</v>
      </c>
    </row>
    <row r="139" spans="1:51" s="13" customFormat="1" ht="12">
      <c r="A139" s="13"/>
      <c r="B139" s="191"/>
      <c r="C139" s="13"/>
      <c r="D139" s="186" t="s">
        <v>152</v>
      </c>
      <c r="E139" s="192" t="s">
        <v>1</v>
      </c>
      <c r="F139" s="193" t="s">
        <v>708</v>
      </c>
      <c r="G139" s="13"/>
      <c r="H139" s="194">
        <v>20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152</v>
      </c>
      <c r="AU139" s="192" t="s">
        <v>21</v>
      </c>
      <c r="AV139" s="13" t="s">
        <v>21</v>
      </c>
      <c r="AW139" s="13" t="s">
        <v>40</v>
      </c>
      <c r="AX139" s="13" t="s">
        <v>92</v>
      </c>
      <c r="AY139" s="192" t="s">
        <v>141</v>
      </c>
    </row>
    <row r="140" spans="1:65" s="2" customFormat="1" ht="24.15" customHeight="1">
      <c r="A140" s="39"/>
      <c r="B140" s="172"/>
      <c r="C140" s="173" t="s">
        <v>181</v>
      </c>
      <c r="D140" s="173" t="s">
        <v>143</v>
      </c>
      <c r="E140" s="174" t="s">
        <v>531</v>
      </c>
      <c r="F140" s="175" t="s">
        <v>532</v>
      </c>
      <c r="G140" s="176" t="s">
        <v>146</v>
      </c>
      <c r="H140" s="177">
        <v>129.25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148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148</v>
      </c>
      <c r="BM140" s="184" t="s">
        <v>709</v>
      </c>
    </row>
    <row r="141" spans="1:51" s="13" customFormat="1" ht="12">
      <c r="A141" s="13"/>
      <c r="B141" s="191"/>
      <c r="C141" s="13"/>
      <c r="D141" s="186" t="s">
        <v>152</v>
      </c>
      <c r="E141" s="192" t="s">
        <v>1</v>
      </c>
      <c r="F141" s="193" t="s">
        <v>710</v>
      </c>
      <c r="G141" s="13"/>
      <c r="H141" s="194">
        <v>129.25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152</v>
      </c>
      <c r="AU141" s="192" t="s">
        <v>21</v>
      </c>
      <c r="AV141" s="13" t="s">
        <v>21</v>
      </c>
      <c r="AW141" s="13" t="s">
        <v>40</v>
      </c>
      <c r="AX141" s="13" t="s">
        <v>92</v>
      </c>
      <c r="AY141" s="192" t="s">
        <v>141</v>
      </c>
    </row>
    <row r="142" spans="1:65" s="2" customFormat="1" ht="24.15" customHeight="1">
      <c r="A142" s="39"/>
      <c r="B142" s="172"/>
      <c r="C142" s="173" t="s">
        <v>186</v>
      </c>
      <c r="D142" s="173" t="s">
        <v>143</v>
      </c>
      <c r="E142" s="174" t="s">
        <v>711</v>
      </c>
      <c r="F142" s="175" t="s">
        <v>712</v>
      </c>
      <c r="G142" s="176" t="s">
        <v>189</v>
      </c>
      <c r="H142" s="177">
        <v>57.322</v>
      </c>
      <c r="I142" s="178"/>
      <c r="J142" s="179">
        <f>ROUND(I142*H142,2)</f>
        <v>0</v>
      </c>
      <c r="K142" s="175" t="s">
        <v>147</v>
      </c>
      <c r="L142" s="40"/>
      <c r="M142" s="180" t="s">
        <v>1</v>
      </c>
      <c r="N142" s="181" t="s">
        <v>49</v>
      </c>
      <c r="O142" s="78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84" t="s">
        <v>148</v>
      </c>
      <c r="AT142" s="184" t="s">
        <v>143</v>
      </c>
      <c r="AU142" s="184" t="s">
        <v>21</v>
      </c>
      <c r="AY142" s="19" t="s">
        <v>141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92</v>
      </c>
      <c r="BK142" s="185">
        <f>ROUND(I142*H142,2)</f>
        <v>0</v>
      </c>
      <c r="BL142" s="19" t="s">
        <v>148</v>
      </c>
      <c r="BM142" s="184" t="s">
        <v>713</v>
      </c>
    </row>
    <row r="143" spans="1:51" s="13" customFormat="1" ht="12">
      <c r="A143" s="13"/>
      <c r="B143" s="191"/>
      <c r="C143" s="13"/>
      <c r="D143" s="186" t="s">
        <v>152</v>
      </c>
      <c r="E143" s="192" t="s">
        <v>1</v>
      </c>
      <c r="F143" s="193" t="s">
        <v>714</v>
      </c>
      <c r="G143" s="13"/>
      <c r="H143" s="194">
        <v>57.322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40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192</v>
      </c>
      <c r="D144" s="173" t="s">
        <v>143</v>
      </c>
      <c r="E144" s="174" t="s">
        <v>193</v>
      </c>
      <c r="F144" s="175" t="s">
        <v>194</v>
      </c>
      <c r="G144" s="176" t="s">
        <v>189</v>
      </c>
      <c r="H144" s="177">
        <v>95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715</v>
      </c>
    </row>
    <row r="145" spans="1:51" s="13" customFormat="1" ht="12">
      <c r="A145" s="13"/>
      <c r="B145" s="191"/>
      <c r="C145" s="13"/>
      <c r="D145" s="186" t="s">
        <v>152</v>
      </c>
      <c r="E145" s="192" t="s">
        <v>1</v>
      </c>
      <c r="F145" s="193" t="s">
        <v>716</v>
      </c>
      <c r="G145" s="13"/>
      <c r="H145" s="194">
        <v>34.5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40</v>
      </c>
      <c r="AX145" s="13" t="s">
        <v>84</v>
      </c>
      <c r="AY145" s="192" t="s">
        <v>141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717</v>
      </c>
      <c r="G146" s="13"/>
      <c r="H146" s="194">
        <v>13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84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718</v>
      </c>
      <c r="G147" s="13"/>
      <c r="H147" s="194">
        <v>47.5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84</v>
      </c>
      <c r="AY147" s="192" t="s">
        <v>141</v>
      </c>
    </row>
    <row r="148" spans="1:51" s="14" customFormat="1" ht="12">
      <c r="A148" s="14"/>
      <c r="B148" s="199"/>
      <c r="C148" s="14"/>
      <c r="D148" s="186" t="s">
        <v>152</v>
      </c>
      <c r="E148" s="200" t="s">
        <v>1</v>
      </c>
      <c r="F148" s="201" t="s">
        <v>200</v>
      </c>
      <c r="G148" s="14"/>
      <c r="H148" s="202">
        <v>95</v>
      </c>
      <c r="I148" s="203"/>
      <c r="J148" s="14"/>
      <c r="K148" s="14"/>
      <c r="L148" s="199"/>
      <c r="M148" s="204"/>
      <c r="N148" s="205"/>
      <c r="O148" s="205"/>
      <c r="P148" s="205"/>
      <c r="Q148" s="205"/>
      <c r="R148" s="205"/>
      <c r="S148" s="205"/>
      <c r="T148" s="20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0" t="s">
        <v>152</v>
      </c>
      <c r="AU148" s="200" t="s">
        <v>21</v>
      </c>
      <c r="AV148" s="14" t="s">
        <v>148</v>
      </c>
      <c r="AW148" s="14" t="s">
        <v>40</v>
      </c>
      <c r="AX148" s="14" t="s">
        <v>92</v>
      </c>
      <c r="AY148" s="200" t="s">
        <v>141</v>
      </c>
    </row>
    <row r="149" spans="1:65" s="2" customFormat="1" ht="24.15" customHeight="1">
      <c r="A149" s="39"/>
      <c r="B149" s="172"/>
      <c r="C149" s="173" t="s">
        <v>201</v>
      </c>
      <c r="D149" s="173" t="s">
        <v>143</v>
      </c>
      <c r="E149" s="174" t="s">
        <v>202</v>
      </c>
      <c r="F149" s="175" t="s">
        <v>203</v>
      </c>
      <c r="G149" s="176" t="s">
        <v>189</v>
      </c>
      <c r="H149" s="177">
        <v>25.85</v>
      </c>
      <c r="I149" s="178"/>
      <c r="J149" s="179">
        <f>ROUND(I149*H149,2)</f>
        <v>0</v>
      </c>
      <c r="K149" s="175" t="s">
        <v>147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148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148</v>
      </c>
      <c r="BM149" s="184" t="s">
        <v>719</v>
      </c>
    </row>
    <row r="150" spans="1:51" s="13" customFormat="1" ht="12">
      <c r="A150" s="13"/>
      <c r="B150" s="191"/>
      <c r="C150" s="13"/>
      <c r="D150" s="186" t="s">
        <v>152</v>
      </c>
      <c r="E150" s="192" t="s">
        <v>1</v>
      </c>
      <c r="F150" s="193" t="s">
        <v>720</v>
      </c>
      <c r="G150" s="13"/>
      <c r="H150" s="194">
        <v>25.85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152</v>
      </c>
      <c r="AU150" s="192" t="s">
        <v>21</v>
      </c>
      <c r="AV150" s="13" t="s">
        <v>21</v>
      </c>
      <c r="AW150" s="13" t="s">
        <v>40</v>
      </c>
      <c r="AX150" s="13" t="s">
        <v>92</v>
      </c>
      <c r="AY150" s="192" t="s">
        <v>141</v>
      </c>
    </row>
    <row r="151" spans="1:65" s="2" customFormat="1" ht="24.15" customHeight="1">
      <c r="A151" s="39"/>
      <c r="B151" s="172"/>
      <c r="C151" s="173" t="s">
        <v>206</v>
      </c>
      <c r="D151" s="173" t="s">
        <v>143</v>
      </c>
      <c r="E151" s="174" t="s">
        <v>207</v>
      </c>
      <c r="F151" s="175" t="s">
        <v>208</v>
      </c>
      <c r="G151" s="176" t="s">
        <v>189</v>
      </c>
      <c r="H151" s="177">
        <v>49.982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721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210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51" s="13" customFormat="1" ht="12">
      <c r="A153" s="13"/>
      <c r="B153" s="191"/>
      <c r="C153" s="13"/>
      <c r="D153" s="186" t="s">
        <v>152</v>
      </c>
      <c r="E153" s="192" t="s">
        <v>1</v>
      </c>
      <c r="F153" s="193" t="s">
        <v>722</v>
      </c>
      <c r="G153" s="13"/>
      <c r="H153" s="194">
        <v>49.982</v>
      </c>
      <c r="I153" s="195"/>
      <c r="J153" s="13"/>
      <c r="K153" s="13"/>
      <c r="L153" s="191"/>
      <c r="M153" s="196"/>
      <c r="N153" s="197"/>
      <c r="O153" s="197"/>
      <c r="P153" s="197"/>
      <c r="Q153" s="197"/>
      <c r="R153" s="197"/>
      <c r="S153" s="197"/>
      <c r="T153" s="19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2" t="s">
        <v>152</v>
      </c>
      <c r="AU153" s="192" t="s">
        <v>21</v>
      </c>
      <c r="AV153" s="13" t="s">
        <v>21</v>
      </c>
      <c r="AW153" s="13" t="s">
        <v>40</v>
      </c>
      <c r="AX153" s="13" t="s">
        <v>92</v>
      </c>
      <c r="AY153" s="192" t="s">
        <v>141</v>
      </c>
    </row>
    <row r="154" spans="1:65" s="2" customFormat="1" ht="24.15" customHeight="1">
      <c r="A154" s="39"/>
      <c r="B154" s="172"/>
      <c r="C154" s="173" t="s">
        <v>212</v>
      </c>
      <c r="D154" s="173" t="s">
        <v>143</v>
      </c>
      <c r="E154" s="174" t="s">
        <v>213</v>
      </c>
      <c r="F154" s="175" t="s">
        <v>214</v>
      </c>
      <c r="G154" s="176" t="s">
        <v>189</v>
      </c>
      <c r="H154" s="177">
        <v>18.296</v>
      </c>
      <c r="I154" s="178"/>
      <c r="J154" s="179">
        <f>ROUND(I154*H154,2)</f>
        <v>0</v>
      </c>
      <c r="K154" s="175" t="s">
        <v>147</v>
      </c>
      <c r="L154" s="40"/>
      <c r="M154" s="180" t="s">
        <v>1</v>
      </c>
      <c r="N154" s="181" t="s">
        <v>49</v>
      </c>
      <c r="O154" s="78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148</v>
      </c>
      <c r="AT154" s="184" t="s">
        <v>143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148</v>
      </c>
      <c r="BM154" s="184" t="s">
        <v>723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724</v>
      </c>
      <c r="G155" s="13"/>
      <c r="H155" s="194">
        <v>18.296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92</v>
      </c>
      <c r="AY155" s="192" t="s">
        <v>141</v>
      </c>
    </row>
    <row r="156" spans="1:65" s="2" customFormat="1" ht="24.15" customHeight="1">
      <c r="A156" s="39"/>
      <c r="B156" s="172"/>
      <c r="C156" s="173" t="s">
        <v>217</v>
      </c>
      <c r="D156" s="173" t="s">
        <v>143</v>
      </c>
      <c r="E156" s="174" t="s">
        <v>218</v>
      </c>
      <c r="F156" s="175" t="s">
        <v>219</v>
      </c>
      <c r="G156" s="176" t="s">
        <v>220</v>
      </c>
      <c r="H156" s="177">
        <v>99.964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725</v>
      </c>
    </row>
    <row r="157" spans="1:51" s="13" customFormat="1" ht="12">
      <c r="A157" s="13"/>
      <c r="B157" s="191"/>
      <c r="C157" s="13"/>
      <c r="D157" s="186" t="s">
        <v>152</v>
      </c>
      <c r="E157" s="13"/>
      <c r="F157" s="193" t="s">
        <v>726</v>
      </c>
      <c r="G157" s="13"/>
      <c r="H157" s="194">
        <v>99.964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3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8</v>
      </c>
      <c r="D158" s="173" t="s">
        <v>143</v>
      </c>
      <c r="E158" s="174" t="s">
        <v>223</v>
      </c>
      <c r="F158" s="175" t="s">
        <v>224</v>
      </c>
      <c r="G158" s="176" t="s">
        <v>189</v>
      </c>
      <c r="H158" s="177">
        <v>7.34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727</v>
      </c>
    </row>
    <row r="159" spans="1:47" s="2" customFormat="1" ht="12">
      <c r="A159" s="39"/>
      <c r="B159" s="40"/>
      <c r="C159" s="39"/>
      <c r="D159" s="186" t="s">
        <v>150</v>
      </c>
      <c r="E159" s="39"/>
      <c r="F159" s="187" t="s">
        <v>226</v>
      </c>
      <c r="G159" s="39"/>
      <c r="H159" s="39"/>
      <c r="I159" s="188"/>
      <c r="J159" s="39"/>
      <c r="K159" s="39"/>
      <c r="L159" s="40"/>
      <c r="M159" s="189"/>
      <c r="N159" s="190"/>
      <c r="O159" s="78"/>
      <c r="P159" s="78"/>
      <c r="Q159" s="78"/>
      <c r="R159" s="78"/>
      <c r="S159" s="78"/>
      <c r="T159" s="7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9" t="s">
        <v>150</v>
      </c>
      <c r="AU159" s="19" t="s">
        <v>21</v>
      </c>
    </row>
    <row r="160" spans="1:51" s="13" customFormat="1" ht="12">
      <c r="A160" s="13"/>
      <c r="B160" s="191"/>
      <c r="C160" s="13"/>
      <c r="D160" s="186" t="s">
        <v>152</v>
      </c>
      <c r="E160" s="192" t="s">
        <v>1</v>
      </c>
      <c r="F160" s="193" t="s">
        <v>728</v>
      </c>
      <c r="G160" s="13"/>
      <c r="H160" s="194">
        <v>7.34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152</v>
      </c>
      <c r="AU160" s="192" t="s">
        <v>21</v>
      </c>
      <c r="AV160" s="13" t="s">
        <v>21</v>
      </c>
      <c r="AW160" s="13" t="s">
        <v>40</v>
      </c>
      <c r="AX160" s="13" t="s">
        <v>92</v>
      </c>
      <c r="AY160" s="192" t="s">
        <v>141</v>
      </c>
    </row>
    <row r="161" spans="1:65" s="2" customFormat="1" ht="24.15" customHeight="1">
      <c r="A161" s="39"/>
      <c r="B161" s="172"/>
      <c r="C161" s="173" t="s">
        <v>228</v>
      </c>
      <c r="D161" s="173" t="s">
        <v>143</v>
      </c>
      <c r="E161" s="174" t="s">
        <v>234</v>
      </c>
      <c r="F161" s="175" t="s">
        <v>235</v>
      </c>
      <c r="G161" s="176" t="s">
        <v>146</v>
      </c>
      <c r="H161" s="177">
        <v>1279.375</v>
      </c>
      <c r="I161" s="178"/>
      <c r="J161" s="179">
        <f>ROUND(I161*H161,2)</f>
        <v>0</v>
      </c>
      <c r="K161" s="175" t="s">
        <v>147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148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148</v>
      </c>
      <c r="BM161" s="184" t="s">
        <v>729</v>
      </c>
    </row>
    <row r="162" spans="1:47" s="2" customFormat="1" ht="12">
      <c r="A162" s="39"/>
      <c r="B162" s="40"/>
      <c r="C162" s="39"/>
      <c r="D162" s="186" t="s">
        <v>150</v>
      </c>
      <c r="E162" s="39"/>
      <c r="F162" s="187" t="s">
        <v>237</v>
      </c>
      <c r="G162" s="39"/>
      <c r="H162" s="39"/>
      <c r="I162" s="188"/>
      <c r="J162" s="39"/>
      <c r="K162" s="39"/>
      <c r="L162" s="40"/>
      <c r="M162" s="189"/>
      <c r="N162" s="190"/>
      <c r="O162" s="78"/>
      <c r="P162" s="78"/>
      <c r="Q162" s="78"/>
      <c r="R162" s="78"/>
      <c r="S162" s="78"/>
      <c r="T162" s="7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9" t="s">
        <v>150</v>
      </c>
      <c r="AU162" s="19" t="s">
        <v>21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730</v>
      </c>
      <c r="G163" s="13"/>
      <c r="H163" s="194">
        <v>1279.375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24.15" customHeight="1">
      <c r="A164" s="39"/>
      <c r="B164" s="172"/>
      <c r="C164" s="173" t="s">
        <v>233</v>
      </c>
      <c r="D164" s="173" t="s">
        <v>143</v>
      </c>
      <c r="E164" s="174" t="s">
        <v>240</v>
      </c>
      <c r="F164" s="175" t="s">
        <v>241</v>
      </c>
      <c r="G164" s="176" t="s">
        <v>146</v>
      </c>
      <c r="H164" s="177">
        <v>73.4</v>
      </c>
      <c r="I164" s="178"/>
      <c r="J164" s="179">
        <f>ROUND(I164*H164,2)</f>
        <v>0</v>
      </c>
      <c r="K164" s="175" t="s">
        <v>147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148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731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732</v>
      </c>
      <c r="G165" s="13"/>
      <c r="H165" s="194">
        <v>73.4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92</v>
      </c>
      <c r="AY165" s="192" t="s">
        <v>141</v>
      </c>
    </row>
    <row r="166" spans="1:63" s="12" customFormat="1" ht="22.8" customHeight="1">
      <c r="A166" s="12"/>
      <c r="B166" s="159"/>
      <c r="C166" s="12"/>
      <c r="D166" s="160" t="s">
        <v>83</v>
      </c>
      <c r="E166" s="170" t="s">
        <v>166</v>
      </c>
      <c r="F166" s="170" t="s">
        <v>256</v>
      </c>
      <c r="G166" s="12"/>
      <c r="H166" s="12"/>
      <c r="I166" s="162"/>
      <c r="J166" s="171">
        <f>BK166</f>
        <v>0</v>
      </c>
      <c r="K166" s="12"/>
      <c r="L166" s="159"/>
      <c r="M166" s="164"/>
      <c r="N166" s="165"/>
      <c r="O166" s="165"/>
      <c r="P166" s="166">
        <f>SUM(P167:P262)</f>
        <v>0</v>
      </c>
      <c r="Q166" s="165"/>
      <c r="R166" s="166">
        <f>SUM(R167:R262)</f>
        <v>2027.4795262999999</v>
      </c>
      <c r="S166" s="165"/>
      <c r="T166" s="167">
        <f>SUM(T167:T262)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92</v>
      </c>
      <c r="AT166" s="168" t="s">
        <v>83</v>
      </c>
      <c r="AU166" s="168" t="s">
        <v>92</v>
      </c>
      <c r="AY166" s="160" t="s">
        <v>141</v>
      </c>
      <c r="BK166" s="169">
        <f>SUM(BK167:BK262)</f>
        <v>0</v>
      </c>
    </row>
    <row r="167" spans="1:65" s="2" customFormat="1" ht="14.4" customHeight="1">
      <c r="A167" s="39"/>
      <c r="B167" s="172"/>
      <c r="C167" s="173" t="s">
        <v>239</v>
      </c>
      <c r="D167" s="173" t="s">
        <v>143</v>
      </c>
      <c r="E167" s="174" t="s">
        <v>257</v>
      </c>
      <c r="F167" s="175" t="s">
        <v>258</v>
      </c>
      <c r="G167" s="176" t="s">
        <v>146</v>
      </c>
      <c r="H167" s="177">
        <v>1279.375</v>
      </c>
      <c r="I167" s="178"/>
      <c r="J167" s="179">
        <f>ROUND(I167*H167,2)</f>
        <v>0</v>
      </c>
      <c r="K167" s="175" t="s">
        <v>147</v>
      </c>
      <c r="L167" s="40"/>
      <c r="M167" s="180" t="s">
        <v>1</v>
      </c>
      <c r="N167" s="181" t="s">
        <v>49</v>
      </c>
      <c r="O167" s="78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148</v>
      </c>
      <c r="AT167" s="184" t="s">
        <v>143</v>
      </c>
      <c r="AU167" s="184" t="s">
        <v>21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148</v>
      </c>
      <c r="BM167" s="184" t="s">
        <v>733</v>
      </c>
    </row>
    <row r="168" spans="1:47" s="2" customFormat="1" ht="12">
      <c r="A168" s="39"/>
      <c r="B168" s="40"/>
      <c r="C168" s="39"/>
      <c r="D168" s="186" t="s">
        <v>150</v>
      </c>
      <c r="E168" s="39"/>
      <c r="F168" s="187" t="s">
        <v>237</v>
      </c>
      <c r="G168" s="39"/>
      <c r="H168" s="39"/>
      <c r="I168" s="188"/>
      <c r="J168" s="39"/>
      <c r="K168" s="39"/>
      <c r="L168" s="40"/>
      <c r="M168" s="189"/>
      <c r="N168" s="190"/>
      <c r="O168" s="78"/>
      <c r="P168" s="78"/>
      <c r="Q168" s="78"/>
      <c r="R168" s="78"/>
      <c r="S168" s="78"/>
      <c r="T168" s="7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9" t="s">
        <v>150</v>
      </c>
      <c r="AU168" s="19" t="s">
        <v>21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734</v>
      </c>
      <c r="G169" s="13"/>
      <c r="H169" s="194">
        <v>1279.375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92</v>
      </c>
      <c r="AY169" s="192" t="s">
        <v>141</v>
      </c>
    </row>
    <row r="170" spans="1:65" s="2" customFormat="1" ht="14.4" customHeight="1">
      <c r="A170" s="39"/>
      <c r="B170" s="172"/>
      <c r="C170" s="207" t="s">
        <v>244</v>
      </c>
      <c r="D170" s="207" t="s">
        <v>250</v>
      </c>
      <c r="E170" s="208" t="s">
        <v>262</v>
      </c>
      <c r="F170" s="209" t="s">
        <v>263</v>
      </c>
      <c r="G170" s="210" t="s">
        <v>220</v>
      </c>
      <c r="H170" s="211">
        <v>928.827</v>
      </c>
      <c r="I170" s="212"/>
      <c r="J170" s="213">
        <f>ROUND(I170*H170,2)</f>
        <v>0</v>
      </c>
      <c r="K170" s="209" t="s">
        <v>147</v>
      </c>
      <c r="L170" s="214"/>
      <c r="M170" s="215" t="s">
        <v>1</v>
      </c>
      <c r="N170" s="216" t="s">
        <v>49</v>
      </c>
      <c r="O170" s="78"/>
      <c r="P170" s="182">
        <f>O170*H170</f>
        <v>0</v>
      </c>
      <c r="Q170" s="182">
        <v>1</v>
      </c>
      <c r="R170" s="182">
        <f>Q170*H170</f>
        <v>928.827</v>
      </c>
      <c r="S170" s="182">
        <v>0</v>
      </c>
      <c r="T170" s="18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4" t="s">
        <v>181</v>
      </c>
      <c r="AT170" s="184" t="s">
        <v>250</v>
      </c>
      <c r="AU170" s="184" t="s">
        <v>21</v>
      </c>
      <c r="AY170" s="19" t="s">
        <v>141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92</v>
      </c>
      <c r="BK170" s="185">
        <f>ROUND(I170*H170,2)</f>
        <v>0</v>
      </c>
      <c r="BL170" s="19" t="s">
        <v>148</v>
      </c>
      <c r="BM170" s="184" t="s">
        <v>735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736</v>
      </c>
      <c r="G171" s="13"/>
      <c r="H171" s="194">
        <v>95.953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737</v>
      </c>
      <c r="G172" s="13"/>
      <c r="H172" s="194">
        <v>326.241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84</v>
      </c>
      <c r="AY172" s="192" t="s">
        <v>141</v>
      </c>
    </row>
    <row r="173" spans="1:51" s="14" customFormat="1" ht="12">
      <c r="A173" s="14"/>
      <c r="B173" s="199"/>
      <c r="C173" s="14"/>
      <c r="D173" s="186" t="s">
        <v>152</v>
      </c>
      <c r="E173" s="200" t="s">
        <v>1</v>
      </c>
      <c r="F173" s="201" t="s">
        <v>200</v>
      </c>
      <c r="G173" s="14"/>
      <c r="H173" s="202">
        <v>422.19399999999996</v>
      </c>
      <c r="I173" s="203"/>
      <c r="J173" s="14"/>
      <c r="K173" s="14"/>
      <c r="L173" s="199"/>
      <c r="M173" s="204"/>
      <c r="N173" s="205"/>
      <c r="O173" s="205"/>
      <c r="P173" s="205"/>
      <c r="Q173" s="205"/>
      <c r="R173" s="205"/>
      <c r="S173" s="205"/>
      <c r="T173" s="20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0" t="s">
        <v>152</v>
      </c>
      <c r="AU173" s="200" t="s">
        <v>21</v>
      </c>
      <c r="AV173" s="14" t="s">
        <v>148</v>
      </c>
      <c r="AW173" s="14" t="s">
        <v>40</v>
      </c>
      <c r="AX173" s="14" t="s">
        <v>92</v>
      </c>
      <c r="AY173" s="200" t="s">
        <v>141</v>
      </c>
    </row>
    <row r="174" spans="1:51" s="13" customFormat="1" ht="12">
      <c r="A174" s="13"/>
      <c r="B174" s="191"/>
      <c r="C174" s="13"/>
      <c r="D174" s="186" t="s">
        <v>152</v>
      </c>
      <c r="E174" s="13"/>
      <c r="F174" s="193" t="s">
        <v>738</v>
      </c>
      <c r="G174" s="13"/>
      <c r="H174" s="194">
        <v>928.827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152</v>
      </c>
      <c r="AU174" s="192" t="s">
        <v>21</v>
      </c>
      <c r="AV174" s="13" t="s">
        <v>21</v>
      </c>
      <c r="AW174" s="13" t="s">
        <v>3</v>
      </c>
      <c r="AX174" s="13" t="s">
        <v>92</v>
      </c>
      <c r="AY174" s="192" t="s">
        <v>141</v>
      </c>
    </row>
    <row r="175" spans="1:65" s="2" customFormat="1" ht="14.4" customHeight="1">
      <c r="A175" s="39"/>
      <c r="B175" s="172"/>
      <c r="C175" s="173" t="s">
        <v>249</v>
      </c>
      <c r="D175" s="173" t="s">
        <v>143</v>
      </c>
      <c r="E175" s="174" t="s">
        <v>269</v>
      </c>
      <c r="F175" s="175" t="s">
        <v>270</v>
      </c>
      <c r="G175" s="176" t="s">
        <v>146</v>
      </c>
      <c r="H175" s="177">
        <v>572.398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0.46</v>
      </c>
      <c r="R175" s="182">
        <f>Q175*H175</f>
        <v>263.30308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739</v>
      </c>
    </row>
    <row r="176" spans="1:47" s="2" customFormat="1" ht="12">
      <c r="A176" s="39"/>
      <c r="B176" s="40"/>
      <c r="C176" s="39"/>
      <c r="D176" s="186" t="s">
        <v>150</v>
      </c>
      <c r="E176" s="39"/>
      <c r="F176" s="187" t="s">
        <v>276</v>
      </c>
      <c r="G176" s="39"/>
      <c r="H176" s="39"/>
      <c r="I176" s="188"/>
      <c r="J176" s="39"/>
      <c r="K176" s="39"/>
      <c r="L176" s="40"/>
      <c r="M176" s="189"/>
      <c r="N176" s="190"/>
      <c r="O176" s="78"/>
      <c r="P176" s="78"/>
      <c r="Q176" s="78"/>
      <c r="R176" s="78"/>
      <c r="S176" s="78"/>
      <c r="T176" s="7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9" t="s">
        <v>150</v>
      </c>
      <c r="AU176" s="19" t="s">
        <v>21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740</v>
      </c>
      <c r="G177" s="13"/>
      <c r="H177" s="194">
        <v>572.398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92</v>
      </c>
      <c r="AY177" s="192" t="s">
        <v>141</v>
      </c>
    </row>
    <row r="178" spans="1:65" s="2" customFormat="1" ht="14.4" customHeight="1">
      <c r="A178" s="39"/>
      <c r="B178" s="172"/>
      <c r="C178" s="173" t="s">
        <v>7</v>
      </c>
      <c r="D178" s="173" t="s">
        <v>143</v>
      </c>
      <c r="E178" s="174" t="s">
        <v>564</v>
      </c>
      <c r="F178" s="175" t="s">
        <v>565</v>
      </c>
      <c r="G178" s="176" t="s">
        <v>146</v>
      </c>
      <c r="H178" s="177">
        <v>572.398</v>
      </c>
      <c r="I178" s="178"/>
      <c r="J178" s="179">
        <f>ROUND(I178*H178,2)</f>
        <v>0</v>
      </c>
      <c r="K178" s="175" t="s">
        <v>147</v>
      </c>
      <c r="L178" s="40"/>
      <c r="M178" s="180" t="s">
        <v>1</v>
      </c>
      <c r="N178" s="181" t="s">
        <v>49</v>
      </c>
      <c r="O178" s="78"/>
      <c r="P178" s="182">
        <f>O178*H178</f>
        <v>0</v>
      </c>
      <c r="Q178" s="182">
        <v>0.575</v>
      </c>
      <c r="R178" s="182">
        <f>Q178*H178</f>
        <v>329.12885</v>
      </c>
      <c r="S178" s="182">
        <v>0</v>
      </c>
      <c r="T178" s="18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4" t="s">
        <v>148</v>
      </c>
      <c r="AT178" s="184" t="s">
        <v>143</v>
      </c>
      <c r="AU178" s="184" t="s">
        <v>21</v>
      </c>
      <c r="AY178" s="19" t="s">
        <v>141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92</v>
      </c>
      <c r="BK178" s="185">
        <f>ROUND(I178*H178,2)</f>
        <v>0</v>
      </c>
      <c r="BL178" s="19" t="s">
        <v>148</v>
      </c>
      <c r="BM178" s="184" t="s">
        <v>741</v>
      </c>
    </row>
    <row r="179" spans="1:47" s="2" customFormat="1" ht="12">
      <c r="A179" s="39"/>
      <c r="B179" s="40"/>
      <c r="C179" s="39"/>
      <c r="D179" s="186" t="s">
        <v>150</v>
      </c>
      <c r="E179" s="39"/>
      <c r="F179" s="187" t="s">
        <v>272</v>
      </c>
      <c r="G179" s="39"/>
      <c r="H179" s="39"/>
      <c r="I179" s="188"/>
      <c r="J179" s="39"/>
      <c r="K179" s="39"/>
      <c r="L179" s="40"/>
      <c r="M179" s="189"/>
      <c r="N179" s="190"/>
      <c r="O179" s="78"/>
      <c r="P179" s="78"/>
      <c r="Q179" s="78"/>
      <c r="R179" s="78"/>
      <c r="S179" s="78"/>
      <c r="T179" s="7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9" t="s">
        <v>150</v>
      </c>
      <c r="AU179" s="19" t="s">
        <v>21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740</v>
      </c>
      <c r="G180" s="13"/>
      <c r="H180" s="194">
        <v>572.398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92</v>
      </c>
      <c r="AY180" s="192" t="s">
        <v>141</v>
      </c>
    </row>
    <row r="181" spans="1:65" s="2" customFormat="1" ht="14.4" customHeight="1">
      <c r="A181" s="39"/>
      <c r="B181" s="172"/>
      <c r="C181" s="173" t="s">
        <v>261</v>
      </c>
      <c r="D181" s="173" t="s">
        <v>143</v>
      </c>
      <c r="E181" s="174" t="s">
        <v>742</v>
      </c>
      <c r="F181" s="175" t="s">
        <v>743</v>
      </c>
      <c r="G181" s="176" t="s">
        <v>146</v>
      </c>
      <c r="H181" s="177">
        <v>612.812</v>
      </c>
      <c r="I181" s="178"/>
      <c r="J181" s="179">
        <f>ROUND(I181*H181,2)</f>
        <v>0</v>
      </c>
      <c r="K181" s="175" t="s">
        <v>147</v>
      </c>
      <c r="L181" s="40"/>
      <c r="M181" s="180" t="s">
        <v>1</v>
      </c>
      <c r="N181" s="181" t="s">
        <v>49</v>
      </c>
      <c r="O181" s="78"/>
      <c r="P181" s="182">
        <f>O181*H181</f>
        <v>0</v>
      </c>
      <c r="Q181" s="182">
        <v>0.324</v>
      </c>
      <c r="R181" s="182">
        <f>Q181*H181</f>
        <v>198.55108800000002</v>
      </c>
      <c r="S181" s="182">
        <v>0</v>
      </c>
      <c r="T181" s="18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184" t="s">
        <v>148</v>
      </c>
      <c r="AT181" s="184" t="s">
        <v>143</v>
      </c>
      <c r="AU181" s="184" t="s">
        <v>21</v>
      </c>
      <c r="AY181" s="19" t="s">
        <v>141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9" t="s">
        <v>92</v>
      </c>
      <c r="BK181" s="185">
        <f>ROUND(I181*H181,2)</f>
        <v>0</v>
      </c>
      <c r="BL181" s="19" t="s">
        <v>148</v>
      </c>
      <c r="BM181" s="184" t="s">
        <v>744</v>
      </c>
    </row>
    <row r="182" spans="1:51" s="13" customFormat="1" ht="12">
      <c r="A182" s="13"/>
      <c r="B182" s="191"/>
      <c r="C182" s="13"/>
      <c r="D182" s="186" t="s">
        <v>152</v>
      </c>
      <c r="E182" s="192" t="s">
        <v>1</v>
      </c>
      <c r="F182" s="193" t="s">
        <v>745</v>
      </c>
      <c r="G182" s="13"/>
      <c r="H182" s="194">
        <v>172.799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40</v>
      </c>
      <c r="AX182" s="13" t="s">
        <v>84</v>
      </c>
      <c r="AY182" s="192" t="s">
        <v>141</v>
      </c>
    </row>
    <row r="183" spans="1:51" s="13" customFormat="1" ht="12">
      <c r="A183" s="13"/>
      <c r="B183" s="191"/>
      <c r="C183" s="13"/>
      <c r="D183" s="186" t="s">
        <v>152</v>
      </c>
      <c r="E183" s="192" t="s">
        <v>1</v>
      </c>
      <c r="F183" s="193" t="s">
        <v>746</v>
      </c>
      <c r="G183" s="13"/>
      <c r="H183" s="194">
        <v>440.013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152</v>
      </c>
      <c r="AU183" s="192" t="s">
        <v>21</v>
      </c>
      <c r="AV183" s="13" t="s">
        <v>21</v>
      </c>
      <c r="AW183" s="13" t="s">
        <v>40</v>
      </c>
      <c r="AX183" s="13" t="s">
        <v>84</v>
      </c>
      <c r="AY183" s="192" t="s">
        <v>141</v>
      </c>
    </row>
    <row r="184" spans="1:51" s="14" customFormat="1" ht="12">
      <c r="A184" s="14"/>
      <c r="B184" s="199"/>
      <c r="C184" s="14"/>
      <c r="D184" s="186" t="s">
        <v>152</v>
      </c>
      <c r="E184" s="200" t="s">
        <v>1</v>
      </c>
      <c r="F184" s="201" t="s">
        <v>200</v>
      </c>
      <c r="G184" s="14"/>
      <c r="H184" s="202">
        <v>612.812</v>
      </c>
      <c r="I184" s="203"/>
      <c r="J184" s="14"/>
      <c r="K184" s="14"/>
      <c r="L184" s="199"/>
      <c r="M184" s="204"/>
      <c r="N184" s="205"/>
      <c r="O184" s="205"/>
      <c r="P184" s="205"/>
      <c r="Q184" s="205"/>
      <c r="R184" s="205"/>
      <c r="S184" s="205"/>
      <c r="T184" s="20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0" t="s">
        <v>152</v>
      </c>
      <c r="AU184" s="200" t="s">
        <v>21</v>
      </c>
      <c r="AV184" s="14" t="s">
        <v>148</v>
      </c>
      <c r="AW184" s="14" t="s">
        <v>40</v>
      </c>
      <c r="AX184" s="14" t="s">
        <v>92</v>
      </c>
      <c r="AY184" s="200" t="s">
        <v>141</v>
      </c>
    </row>
    <row r="185" spans="1:65" s="2" customFormat="1" ht="24.15" customHeight="1">
      <c r="A185" s="39"/>
      <c r="B185" s="172"/>
      <c r="C185" s="173" t="s">
        <v>268</v>
      </c>
      <c r="D185" s="173" t="s">
        <v>143</v>
      </c>
      <c r="E185" s="174" t="s">
        <v>279</v>
      </c>
      <c r="F185" s="175" t="s">
        <v>280</v>
      </c>
      <c r="G185" s="176" t="s">
        <v>146</v>
      </c>
      <c r="H185" s="177">
        <v>1188.323</v>
      </c>
      <c r="I185" s="178"/>
      <c r="J185" s="179">
        <f>ROUND(I185*H185,2)</f>
        <v>0</v>
      </c>
      <c r="K185" s="175" t="s">
        <v>147</v>
      </c>
      <c r="L185" s="40"/>
      <c r="M185" s="180" t="s">
        <v>1</v>
      </c>
      <c r="N185" s="181" t="s">
        <v>49</v>
      </c>
      <c r="O185" s="78"/>
      <c r="P185" s="182">
        <f>O185*H185</f>
        <v>0</v>
      </c>
      <c r="Q185" s="182">
        <v>0.00034</v>
      </c>
      <c r="R185" s="182">
        <f>Q185*H185</f>
        <v>0.40402982000000004</v>
      </c>
      <c r="S185" s="182">
        <v>0</v>
      </c>
      <c r="T185" s="18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84" t="s">
        <v>148</v>
      </c>
      <c r="AT185" s="184" t="s">
        <v>143</v>
      </c>
      <c r="AU185" s="184" t="s">
        <v>21</v>
      </c>
      <c r="AY185" s="19" t="s">
        <v>141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9" t="s">
        <v>92</v>
      </c>
      <c r="BK185" s="185">
        <f>ROUND(I185*H185,2)</f>
        <v>0</v>
      </c>
      <c r="BL185" s="19" t="s">
        <v>148</v>
      </c>
      <c r="BM185" s="184" t="s">
        <v>747</v>
      </c>
    </row>
    <row r="186" spans="1:51" s="13" customFormat="1" ht="12">
      <c r="A186" s="13"/>
      <c r="B186" s="191"/>
      <c r="C186" s="13"/>
      <c r="D186" s="186" t="s">
        <v>152</v>
      </c>
      <c r="E186" s="192" t="s">
        <v>1</v>
      </c>
      <c r="F186" s="193" t="s">
        <v>745</v>
      </c>
      <c r="G186" s="13"/>
      <c r="H186" s="194">
        <v>172.799</v>
      </c>
      <c r="I186" s="195"/>
      <c r="J186" s="13"/>
      <c r="K186" s="13"/>
      <c r="L186" s="191"/>
      <c r="M186" s="196"/>
      <c r="N186" s="197"/>
      <c r="O186" s="197"/>
      <c r="P186" s="197"/>
      <c r="Q186" s="197"/>
      <c r="R186" s="197"/>
      <c r="S186" s="197"/>
      <c r="T186" s="19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2" t="s">
        <v>152</v>
      </c>
      <c r="AU186" s="192" t="s">
        <v>21</v>
      </c>
      <c r="AV186" s="13" t="s">
        <v>21</v>
      </c>
      <c r="AW186" s="13" t="s">
        <v>40</v>
      </c>
      <c r="AX186" s="13" t="s">
        <v>84</v>
      </c>
      <c r="AY186" s="192" t="s">
        <v>141</v>
      </c>
    </row>
    <row r="187" spans="1:51" s="13" customFormat="1" ht="12">
      <c r="A187" s="13"/>
      <c r="B187" s="191"/>
      <c r="C187" s="13"/>
      <c r="D187" s="186" t="s">
        <v>152</v>
      </c>
      <c r="E187" s="192" t="s">
        <v>1</v>
      </c>
      <c r="F187" s="193" t="s">
        <v>746</v>
      </c>
      <c r="G187" s="13"/>
      <c r="H187" s="194">
        <v>440.013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152</v>
      </c>
      <c r="AU187" s="192" t="s">
        <v>21</v>
      </c>
      <c r="AV187" s="13" t="s">
        <v>21</v>
      </c>
      <c r="AW187" s="13" t="s">
        <v>40</v>
      </c>
      <c r="AX187" s="13" t="s">
        <v>84</v>
      </c>
      <c r="AY187" s="192" t="s">
        <v>141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748</v>
      </c>
      <c r="G188" s="13"/>
      <c r="H188" s="194">
        <v>162.281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84</v>
      </c>
      <c r="AY188" s="192" t="s">
        <v>141</v>
      </c>
    </row>
    <row r="189" spans="1:51" s="13" customFormat="1" ht="12">
      <c r="A189" s="13"/>
      <c r="B189" s="191"/>
      <c r="C189" s="13"/>
      <c r="D189" s="186" t="s">
        <v>152</v>
      </c>
      <c r="E189" s="192" t="s">
        <v>1</v>
      </c>
      <c r="F189" s="193" t="s">
        <v>749</v>
      </c>
      <c r="G189" s="13"/>
      <c r="H189" s="194">
        <v>413.23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152</v>
      </c>
      <c r="AU189" s="192" t="s">
        <v>21</v>
      </c>
      <c r="AV189" s="13" t="s">
        <v>21</v>
      </c>
      <c r="AW189" s="13" t="s">
        <v>40</v>
      </c>
      <c r="AX189" s="13" t="s">
        <v>84</v>
      </c>
      <c r="AY189" s="192" t="s">
        <v>141</v>
      </c>
    </row>
    <row r="190" spans="1:51" s="14" customFormat="1" ht="12">
      <c r="A190" s="14"/>
      <c r="B190" s="199"/>
      <c r="C190" s="14"/>
      <c r="D190" s="186" t="s">
        <v>152</v>
      </c>
      <c r="E190" s="200" t="s">
        <v>1</v>
      </c>
      <c r="F190" s="201" t="s">
        <v>200</v>
      </c>
      <c r="G190" s="14"/>
      <c r="H190" s="202">
        <v>1188.323</v>
      </c>
      <c r="I190" s="203"/>
      <c r="J190" s="14"/>
      <c r="K190" s="14"/>
      <c r="L190" s="199"/>
      <c r="M190" s="204"/>
      <c r="N190" s="205"/>
      <c r="O190" s="205"/>
      <c r="P190" s="205"/>
      <c r="Q190" s="205"/>
      <c r="R190" s="205"/>
      <c r="S190" s="205"/>
      <c r="T190" s="20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0" t="s">
        <v>152</v>
      </c>
      <c r="AU190" s="200" t="s">
        <v>21</v>
      </c>
      <c r="AV190" s="14" t="s">
        <v>148</v>
      </c>
      <c r="AW190" s="14" t="s">
        <v>40</v>
      </c>
      <c r="AX190" s="14" t="s">
        <v>92</v>
      </c>
      <c r="AY190" s="200" t="s">
        <v>141</v>
      </c>
    </row>
    <row r="191" spans="1:65" s="2" customFormat="1" ht="24.15" customHeight="1">
      <c r="A191" s="39"/>
      <c r="B191" s="172"/>
      <c r="C191" s="173" t="s">
        <v>273</v>
      </c>
      <c r="D191" s="173" t="s">
        <v>143</v>
      </c>
      <c r="E191" s="174" t="s">
        <v>284</v>
      </c>
      <c r="F191" s="175" t="s">
        <v>285</v>
      </c>
      <c r="G191" s="176" t="s">
        <v>146</v>
      </c>
      <c r="H191" s="177">
        <v>575.511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0.13188</v>
      </c>
      <c r="R191" s="182">
        <f>Q191*H191</f>
        <v>75.89839067999999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750</v>
      </c>
    </row>
    <row r="192" spans="1:47" s="2" customFormat="1" ht="12">
      <c r="A192" s="39"/>
      <c r="B192" s="40"/>
      <c r="C192" s="39"/>
      <c r="D192" s="186" t="s">
        <v>150</v>
      </c>
      <c r="E192" s="39"/>
      <c r="F192" s="187" t="s">
        <v>586</v>
      </c>
      <c r="G192" s="39"/>
      <c r="H192" s="39"/>
      <c r="I192" s="188"/>
      <c r="J192" s="39"/>
      <c r="K192" s="39"/>
      <c r="L192" s="40"/>
      <c r="M192" s="189"/>
      <c r="N192" s="190"/>
      <c r="O192" s="78"/>
      <c r="P192" s="78"/>
      <c r="Q192" s="78"/>
      <c r="R192" s="78"/>
      <c r="S192" s="78"/>
      <c r="T192" s="7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9" t="s">
        <v>150</v>
      </c>
      <c r="AU192" s="19" t="s">
        <v>21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748</v>
      </c>
      <c r="G193" s="13"/>
      <c r="H193" s="194">
        <v>162.281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84</v>
      </c>
      <c r="AY193" s="192" t="s">
        <v>141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749</v>
      </c>
      <c r="G194" s="13"/>
      <c r="H194" s="194">
        <v>413.23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84</v>
      </c>
      <c r="AY194" s="192" t="s">
        <v>141</v>
      </c>
    </row>
    <row r="195" spans="1:51" s="14" customFormat="1" ht="12">
      <c r="A195" s="14"/>
      <c r="B195" s="199"/>
      <c r="C195" s="14"/>
      <c r="D195" s="186" t="s">
        <v>152</v>
      </c>
      <c r="E195" s="200" t="s">
        <v>1</v>
      </c>
      <c r="F195" s="201" t="s">
        <v>200</v>
      </c>
      <c r="G195" s="14"/>
      <c r="H195" s="202">
        <v>575.511</v>
      </c>
      <c r="I195" s="203"/>
      <c r="J195" s="14"/>
      <c r="K195" s="14"/>
      <c r="L195" s="199"/>
      <c r="M195" s="204"/>
      <c r="N195" s="205"/>
      <c r="O195" s="205"/>
      <c r="P195" s="205"/>
      <c r="Q195" s="205"/>
      <c r="R195" s="205"/>
      <c r="S195" s="205"/>
      <c r="T195" s="20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0" t="s">
        <v>152</v>
      </c>
      <c r="AU195" s="200" t="s">
        <v>21</v>
      </c>
      <c r="AV195" s="14" t="s">
        <v>148</v>
      </c>
      <c r="AW195" s="14" t="s">
        <v>40</v>
      </c>
      <c r="AX195" s="14" t="s">
        <v>92</v>
      </c>
      <c r="AY195" s="200" t="s">
        <v>141</v>
      </c>
    </row>
    <row r="196" spans="1:65" s="2" customFormat="1" ht="24.15" customHeight="1">
      <c r="A196" s="39"/>
      <c r="B196" s="172"/>
      <c r="C196" s="173" t="s">
        <v>278</v>
      </c>
      <c r="D196" s="173" t="s">
        <v>143</v>
      </c>
      <c r="E196" s="174" t="s">
        <v>298</v>
      </c>
      <c r="F196" s="175" t="s">
        <v>299</v>
      </c>
      <c r="G196" s="176" t="s">
        <v>146</v>
      </c>
      <c r="H196" s="177">
        <v>532.88</v>
      </c>
      <c r="I196" s="178"/>
      <c r="J196" s="179">
        <f>ROUND(I196*H196,2)</f>
        <v>0</v>
      </c>
      <c r="K196" s="175" t="s">
        <v>147</v>
      </c>
      <c r="L196" s="40"/>
      <c r="M196" s="180" t="s">
        <v>1</v>
      </c>
      <c r="N196" s="181" t="s">
        <v>49</v>
      </c>
      <c r="O196" s="78"/>
      <c r="P196" s="182">
        <f>O196*H196</f>
        <v>0</v>
      </c>
      <c r="Q196" s="182">
        <v>0.12966</v>
      </c>
      <c r="R196" s="182">
        <f>Q196*H196</f>
        <v>69.0932208</v>
      </c>
      <c r="S196" s="182">
        <v>0</v>
      </c>
      <c r="T196" s="18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4" t="s">
        <v>148</v>
      </c>
      <c r="AT196" s="184" t="s">
        <v>143</v>
      </c>
      <c r="AU196" s="184" t="s">
        <v>21</v>
      </c>
      <c r="AY196" s="19" t="s">
        <v>141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9" t="s">
        <v>92</v>
      </c>
      <c r="BK196" s="185">
        <f>ROUND(I196*H196,2)</f>
        <v>0</v>
      </c>
      <c r="BL196" s="19" t="s">
        <v>148</v>
      </c>
      <c r="BM196" s="184" t="s">
        <v>751</v>
      </c>
    </row>
    <row r="197" spans="1:47" s="2" customFormat="1" ht="12">
      <c r="A197" s="39"/>
      <c r="B197" s="40"/>
      <c r="C197" s="39"/>
      <c r="D197" s="186" t="s">
        <v>150</v>
      </c>
      <c r="E197" s="39"/>
      <c r="F197" s="187" t="s">
        <v>287</v>
      </c>
      <c r="G197" s="39"/>
      <c r="H197" s="39"/>
      <c r="I197" s="188"/>
      <c r="J197" s="39"/>
      <c r="K197" s="39"/>
      <c r="L197" s="40"/>
      <c r="M197" s="189"/>
      <c r="N197" s="190"/>
      <c r="O197" s="78"/>
      <c r="P197" s="78"/>
      <c r="Q197" s="78"/>
      <c r="R197" s="78"/>
      <c r="S197" s="78"/>
      <c r="T197" s="7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9" t="s">
        <v>150</v>
      </c>
      <c r="AU197" s="19" t="s">
        <v>21</v>
      </c>
    </row>
    <row r="198" spans="1:51" s="13" customFormat="1" ht="12">
      <c r="A198" s="13"/>
      <c r="B198" s="191"/>
      <c r="C198" s="13"/>
      <c r="D198" s="186" t="s">
        <v>152</v>
      </c>
      <c r="E198" s="192" t="s">
        <v>1</v>
      </c>
      <c r="F198" s="193" t="s">
        <v>752</v>
      </c>
      <c r="G198" s="13"/>
      <c r="H198" s="194">
        <v>150.26</v>
      </c>
      <c r="I198" s="195"/>
      <c r="J198" s="13"/>
      <c r="K198" s="13"/>
      <c r="L198" s="191"/>
      <c r="M198" s="196"/>
      <c r="N198" s="197"/>
      <c r="O198" s="197"/>
      <c r="P198" s="197"/>
      <c r="Q198" s="197"/>
      <c r="R198" s="197"/>
      <c r="S198" s="197"/>
      <c r="T198" s="19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2" t="s">
        <v>152</v>
      </c>
      <c r="AU198" s="192" t="s">
        <v>21</v>
      </c>
      <c r="AV198" s="13" t="s">
        <v>21</v>
      </c>
      <c r="AW198" s="13" t="s">
        <v>40</v>
      </c>
      <c r="AX198" s="13" t="s">
        <v>84</v>
      </c>
      <c r="AY198" s="192" t="s">
        <v>141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753</v>
      </c>
      <c r="G199" s="13"/>
      <c r="H199" s="194">
        <v>382.62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84</v>
      </c>
      <c r="AY199" s="192" t="s">
        <v>141</v>
      </c>
    </row>
    <row r="200" spans="1:51" s="14" customFormat="1" ht="12">
      <c r="A200" s="14"/>
      <c r="B200" s="199"/>
      <c r="C200" s="14"/>
      <c r="D200" s="186" t="s">
        <v>152</v>
      </c>
      <c r="E200" s="200" t="s">
        <v>1</v>
      </c>
      <c r="F200" s="201" t="s">
        <v>200</v>
      </c>
      <c r="G200" s="14"/>
      <c r="H200" s="202">
        <v>532.88</v>
      </c>
      <c r="I200" s="203"/>
      <c r="J200" s="14"/>
      <c r="K200" s="14"/>
      <c r="L200" s="199"/>
      <c r="M200" s="204"/>
      <c r="N200" s="205"/>
      <c r="O200" s="205"/>
      <c r="P200" s="205"/>
      <c r="Q200" s="205"/>
      <c r="R200" s="205"/>
      <c r="S200" s="205"/>
      <c r="T200" s="20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0" t="s">
        <v>152</v>
      </c>
      <c r="AU200" s="200" t="s">
        <v>21</v>
      </c>
      <c r="AV200" s="14" t="s">
        <v>148</v>
      </c>
      <c r="AW200" s="14" t="s">
        <v>40</v>
      </c>
      <c r="AX200" s="14" t="s">
        <v>92</v>
      </c>
      <c r="AY200" s="200" t="s">
        <v>141</v>
      </c>
    </row>
    <row r="201" spans="1:65" s="2" customFormat="1" ht="24.15" customHeight="1">
      <c r="A201" s="39"/>
      <c r="B201" s="172"/>
      <c r="C201" s="173" t="s">
        <v>283</v>
      </c>
      <c r="D201" s="173" t="s">
        <v>143</v>
      </c>
      <c r="E201" s="174" t="s">
        <v>591</v>
      </c>
      <c r="F201" s="175" t="s">
        <v>592</v>
      </c>
      <c r="G201" s="176" t="s">
        <v>146</v>
      </c>
      <c r="H201" s="177">
        <v>27.64</v>
      </c>
      <c r="I201" s="178"/>
      <c r="J201" s="179">
        <f>ROUND(I201*H201,2)</f>
        <v>0</v>
      </c>
      <c r="K201" s="175" t="s">
        <v>147</v>
      </c>
      <c r="L201" s="40"/>
      <c r="M201" s="180" t="s">
        <v>1</v>
      </c>
      <c r="N201" s="181" t="s">
        <v>49</v>
      </c>
      <c r="O201" s="78"/>
      <c r="P201" s="182">
        <f>O201*H201</f>
        <v>0</v>
      </c>
      <c r="Q201" s="182">
        <v>0.1837</v>
      </c>
      <c r="R201" s="182">
        <f>Q201*H201</f>
        <v>5.0774680000000005</v>
      </c>
      <c r="S201" s="182">
        <v>0</v>
      </c>
      <c r="T201" s="18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4" t="s">
        <v>148</v>
      </c>
      <c r="AT201" s="184" t="s">
        <v>143</v>
      </c>
      <c r="AU201" s="184" t="s">
        <v>21</v>
      </c>
      <c r="AY201" s="19" t="s">
        <v>141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9" t="s">
        <v>92</v>
      </c>
      <c r="BK201" s="185">
        <f>ROUND(I201*H201,2)</f>
        <v>0</v>
      </c>
      <c r="BL201" s="19" t="s">
        <v>148</v>
      </c>
      <c r="BM201" s="184" t="s">
        <v>754</v>
      </c>
    </row>
    <row r="202" spans="1:51" s="13" customFormat="1" ht="12">
      <c r="A202" s="13"/>
      <c r="B202" s="191"/>
      <c r="C202" s="13"/>
      <c r="D202" s="186" t="s">
        <v>152</v>
      </c>
      <c r="E202" s="192" t="s">
        <v>1</v>
      </c>
      <c r="F202" s="193" t="s">
        <v>755</v>
      </c>
      <c r="G202" s="13"/>
      <c r="H202" s="194">
        <v>8.11</v>
      </c>
      <c r="I202" s="195"/>
      <c r="J202" s="13"/>
      <c r="K202" s="13"/>
      <c r="L202" s="191"/>
      <c r="M202" s="196"/>
      <c r="N202" s="197"/>
      <c r="O202" s="197"/>
      <c r="P202" s="197"/>
      <c r="Q202" s="197"/>
      <c r="R202" s="197"/>
      <c r="S202" s="197"/>
      <c r="T202" s="19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2" t="s">
        <v>152</v>
      </c>
      <c r="AU202" s="192" t="s">
        <v>21</v>
      </c>
      <c r="AV202" s="13" t="s">
        <v>21</v>
      </c>
      <c r="AW202" s="13" t="s">
        <v>40</v>
      </c>
      <c r="AX202" s="13" t="s">
        <v>84</v>
      </c>
      <c r="AY202" s="192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92" t="s">
        <v>1</v>
      </c>
      <c r="F203" s="193" t="s">
        <v>756</v>
      </c>
      <c r="G203" s="13"/>
      <c r="H203" s="194">
        <v>12.95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40</v>
      </c>
      <c r="AX203" s="13" t="s">
        <v>84</v>
      </c>
      <c r="AY203" s="192" t="s">
        <v>141</v>
      </c>
    </row>
    <row r="204" spans="1:51" s="13" customFormat="1" ht="12">
      <c r="A204" s="13"/>
      <c r="B204" s="191"/>
      <c r="C204" s="13"/>
      <c r="D204" s="186" t="s">
        <v>152</v>
      </c>
      <c r="E204" s="192" t="s">
        <v>1</v>
      </c>
      <c r="F204" s="193" t="s">
        <v>757</v>
      </c>
      <c r="G204" s="13"/>
      <c r="H204" s="194">
        <v>6.58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40</v>
      </c>
      <c r="AX204" s="13" t="s">
        <v>84</v>
      </c>
      <c r="AY204" s="192" t="s">
        <v>141</v>
      </c>
    </row>
    <row r="205" spans="1:51" s="14" customFormat="1" ht="12">
      <c r="A205" s="14"/>
      <c r="B205" s="199"/>
      <c r="C205" s="14"/>
      <c r="D205" s="186" t="s">
        <v>152</v>
      </c>
      <c r="E205" s="200" t="s">
        <v>1</v>
      </c>
      <c r="F205" s="201" t="s">
        <v>200</v>
      </c>
      <c r="G205" s="14"/>
      <c r="H205" s="202">
        <v>27.64</v>
      </c>
      <c r="I205" s="203"/>
      <c r="J205" s="14"/>
      <c r="K205" s="14"/>
      <c r="L205" s="199"/>
      <c r="M205" s="204"/>
      <c r="N205" s="205"/>
      <c r="O205" s="205"/>
      <c r="P205" s="205"/>
      <c r="Q205" s="205"/>
      <c r="R205" s="205"/>
      <c r="S205" s="205"/>
      <c r="T205" s="20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0" t="s">
        <v>152</v>
      </c>
      <c r="AU205" s="200" t="s">
        <v>21</v>
      </c>
      <c r="AV205" s="14" t="s">
        <v>148</v>
      </c>
      <c r="AW205" s="14" t="s">
        <v>40</v>
      </c>
      <c r="AX205" s="14" t="s">
        <v>92</v>
      </c>
      <c r="AY205" s="200" t="s">
        <v>141</v>
      </c>
    </row>
    <row r="206" spans="1:65" s="2" customFormat="1" ht="14.4" customHeight="1">
      <c r="A206" s="39"/>
      <c r="B206" s="172"/>
      <c r="C206" s="207" t="s">
        <v>288</v>
      </c>
      <c r="D206" s="207" t="s">
        <v>250</v>
      </c>
      <c r="E206" s="208" t="s">
        <v>595</v>
      </c>
      <c r="F206" s="209" t="s">
        <v>596</v>
      </c>
      <c r="G206" s="210" t="s">
        <v>146</v>
      </c>
      <c r="H206" s="211">
        <v>28.193</v>
      </c>
      <c r="I206" s="212"/>
      <c r="J206" s="213">
        <f>ROUND(I206*H206,2)</f>
        <v>0</v>
      </c>
      <c r="K206" s="209" t="s">
        <v>147</v>
      </c>
      <c r="L206" s="214"/>
      <c r="M206" s="215" t="s">
        <v>1</v>
      </c>
      <c r="N206" s="216" t="s">
        <v>49</v>
      </c>
      <c r="O206" s="78"/>
      <c r="P206" s="182">
        <f>O206*H206</f>
        <v>0</v>
      </c>
      <c r="Q206" s="182">
        <v>0.417</v>
      </c>
      <c r="R206" s="182">
        <f>Q206*H206</f>
        <v>11.756481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181</v>
      </c>
      <c r="AT206" s="184" t="s">
        <v>250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758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755</v>
      </c>
      <c r="G207" s="13"/>
      <c r="H207" s="194">
        <v>8.11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84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92" t="s">
        <v>1</v>
      </c>
      <c r="F208" s="193" t="s">
        <v>756</v>
      </c>
      <c r="G208" s="13"/>
      <c r="H208" s="194">
        <v>12.95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40</v>
      </c>
      <c r="AX208" s="13" t="s">
        <v>84</v>
      </c>
      <c r="AY208" s="192" t="s">
        <v>141</v>
      </c>
    </row>
    <row r="209" spans="1:51" s="13" customFormat="1" ht="12">
      <c r="A209" s="13"/>
      <c r="B209" s="191"/>
      <c r="C209" s="13"/>
      <c r="D209" s="186" t="s">
        <v>152</v>
      </c>
      <c r="E209" s="192" t="s">
        <v>1</v>
      </c>
      <c r="F209" s="193" t="s">
        <v>757</v>
      </c>
      <c r="G209" s="13"/>
      <c r="H209" s="194">
        <v>6.58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152</v>
      </c>
      <c r="AU209" s="192" t="s">
        <v>21</v>
      </c>
      <c r="AV209" s="13" t="s">
        <v>21</v>
      </c>
      <c r="AW209" s="13" t="s">
        <v>40</v>
      </c>
      <c r="AX209" s="13" t="s">
        <v>84</v>
      </c>
      <c r="AY209" s="192" t="s">
        <v>141</v>
      </c>
    </row>
    <row r="210" spans="1:51" s="14" customFormat="1" ht="12">
      <c r="A210" s="14"/>
      <c r="B210" s="199"/>
      <c r="C210" s="14"/>
      <c r="D210" s="186" t="s">
        <v>152</v>
      </c>
      <c r="E210" s="200" t="s">
        <v>1</v>
      </c>
      <c r="F210" s="201" t="s">
        <v>200</v>
      </c>
      <c r="G210" s="14"/>
      <c r="H210" s="202">
        <v>27.64</v>
      </c>
      <c r="I210" s="203"/>
      <c r="J210" s="14"/>
      <c r="K210" s="14"/>
      <c r="L210" s="199"/>
      <c r="M210" s="204"/>
      <c r="N210" s="205"/>
      <c r="O210" s="205"/>
      <c r="P210" s="205"/>
      <c r="Q210" s="205"/>
      <c r="R210" s="205"/>
      <c r="S210" s="205"/>
      <c r="T210" s="20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0" t="s">
        <v>152</v>
      </c>
      <c r="AU210" s="200" t="s">
        <v>21</v>
      </c>
      <c r="AV210" s="14" t="s">
        <v>148</v>
      </c>
      <c r="AW210" s="14" t="s">
        <v>40</v>
      </c>
      <c r="AX210" s="14" t="s">
        <v>92</v>
      </c>
      <c r="AY210" s="200" t="s">
        <v>141</v>
      </c>
    </row>
    <row r="211" spans="1:51" s="13" customFormat="1" ht="12">
      <c r="A211" s="13"/>
      <c r="B211" s="191"/>
      <c r="C211" s="13"/>
      <c r="D211" s="186" t="s">
        <v>152</v>
      </c>
      <c r="E211" s="13"/>
      <c r="F211" s="193" t="s">
        <v>759</v>
      </c>
      <c r="G211" s="13"/>
      <c r="H211" s="194">
        <v>28.193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3</v>
      </c>
      <c r="AX211" s="13" t="s">
        <v>92</v>
      </c>
      <c r="AY211" s="192" t="s">
        <v>141</v>
      </c>
    </row>
    <row r="212" spans="1:65" s="2" customFormat="1" ht="24.15" customHeight="1">
      <c r="A212" s="39"/>
      <c r="B212" s="172"/>
      <c r="C212" s="173" t="s">
        <v>293</v>
      </c>
      <c r="D212" s="173" t="s">
        <v>143</v>
      </c>
      <c r="E212" s="174" t="s">
        <v>599</v>
      </c>
      <c r="F212" s="175" t="s">
        <v>600</v>
      </c>
      <c r="G212" s="176" t="s">
        <v>146</v>
      </c>
      <c r="H212" s="177">
        <v>269.178</v>
      </c>
      <c r="I212" s="178"/>
      <c r="J212" s="179">
        <f>ROUND(I212*H212,2)</f>
        <v>0</v>
      </c>
      <c r="K212" s="175" t="s">
        <v>1</v>
      </c>
      <c r="L212" s="40"/>
      <c r="M212" s="180" t="s">
        <v>1</v>
      </c>
      <c r="N212" s="181" t="s">
        <v>49</v>
      </c>
      <c r="O212" s="78"/>
      <c r="P212" s="182">
        <f>O212*H212</f>
        <v>0</v>
      </c>
      <c r="Q212" s="182">
        <v>0.167</v>
      </c>
      <c r="R212" s="182">
        <f>Q212*H212</f>
        <v>44.952726000000006</v>
      </c>
      <c r="S212" s="182">
        <v>0</v>
      </c>
      <c r="T212" s="18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184" t="s">
        <v>148</v>
      </c>
      <c r="AT212" s="184" t="s">
        <v>143</v>
      </c>
      <c r="AU212" s="184" t="s">
        <v>21</v>
      </c>
      <c r="AY212" s="19" t="s">
        <v>141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9" t="s">
        <v>92</v>
      </c>
      <c r="BK212" s="185">
        <f>ROUND(I212*H212,2)</f>
        <v>0</v>
      </c>
      <c r="BL212" s="19" t="s">
        <v>148</v>
      </c>
      <c r="BM212" s="184" t="s">
        <v>760</v>
      </c>
    </row>
    <row r="213" spans="1:51" s="13" customFormat="1" ht="12">
      <c r="A213" s="13"/>
      <c r="B213" s="191"/>
      <c r="C213" s="13"/>
      <c r="D213" s="186" t="s">
        <v>152</v>
      </c>
      <c r="E213" s="192" t="s">
        <v>1</v>
      </c>
      <c r="F213" s="193" t="s">
        <v>761</v>
      </c>
      <c r="G213" s="13"/>
      <c r="H213" s="194">
        <v>94.808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152</v>
      </c>
      <c r="AU213" s="192" t="s">
        <v>21</v>
      </c>
      <c r="AV213" s="13" t="s">
        <v>21</v>
      </c>
      <c r="AW213" s="13" t="s">
        <v>40</v>
      </c>
      <c r="AX213" s="13" t="s">
        <v>84</v>
      </c>
      <c r="AY213" s="192" t="s">
        <v>141</v>
      </c>
    </row>
    <row r="214" spans="1:51" s="13" customFormat="1" ht="12">
      <c r="A214" s="13"/>
      <c r="B214" s="191"/>
      <c r="C214" s="13"/>
      <c r="D214" s="186" t="s">
        <v>152</v>
      </c>
      <c r="E214" s="192" t="s">
        <v>1</v>
      </c>
      <c r="F214" s="193" t="s">
        <v>762</v>
      </c>
      <c r="G214" s="13"/>
      <c r="H214" s="194">
        <v>148.23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152</v>
      </c>
      <c r="AU214" s="192" t="s">
        <v>21</v>
      </c>
      <c r="AV214" s="13" t="s">
        <v>21</v>
      </c>
      <c r="AW214" s="13" t="s">
        <v>40</v>
      </c>
      <c r="AX214" s="13" t="s">
        <v>84</v>
      </c>
      <c r="AY214" s="192" t="s">
        <v>141</v>
      </c>
    </row>
    <row r="215" spans="1:51" s="13" customFormat="1" ht="12">
      <c r="A215" s="13"/>
      <c r="B215" s="191"/>
      <c r="C215" s="13"/>
      <c r="D215" s="186" t="s">
        <v>152</v>
      </c>
      <c r="E215" s="192" t="s">
        <v>1</v>
      </c>
      <c r="F215" s="193" t="s">
        <v>763</v>
      </c>
      <c r="G215" s="13"/>
      <c r="H215" s="194">
        <v>26.14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40</v>
      </c>
      <c r="AX215" s="13" t="s">
        <v>84</v>
      </c>
      <c r="AY215" s="192" t="s">
        <v>141</v>
      </c>
    </row>
    <row r="216" spans="1:51" s="14" customFormat="1" ht="12">
      <c r="A216" s="14"/>
      <c r="B216" s="199"/>
      <c r="C216" s="14"/>
      <c r="D216" s="186" t="s">
        <v>152</v>
      </c>
      <c r="E216" s="200" t="s">
        <v>1</v>
      </c>
      <c r="F216" s="201" t="s">
        <v>200</v>
      </c>
      <c r="G216" s="14"/>
      <c r="H216" s="202">
        <v>269.178</v>
      </c>
      <c r="I216" s="203"/>
      <c r="J216" s="14"/>
      <c r="K216" s="14"/>
      <c r="L216" s="199"/>
      <c r="M216" s="204"/>
      <c r="N216" s="205"/>
      <c r="O216" s="205"/>
      <c r="P216" s="205"/>
      <c r="Q216" s="205"/>
      <c r="R216" s="205"/>
      <c r="S216" s="205"/>
      <c r="T216" s="20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0" t="s">
        <v>152</v>
      </c>
      <c r="AU216" s="200" t="s">
        <v>21</v>
      </c>
      <c r="AV216" s="14" t="s">
        <v>148</v>
      </c>
      <c r="AW216" s="14" t="s">
        <v>40</v>
      </c>
      <c r="AX216" s="14" t="s">
        <v>92</v>
      </c>
      <c r="AY216" s="200" t="s">
        <v>141</v>
      </c>
    </row>
    <row r="217" spans="1:65" s="2" customFormat="1" ht="14.4" customHeight="1">
      <c r="A217" s="39"/>
      <c r="B217" s="172"/>
      <c r="C217" s="207" t="s">
        <v>297</v>
      </c>
      <c r="D217" s="207" t="s">
        <v>250</v>
      </c>
      <c r="E217" s="208" t="s">
        <v>604</v>
      </c>
      <c r="F217" s="209" t="s">
        <v>605</v>
      </c>
      <c r="G217" s="210" t="s">
        <v>146</v>
      </c>
      <c r="H217" s="211">
        <v>213.35</v>
      </c>
      <c r="I217" s="212"/>
      <c r="J217" s="213">
        <f>ROUND(I217*H217,2)</f>
        <v>0</v>
      </c>
      <c r="K217" s="209" t="s">
        <v>147</v>
      </c>
      <c r="L217" s="214"/>
      <c r="M217" s="215" t="s">
        <v>1</v>
      </c>
      <c r="N217" s="216" t="s">
        <v>49</v>
      </c>
      <c r="O217" s="78"/>
      <c r="P217" s="182">
        <f>O217*H217</f>
        <v>0</v>
      </c>
      <c r="Q217" s="182">
        <v>0.118</v>
      </c>
      <c r="R217" s="182">
        <f>Q217*H217</f>
        <v>25.175299999999996</v>
      </c>
      <c r="S217" s="182">
        <v>0</v>
      </c>
      <c r="T217" s="18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84" t="s">
        <v>181</v>
      </c>
      <c r="AT217" s="184" t="s">
        <v>250</v>
      </c>
      <c r="AU217" s="184" t="s">
        <v>21</v>
      </c>
      <c r="AY217" s="19" t="s">
        <v>141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9" t="s">
        <v>92</v>
      </c>
      <c r="BK217" s="185">
        <f>ROUND(I217*H217,2)</f>
        <v>0</v>
      </c>
      <c r="BL217" s="19" t="s">
        <v>148</v>
      </c>
      <c r="BM217" s="184" t="s">
        <v>764</v>
      </c>
    </row>
    <row r="218" spans="1:47" s="2" customFormat="1" ht="12">
      <c r="A218" s="39"/>
      <c r="B218" s="40"/>
      <c r="C218" s="39"/>
      <c r="D218" s="186" t="s">
        <v>150</v>
      </c>
      <c r="E218" s="39"/>
      <c r="F218" s="187" t="s">
        <v>765</v>
      </c>
      <c r="G218" s="39"/>
      <c r="H218" s="39"/>
      <c r="I218" s="188"/>
      <c r="J218" s="39"/>
      <c r="K218" s="39"/>
      <c r="L218" s="40"/>
      <c r="M218" s="189"/>
      <c r="N218" s="190"/>
      <c r="O218" s="78"/>
      <c r="P218" s="78"/>
      <c r="Q218" s="78"/>
      <c r="R218" s="78"/>
      <c r="S218" s="78"/>
      <c r="T218" s="7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9" t="s">
        <v>150</v>
      </c>
      <c r="AU218" s="19" t="s">
        <v>21</v>
      </c>
    </row>
    <row r="219" spans="1:51" s="13" customFormat="1" ht="12">
      <c r="A219" s="13"/>
      <c r="B219" s="191"/>
      <c r="C219" s="13"/>
      <c r="D219" s="186" t="s">
        <v>152</v>
      </c>
      <c r="E219" s="192" t="s">
        <v>1</v>
      </c>
      <c r="F219" s="193" t="s">
        <v>766</v>
      </c>
      <c r="G219" s="13"/>
      <c r="H219" s="194">
        <v>82.538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40</v>
      </c>
      <c r="AX219" s="13" t="s">
        <v>84</v>
      </c>
      <c r="AY219" s="192" t="s">
        <v>141</v>
      </c>
    </row>
    <row r="220" spans="1:51" s="13" customFormat="1" ht="12">
      <c r="A220" s="13"/>
      <c r="B220" s="191"/>
      <c r="C220" s="13"/>
      <c r="D220" s="186" t="s">
        <v>152</v>
      </c>
      <c r="E220" s="192" t="s">
        <v>1</v>
      </c>
      <c r="F220" s="193" t="s">
        <v>767</v>
      </c>
      <c r="G220" s="13"/>
      <c r="H220" s="194">
        <v>107.09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152</v>
      </c>
      <c r="AU220" s="192" t="s">
        <v>21</v>
      </c>
      <c r="AV220" s="13" t="s">
        <v>21</v>
      </c>
      <c r="AW220" s="13" t="s">
        <v>40</v>
      </c>
      <c r="AX220" s="13" t="s">
        <v>84</v>
      </c>
      <c r="AY220" s="192" t="s">
        <v>141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768</v>
      </c>
      <c r="G221" s="13"/>
      <c r="H221" s="194">
        <v>21.61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84</v>
      </c>
      <c r="AY221" s="192" t="s">
        <v>141</v>
      </c>
    </row>
    <row r="222" spans="1:51" s="14" customFormat="1" ht="12">
      <c r="A222" s="14"/>
      <c r="B222" s="199"/>
      <c r="C222" s="14"/>
      <c r="D222" s="186" t="s">
        <v>152</v>
      </c>
      <c r="E222" s="200" t="s">
        <v>1</v>
      </c>
      <c r="F222" s="201" t="s">
        <v>200</v>
      </c>
      <c r="G222" s="14"/>
      <c r="H222" s="202">
        <v>211.238</v>
      </c>
      <c r="I222" s="203"/>
      <c r="J222" s="14"/>
      <c r="K222" s="14"/>
      <c r="L222" s="199"/>
      <c r="M222" s="204"/>
      <c r="N222" s="205"/>
      <c r="O222" s="205"/>
      <c r="P222" s="205"/>
      <c r="Q222" s="205"/>
      <c r="R222" s="205"/>
      <c r="S222" s="205"/>
      <c r="T222" s="20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0" t="s">
        <v>152</v>
      </c>
      <c r="AU222" s="200" t="s">
        <v>21</v>
      </c>
      <c r="AV222" s="14" t="s">
        <v>148</v>
      </c>
      <c r="AW222" s="14" t="s">
        <v>40</v>
      </c>
      <c r="AX222" s="14" t="s">
        <v>92</v>
      </c>
      <c r="AY222" s="200" t="s">
        <v>141</v>
      </c>
    </row>
    <row r="223" spans="1:51" s="13" customFormat="1" ht="12">
      <c r="A223" s="13"/>
      <c r="B223" s="191"/>
      <c r="C223" s="13"/>
      <c r="D223" s="186" t="s">
        <v>152</v>
      </c>
      <c r="E223" s="13"/>
      <c r="F223" s="193" t="s">
        <v>769</v>
      </c>
      <c r="G223" s="13"/>
      <c r="H223" s="194">
        <v>213.35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3</v>
      </c>
      <c r="AX223" s="13" t="s">
        <v>92</v>
      </c>
      <c r="AY223" s="192" t="s">
        <v>141</v>
      </c>
    </row>
    <row r="224" spans="1:65" s="2" customFormat="1" ht="14.4" customHeight="1">
      <c r="A224" s="39"/>
      <c r="B224" s="172"/>
      <c r="C224" s="207" t="s">
        <v>302</v>
      </c>
      <c r="D224" s="207" t="s">
        <v>250</v>
      </c>
      <c r="E224" s="208" t="s">
        <v>609</v>
      </c>
      <c r="F224" s="209" t="s">
        <v>610</v>
      </c>
      <c r="G224" s="210" t="s">
        <v>146</v>
      </c>
      <c r="H224" s="211">
        <v>33.001</v>
      </c>
      <c r="I224" s="212"/>
      <c r="J224" s="213">
        <f>ROUND(I224*H224,2)</f>
        <v>0</v>
      </c>
      <c r="K224" s="209" t="s">
        <v>1</v>
      </c>
      <c r="L224" s="214"/>
      <c r="M224" s="215" t="s">
        <v>1</v>
      </c>
      <c r="N224" s="216" t="s">
        <v>49</v>
      </c>
      <c r="O224" s="78"/>
      <c r="P224" s="182">
        <f>O224*H224</f>
        <v>0</v>
      </c>
      <c r="Q224" s="182">
        <v>0.417</v>
      </c>
      <c r="R224" s="182">
        <f>Q224*H224</f>
        <v>13.761416999999998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181</v>
      </c>
      <c r="AT224" s="184" t="s">
        <v>250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148</v>
      </c>
      <c r="BM224" s="184" t="s">
        <v>770</v>
      </c>
    </row>
    <row r="225" spans="1:47" s="2" customFormat="1" ht="12">
      <c r="A225" s="39"/>
      <c r="B225" s="40"/>
      <c r="C225" s="39"/>
      <c r="D225" s="186" t="s">
        <v>150</v>
      </c>
      <c r="E225" s="39"/>
      <c r="F225" s="187" t="s">
        <v>612</v>
      </c>
      <c r="G225" s="39"/>
      <c r="H225" s="39"/>
      <c r="I225" s="188"/>
      <c r="J225" s="39"/>
      <c r="K225" s="39"/>
      <c r="L225" s="40"/>
      <c r="M225" s="189"/>
      <c r="N225" s="190"/>
      <c r="O225" s="78"/>
      <c r="P225" s="78"/>
      <c r="Q225" s="78"/>
      <c r="R225" s="78"/>
      <c r="S225" s="78"/>
      <c r="T225" s="7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9" t="s">
        <v>150</v>
      </c>
      <c r="AU225" s="19" t="s">
        <v>21</v>
      </c>
    </row>
    <row r="226" spans="1:51" s="13" customFormat="1" ht="12">
      <c r="A226" s="13"/>
      <c r="B226" s="191"/>
      <c r="C226" s="13"/>
      <c r="D226" s="186" t="s">
        <v>152</v>
      </c>
      <c r="E226" s="192" t="s">
        <v>1</v>
      </c>
      <c r="F226" s="193" t="s">
        <v>771</v>
      </c>
      <c r="G226" s="13"/>
      <c r="H226" s="194">
        <v>12.27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152</v>
      </c>
      <c r="AU226" s="192" t="s">
        <v>21</v>
      </c>
      <c r="AV226" s="13" t="s">
        <v>21</v>
      </c>
      <c r="AW226" s="13" t="s">
        <v>40</v>
      </c>
      <c r="AX226" s="13" t="s">
        <v>84</v>
      </c>
      <c r="AY226" s="192" t="s">
        <v>141</v>
      </c>
    </row>
    <row r="227" spans="1:51" s="13" customFormat="1" ht="12">
      <c r="A227" s="13"/>
      <c r="B227" s="191"/>
      <c r="C227" s="13"/>
      <c r="D227" s="186" t="s">
        <v>152</v>
      </c>
      <c r="E227" s="192" t="s">
        <v>1</v>
      </c>
      <c r="F227" s="193" t="s">
        <v>772</v>
      </c>
      <c r="G227" s="13"/>
      <c r="H227" s="194">
        <v>15.24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40</v>
      </c>
      <c r="AX227" s="13" t="s">
        <v>84</v>
      </c>
      <c r="AY227" s="192" t="s">
        <v>141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773</v>
      </c>
      <c r="G228" s="13"/>
      <c r="H228" s="194">
        <v>4.53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4" customFormat="1" ht="12">
      <c r="A229" s="14"/>
      <c r="B229" s="199"/>
      <c r="C229" s="14"/>
      <c r="D229" s="186" t="s">
        <v>152</v>
      </c>
      <c r="E229" s="200" t="s">
        <v>1</v>
      </c>
      <c r="F229" s="201" t="s">
        <v>200</v>
      </c>
      <c r="G229" s="14"/>
      <c r="H229" s="202">
        <v>32.04</v>
      </c>
      <c r="I229" s="203"/>
      <c r="J229" s="14"/>
      <c r="K229" s="14"/>
      <c r="L229" s="199"/>
      <c r="M229" s="204"/>
      <c r="N229" s="205"/>
      <c r="O229" s="205"/>
      <c r="P229" s="205"/>
      <c r="Q229" s="205"/>
      <c r="R229" s="205"/>
      <c r="S229" s="205"/>
      <c r="T229" s="20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0" t="s">
        <v>152</v>
      </c>
      <c r="AU229" s="200" t="s">
        <v>21</v>
      </c>
      <c r="AV229" s="14" t="s">
        <v>148</v>
      </c>
      <c r="AW229" s="14" t="s">
        <v>40</v>
      </c>
      <c r="AX229" s="14" t="s">
        <v>92</v>
      </c>
      <c r="AY229" s="200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3"/>
      <c r="F230" s="193" t="s">
        <v>774</v>
      </c>
      <c r="G230" s="13"/>
      <c r="H230" s="194">
        <v>33.001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3</v>
      </c>
      <c r="AX230" s="13" t="s">
        <v>92</v>
      </c>
      <c r="AY230" s="192" t="s">
        <v>141</v>
      </c>
    </row>
    <row r="231" spans="1:65" s="2" customFormat="1" ht="24.15" customHeight="1">
      <c r="A231" s="39"/>
      <c r="B231" s="172"/>
      <c r="C231" s="173" t="s">
        <v>306</v>
      </c>
      <c r="D231" s="173" t="s">
        <v>143</v>
      </c>
      <c r="E231" s="174" t="s">
        <v>775</v>
      </c>
      <c r="F231" s="175" t="s">
        <v>776</v>
      </c>
      <c r="G231" s="176" t="s">
        <v>146</v>
      </c>
      <c r="H231" s="177">
        <v>233.1</v>
      </c>
      <c r="I231" s="178"/>
      <c r="J231" s="179">
        <f>ROUND(I231*H231,2)</f>
        <v>0</v>
      </c>
      <c r="K231" s="175" t="s">
        <v>147</v>
      </c>
      <c r="L231" s="40"/>
      <c r="M231" s="180" t="s">
        <v>1</v>
      </c>
      <c r="N231" s="181" t="s">
        <v>49</v>
      </c>
      <c r="O231" s="78"/>
      <c r="P231" s="182">
        <f>O231*H231</f>
        <v>0</v>
      </c>
      <c r="Q231" s="182">
        <v>0.08565</v>
      </c>
      <c r="R231" s="182">
        <f>Q231*H231</f>
        <v>19.965015</v>
      </c>
      <c r="S231" s="182">
        <v>0</v>
      </c>
      <c r="T231" s="18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4" t="s">
        <v>148</v>
      </c>
      <c r="AT231" s="184" t="s">
        <v>143</v>
      </c>
      <c r="AU231" s="184" t="s">
        <v>21</v>
      </c>
      <c r="AY231" s="19" t="s">
        <v>141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9" t="s">
        <v>92</v>
      </c>
      <c r="BK231" s="185">
        <f>ROUND(I231*H231,2)</f>
        <v>0</v>
      </c>
      <c r="BL231" s="19" t="s">
        <v>148</v>
      </c>
      <c r="BM231" s="184" t="s">
        <v>777</v>
      </c>
    </row>
    <row r="232" spans="1:51" s="13" customFormat="1" ht="12">
      <c r="A232" s="13"/>
      <c r="B232" s="191"/>
      <c r="C232" s="13"/>
      <c r="D232" s="186" t="s">
        <v>152</v>
      </c>
      <c r="E232" s="192" t="s">
        <v>1</v>
      </c>
      <c r="F232" s="193" t="s">
        <v>778</v>
      </c>
      <c r="G232" s="13"/>
      <c r="H232" s="194">
        <v>120.53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152</v>
      </c>
      <c r="AU232" s="192" t="s">
        <v>21</v>
      </c>
      <c r="AV232" s="13" t="s">
        <v>21</v>
      </c>
      <c r="AW232" s="13" t="s">
        <v>40</v>
      </c>
      <c r="AX232" s="13" t="s">
        <v>84</v>
      </c>
      <c r="AY232" s="192" t="s">
        <v>141</v>
      </c>
    </row>
    <row r="233" spans="1:51" s="13" customFormat="1" ht="12">
      <c r="A233" s="13"/>
      <c r="B233" s="191"/>
      <c r="C233" s="13"/>
      <c r="D233" s="186" t="s">
        <v>152</v>
      </c>
      <c r="E233" s="192" t="s">
        <v>1</v>
      </c>
      <c r="F233" s="193" t="s">
        <v>779</v>
      </c>
      <c r="G233" s="13"/>
      <c r="H233" s="194">
        <v>14.06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40</v>
      </c>
      <c r="AX233" s="13" t="s">
        <v>84</v>
      </c>
      <c r="AY233" s="192" t="s">
        <v>141</v>
      </c>
    </row>
    <row r="234" spans="1:51" s="13" customFormat="1" ht="12">
      <c r="A234" s="13"/>
      <c r="B234" s="191"/>
      <c r="C234" s="13"/>
      <c r="D234" s="186" t="s">
        <v>152</v>
      </c>
      <c r="E234" s="192" t="s">
        <v>1</v>
      </c>
      <c r="F234" s="193" t="s">
        <v>780</v>
      </c>
      <c r="G234" s="13"/>
      <c r="H234" s="194">
        <v>50.27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152</v>
      </c>
      <c r="AU234" s="192" t="s">
        <v>21</v>
      </c>
      <c r="AV234" s="13" t="s">
        <v>21</v>
      </c>
      <c r="AW234" s="13" t="s">
        <v>40</v>
      </c>
      <c r="AX234" s="13" t="s">
        <v>84</v>
      </c>
      <c r="AY234" s="192" t="s">
        <v>141</v>
      </c>
    </row>
    <row r="235" spans="1:51" s="15" customFormat="1" ht="12">
      <c r="A235" s="15"/>
      <c r="B235" s="225"/>
      <c r="C235" s="15"/>
      <c r="D235" s="186" t="s">
        <v>152</v>
      </c>
      <c r="E235" s="226" t="s">
        <v>1</v>
      </c>
      <c r="F235" s="227" t="s">
        <v>781</v>
      </c>
      <c r="G235" s="15"/>
      <c r="H235" s="228">
        <v>184.86</v>
      </c>
      <c r="I235" s="229"/>
      <c r="J235" s="15"/>
      <c r="K235" s="15"/>
      <c r="L235" s="225"/>
      <c r="M235" s="230"/>
      <c r="N235" s="231"/>
      <c r="O235" s="231"/>
      <c r="P235" s="231"/>
      <c r="Q235" s="231"/>
      <c r="R235" s="231"/>
      <c r="S235" s="231"/>
      <c r="T235" s="23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26" t="s">
        <v>152</v>
      </c>
      <c r="AU235" s="226" t="s">
        <v>21</v>
      </c>
      <c r="AV235" s="15" t="s">
        <v>158</v>
      </c>
      <c r="AW235" s="15" t="s">
        <v>40</v>
      </c>
      <c r="AX235" s="15" t="s">
        <v>84</v>
      </c>
      <c r="AY235" s="226" t="s">
        <v>141</v>
      </c>
    </row>
    <row r="236" spans="1:51" s="13" customFormat="1" ht="12">
      <c r="A236" s="13"/>
      <c r="B236" s="191"/>
      <c r="C236" s="13"/>
      <c r="D236" s="186" t="s">
        <v>152</v>
      </c>
      <c r="E236" s="192" t="s">
        <v>1</v>
      </c>
      <c r="F236" s="193" t="s">
        <v>782</v>
      </c>
      <c r="G236" s="13"/>
      <c r="H236" s="194">
        <v>14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152</v>
      </c>
      <c r="AU236" s="192" t="s">
        <v>21</v>
      </c>
      <c r="AV236" s="13" t="s">
        <v>21</v>
      </c>
      <c r="AW236" s="13" t="s">
        <v>40</v>
      </c>
      <c r="AX236" s="13" t="s">
        <v>84</v>
      </c>
      <c r="AY236" s="192" t="s">
        <v>141</v>
      </c>
    </row>
    <row r="237" spans="1:51" s="13" customFormat="1" ht="12">
      <c r="A237" s="13"/>
      <c r="B237" s="191"/>
      <c r="C237" s="13"/>
      <c r="D237" s="186" t="s">
        <v>152</v>
      </c>
      <c r="E237" s="192" t="s">
        <v>1</v>
      </c>
      <c r="F237" s="193" t="s">
        <v>783</v>
      </c>
      <c r="G237" s="13"/>
      <c r="H237" s="194">
        <v>5.35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152</v>
      </c>
      <c r="AU237" s="192" t="s">
        <v>21</v>
      </c>
      <c r="AV237" s="13" t="s">
        <v>21</v>
      </c>
      <c r="AW237" s="13" t="s">
        <v>40</v>
      </c>
      <c r="AX237" s="13" t="s">
        <v>84</v>
      </c>
      <c r="AY237" s="192" t="s">
        <v>141</v>
      </c>
    </row>
    <row r="238" spans="1:51" s="13" customFormat="1" ht="12">
      <c r="A238" s="13"/>
      <c r="B238" s="191"/>
      <c r="C238" s="13"/>
      <c r="D238" s="186" t="s">
        <v>152</v>
      </c>
      <c r="E238" s="192" t="s">
        <v>1</v>
      </c>
      <c r="F238" s="193" t="s">
        <v>784</v>
      </c>
      <c r="G238" s="13"/>
      <c r="H238" s="194">
        <v>2.83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152</v>
      </c>
      <c r="AU238" s="192" t="s">
        <v>21</v>
      </c>
      <c r="AV238" s="13" t="s">
        <v>21</v>
      </c>
      <c r="AW238" s="13" t="s">
        <v>40</v>
      </c>
      <c r="AX238" s="13" t="s">
        <v>84</v>
      </c>
      <c r="AY238" s="192" t="s">
        <v>141</v>
      </c>
    </row>
    <row r="239" spans="1:51" s="15" customFormat="1" ht="12">
      <c r="A239" s="15"/>
      <c r="B239" s="225"/>
      <c r="C239" s="15"/>
      <c r="D239" s="186" t="s">
        <v>152</v>
      </c>
      <c r="E239" s="226" t="s">
        <v>1</v>
      </c>
      <c r="F239" s="227" t="s">
        <v>781</v>
      </c>
      <c r="G239" s="15"/>
      <c r="H239" s="228">
        <v>22.18</v>
      </c>
      <c r="I239" s="229"/>
      <c r="J239" s="15"/>
      <c r="K239" s="15"/>
      <c r="L239" s="225"/>
      <c r="M239" s="230"/>
      <c r="N239" s="231"/>
      <c r="O239" s="231"/>
      <c r="P239" s="231"/>
      <c r="Q239" s="231"/>
      <c r="R239" s="231"/>
      <c r="S239" s="231"/>
      <c r="T239" s="23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26" t="s">
        <v>152</v>
      </c>
      <c r="AU239" s="226" t="s">
        <v>21</v>
      </c>
      <c r="AV239" s="15" t="s">
        <v>158</v>
      </c>
      <c r="AW239" s="15" t="s">
        <v>40</v>
      </c>
      <c r="AX239" s="15" t="s">
        <v>84</v>
      </c>
      <c r="AY239" s="226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785</v>
      </c>
      <c r="G240" s="13"/>
      <c r="H240" s="194">
        <v>16.3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3" customFormat="1" ht="12">
      <c r="A241" s="13"/>
      <c r="B241" s="191"/>
      <c r="C241" s="13"/>
      <c r="D241" s="186" t="s">
        <v>152</v>
      </c>
      <c r="E241" s="192" t="s">
        <v>1</v>
      </c>
      <c r="F241" s="193" t="s">
        <v>786</v>
      </c>
      <c r="G241" s="13"/>
      <c r="H241" s="194">
        <v>3.83</v>
      </c>
      <c r="I241" s="195"/>
      <c r="J241" s="13"/>
      <c r="K241" s="13"/>
      <c r="L241" s="191"/>
      <c r="M241" s="196"/>
      <c r="N241" s="197"/>
      <c r="O241" s="197"/>
      <c r="P241" s="197"/>
      <c r="Q241" s="197"/>
      <c r="R241" s="197"/>
      <c r="S241" s="197"/>
      <c r="T241" s="19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2" t="s">
        <v>152</v>
      </c>
      <c r="AU241" s="192" t="s">
        <v>21</v>
      </c>
      <c r="AV241" s="13" t="s">
        <v>21</v>
      </c>
      <c r="AW241" s="13" t="s">
        <v>40</v>
      </c>
      <c r="AX241" s="13" t="s">
        <v>84</v>
      </c>
      <c r="AY241" s="192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92" t="s">
        <v>1</v>
      </c>
      <c r="F242" s="193" t="s">
        <v>787</v>
      </c>
      <c r="G242" s="13"/>
      <c r="H242" s="194">
        <v>2.13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40</v>
      </c>
      <c r="AX242" s="13" t="s">
        <v>84</v>
      </c>
      <c r="AY242" s="192" t="s">
        <v>141</v>
      </c>
    </row>
    <row r="243" spans="1:51" s="15" customFormat="1" ht="12">
      <c r="A243" s="15"/>
      <c r="B243" s="225"/>
      <c r="C243" s="15"/>
      <c r="D243" s="186" t="s">
        <v>152</v>
      </c>
      <c r="E243" s="226" t="s">
        <v>1</v>
      </c>
      <c r="F243" s="227" t="s">
        <v>781</v>
      </c>
      <c r="G243" s="15"/>
      <c r="H243" s="228">
        <v>22.26</v>
      </c>
      <c r="I243" s="229"/>
      <c r="J243" s="15"/>
      <c r="K243" s="15"/>
      <c r="L243" s="225"/>
      <c r="M243" s="230"/>
      <c r="N243" s="231"/>
      <c r="O243" s="231"/>
      <c r="P243" s="231"/>
      <c r="Q243" s="231"/>
      <c r="R243" s="231"/>
      <c r="S243" s="231"/>
      <c r="T243" s="23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26" t="s">
        <v>152</v>
      </c>
      <c r="AU243" s="226" t="s">
        <v>21</v>
      </c>
      <c r="AV243" s="15" t="s">
        <v>158</v>
      </c>
      <c r="AW243" s="15" t="s">
        <v>40</v>
      </c>
      <c r="AX243" s="15" t="s">
        <v>84</v>
      </c>
      <c r="AY243" s="226" t="s">
        <v>141</v>
      </c>
    </row>
    <row r="244" spans="1:51" s="13" customFormat="1" ht="12">
      <c r="A244" s="13"/>
      <c r="B244" s="191"/>
      <c r="C244" s="13"/>
      <c r="D244" s="186" t="s">
        <v>152</v>
      </c>
      <c r="E244" s="192" t="s">
        <v>1</v>
      </c>
      <c r="F244" s="193" t="s">
        <v>788</v>
      </c>
      <c r="G244" s="13"/>
      <c r="H244" s="194">
        <v>3.8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152</v>
      </c>
      <c r="AU244" s="192" t="s">
        <v>21</v>
      </c>
      <c r="AV244" s="13" t="s">
        <v>21</v>
      </c>
      <c r="AW244" s="13" t="s">
        <v>40</v>
      </c>
      <c r="AX244" s="13" t="s">
        <v>84</v>
      </c>
      <c r="AY244" s="192" t="s">
        <v>141</v>
      </c>
    </row>
    <row r="245" spans="1:51" s="15" customFormat="1" ht="12">
      <c r="A245" s="15"/>
      <c r="B245" s="225"/>
      <c r="C245" s="15"/>
      <c r="D245" s="186" t="s">
        <v>152</v>
      </c>
      <c r="E245" s="226" t="s">
        <v>1</v>
      </c>
      <c r="F245" s="227" t="s">
        <v>781</v>
      </c>
      <c r="G245" s="15"/>
      <c r="H245" s="228">
        <v>3.8</v>
      </c>
      <c r="I245" s="229"/>
      <c r="J245" s="15"/>
      <c r="K245" s="15"/>
      <c r="L245" s="225"/>
      <c r="M245" s="230"/>
      <c r="N245" s="231"/>
      <c r="O245" s="231"/>
      <c r="P245" s="231"/>
      <c r="Q245" s="231"/>
      <c r="R245" s="231"/>
      <c r="S245" s="231"/>
      <c r="T245" s="23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26" t="s">
        <v>152</v>
      </c>
      <c r="AU245" s="226" t="s">
        <v>21</v>
      </c>
      <c r="AV245" s="15" t="s">
        <v>158</v>
      </c>
      <c r="AW245" s="15" t="s">
        <v>40</v>
      </c>
      <c r="AX245" s="15" t="s">
        <v>84</v>
      </c>
      <c r="AY245" s="226" t="s">
        <v>141</v>
      </c>
    </row>
    <row r="246" spans="1:51" s="14" customFormat="1" ht="12">
      <c r="A246" s="14"/>
      <c r="B246" s="199"/>
      <c r="C246" s="14"/>
      <c r="D246" s="186" t="s">
        <v>152</v>
      </c>
      <c r="E246" s="200" t="s">
        <v>1</v>
      </c>
      <c r="F246" s="201" t="s">
        <v>200</v>
      </c>
      <c r="G246" s="14"/>
      <c r="H246" s="202">
        <v>233.10000000000005</v>
      </c>
      <c r="I246" s="203"/>
      <c r="J246" s="14"/>
      <c r="K246" s="14"/>
      <c r="L246" s="199"/>
      <c r="M246" s="204"/>
      <c r="N246" s="205"/>
      <c r="O246" s="205"/>
      <c r="P246" s="205"/>
      <c r="Q246" s="205"/>
      <c r="R246" s="205"/>
      <c r="S246" s="205"/>
      <c r="T246" s="20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0" t="s">
        <v>152</v>
      </c>
      <c r="AU246" s="200" t="s">
        <v>21</v>
      </c>
      <c r="AV246" s="14" t="s">
        <v>148</v>
      </c>
      <c r="AW246" s="14" t="s">
        <v>40</v>
      </c>
      <c r="AX246" s="14" t="s">
        <v>92</v>
      </c>
      <c r="AY246" s="200" t="s">
        <v>141</v>
      </c>
    </row>
    <row r="247" spans="1:65" s="2" customFormat="1" ht="14.4" customHeight="1">
      <c r="A247" s="39"/>
      <c r="B247" s="172"/>
      <c r="C247" s="207" t="s">
        <v>313</v>
      </c>
      <c r="D247" s="207" t="s">
        <v>250</v>
      </c>
      <c r="E247" s="208" t="s">
        <v>789</v>
      </c>
      <c r="F247" s="209" t="s">
        <v>790</v>
      </c>
      <c r="G247" s="210" t="s">
        <v>146</v>
      </c>
      <c r="H247" s="211">
        <v>184.86</v>
      </c>
      <c r="I247" s="212"/>
      <c r="J247" s="213">
        <f>ROUND(I247*H247,2)</f>
        <v>0</v>
      </c>
      <c r="K247" s="209" t="s">
        <v>147</v>
      </c>
      <c r="L247" s="214"/>
      <c r="M247" s="215" t="s">
        <v>1</v>
      </c>
      <c r="N247" s="216" t="s">
        <v>49</v>
      </c>
      <c r="O247" s="78"/>
      <c r="P247" s="182">
        <f>O247*H247</f>
        <v>0</v>
      </c>
      <c r="Q247" s="182">
        <v>0.176</v>
      </c>
      <c r="R247" s="182">
        <f>Q247*H247</f>
        <v>32.53536</v>
      </c>
      <c r="S247" s="182">
        <v>0</v>
      </c>
      <c r="T247" s="18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184" t="s">
        <v>181</v>
      </c>
      <c r="AT247" s="184" t="s">
        <v>250</v>
      </c>
      <c r="AU247" s="184" t="s">
        <v>21</v>
      </c>
      <c r="AY247" s="19" t="s">
        <v>141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9" t="s">
        <v>92</v>
      </c>
      <c r="BK247" s="185">
        <f>ROUND(I247*H247,2)</f>
        <v>0</v>
      </c>
      <c r="BL247" s="19" t="s">
        <v>148</v>
      </c>
      <c r="BM247" s="184" t="s">
        <v>791</v>
      </c>
    </row>
    <row r="248" spans="1:51" s="13" customFormat="1" ht="12">
      <c r="A248" s="13"/>
      <c r="B248" s="191"/>
      <c r="C248" s="13"/>
      <c r="D248" s="186" t="s">
        <v>152</v>
      </c>
      <c r="E248" s="192" t="s">
        <v>1</v>
      </c>
      <c r="F248" s="193" t="s">
        <v>778</v>
      </c>
      <c r="G248" s="13"/>
      <c r="H248" s="194">
        <v>120.53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152</v>
      </c>
      <c r="AU248" s="192" t="s">
        <v>21</v>
      </c>
      <c r="AV248" s="13" t="s">
        <v>21</v>
      </c>
      <c r="AW248" s="13" t="s">
        <v>40</v>
      </c>
      <c r="AX248" s="13" t="s">
        <v>84</v>
      </c>
      <c r="AY248" s="192" t="s">
        <v>141</v>
      </c>
    </row>
    <row r="249" spans="1:51" s="13" customFormat="1" ht="12">
      <c r="A249" s="13"/>
      <c r="B249" s="191"/>
      <c r="C249" s="13"/>
      <c r="D249" s="186" t="s">
        <v>152</v>
      </c>
      <c r="E249" s="192" t="s">
        <v>1</v>
      </c>
      <c r="F249" s="193" t="s">
        <v>779</v>
      </c>
      <c r="G249" s="13"/>
      <c r="H249" s="194">
        <v>14.06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40</v>
      </c>
      <c r="AX249" s="13" t="s">
        <v>84</v>
      </c>
      <c r="AY249" s="192" t="s">
        <v>141</v>
      </c>
    </row>
    <row r="250" spans="1:51" s="13" customFormat="1" ht="12">
      <c r="A250" s="13"/>
      <c r="B250" s="191"/>
      <c r="C250" s="13"/>
      <c r="D250" s="186" t="s">
        <v>152</v>
      </c>
      <c r="E250" s="192" t="s">
        <v>1</v>
      </c>
      <c r="F250" s="193" t="s">
        <v>780</v>
      </c>
      <c r="G250" s="13"/>
      <c r="H250" s="194">
        <v>50.27</v>
      </c>
      <c r="I250" s="195"/>
      <c r="J250" s="13"/>
      <c r="K250" s="13"/>
      <c r="L250" s="191"/>
      <c r="M250" s="196"/>
      <c r="N250" s="197"/>
      <c r="O250" s="197"/>
      <c r="P250" s="197"/>
      <c r="Q250" s="197"/>
      <c r="R250" s="197"/>
      <c r="S250" s="197"/>
      <c r="T250" s="19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2" t="s">
        <v>152</v>
      </c>
      <c r="AU250" s="192" t="s">
        <v>21</v>
      </c>
      <c r="AV250" s="13" t="s">
        <v>21</v>
      </c>
      <c r="AW250" s="13" t="s">
        <v>40</v>
      </c>
      <c r="AX250" s="13" t="s">
        <v>84</v>
      </c>
      <c r="AY250" s="192" t="s">
        <v>141</v>
      </c>
    </row>
    <row r="251" spans="1:51" s="14" customFormat="1" ht="12">
      <c r="A251" s="14"/>
      <c r="B251" s="199"/>
      <c r="C251" s="14"/>
      <c r="D251" s="186" t="s">
        <v>152</v>
      </c>
      <c r="E251" s="200" t="s">
        <v>1</v>
      </c>
      <c r="F251" s="201" t="s">
        <v>200</v>
      </c>
      <c r="G251" s="14"/>
      <c r="H251" s="202">
        <v>184.86</v>
      </c>
      <c r="I251" s="203"/>
      <c r="J251" s="14"/>
      <c r="K251" s="14"/>
      <c r="L251" s="199"/>
      <c r="M251" s="204"/>
      <c r="N251" s="205"/>
      <c r="O251" s="205"/>
      <c r="P251" s="205"/>
      <c r="Q251" s="205"/>
      <c r="R251" s="205"/>
      <c r="S251" s="205"/>
      <c r="T251" s="20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0" t="s">
        <v>152</v>
      </c>
      <c r="AU251" s="200" t="s">
        <v>21</v>
      </c>
      <c r="AV251" s="14" t="s">
        <v>148</v>
      </c>
      <c r="AW251" s="14" t="s">
        <v>40</v>
      </c>
      <c r="AX251" s="14" t="s">
        <v>92</v>
      </c>
      <c r="AY251" s="200" t="s">
        <v>141</v>
      </c>
    </row>
    <row r="252" spans="1:65" s="2" customFormat="1" ht="24.15" customHeight="1">
      <c r="A252" s="39"/>
      <c r="B252" s="172"/>
      <c r="C252" s="207" t="s">
        <v>317</v>
      </c>
      <c r="D252" s="207" t="s">
        <v>250</v>
      </c>
      <c r="E252" s="208" t="s">
        <v>792</v>
      </c>
      <c r="F252" s="209" t="s">
        <v>793</v>
      </c>
      <c r="G252" s="210" t="s">
        <v>146</v>
      </c>
      <c r="H252" s="211">
        <v>22.18</v>
      </c>
      <c r="I252" s="212"/>
      <c r="J252" s="213">
        <f>ROUND(I252*H252,2)</f>
        <v>0</v>
      </c>
      <c r="K252" s="209" t="s">
        <v>147</v>
      </c>
      <c r="L252" s="214"/>
      <c r="M252" s="215" t="s">
        <v>1</v>
      </c>
      <c r="N252" s="216" t="s">
        <v>49</v>
      </c>
      <c r="O252" s="78"/>
      <c r="P252" s="182">
        <f>O252*H252</f>
        <v>0</v>
      </c>
      <c r="Q252" s="182">
        <v>0.175</v>
      </c>
      <c r="R252" s="182">
        <f>Q252*H252</f>
        <v>3.8814999999999995</v>
      </c>
      <c r="S252" s="182">
        <v>0</v>
      </c>
      <c r="T252" s="18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4" t="s">
        <v>181</v>
      </c>
      <c r="AT252" s="184" t="s">
        <v>250</v>
      </c>
      <c r="AU252" s="184" t="s">
        <v>21</v>
      </c>
      <c r="AY252" s="19" t="s">
        <v>141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92</v>
      </c>
      <c r="BK252" s="185">
        <f>ROUND(I252*H252,2)</f>
        <v>0</v>
      </c>
      <c r="BL252" s="19" t="s">
        <v>148</v>
      </c>
      <c r="BM252" s="184" t="s">
        <v>794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782</v>
      </c>
      <c r="G253" s="13"/>
      <c r="H253" s="194">
        <v>14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84</v>
      </c>
      <c r="AY253" s="192" t="s">
        <v>141</v>
      </c>
    </row>
    <row r="254" spans="1:51" s="13" customFormat="1" ht="12">
      <c r="A254" s="13"/>
      <c r="B254" s="191"/>
      <c r="C254" s="13"/>
      <c r="D254" s="186" t="s">
        <v>152</v>
      </c>
      <c r="E254" s="192" t="s">
        <v>1</v>
      </c>
      <c r="F254" s="193" t="s">
        <v>783</v>
      </c>
      <c r="G254" s="13"/>
      <c r="H254" s="194">
        <v>5.35</v>
      </c>
      <c r="I254" s="195"/>
      <c r="J254" s="13"/>
      <c r="K254" s="13"/>
      <c r="L254" s="191"/>
      <c r="M254" s="196"/>
      <c r="N254" s="197"/>
      <c r="O254" s="197"/>
      <c r="P254" s="197"/>
      <c r="Q254" s="197"/>
      <c r="R254" s="197"/>
      <c r="S254" s="197"/>
      <c r="T254" s="19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2" t="s">
        <v>152</v>
      </c>
      <c r="AU254" s="192" t="s">
        <v>21</v>
      </c>
      <c r="AV254" s="13" t="s">
        <v>21</v>
      </c>
      <c r="AW254" s="13" t="s">
        <v>40</v>
      </c>
      <c r="AX254" s="13" t="s">
        <v>84</v>
      </c>
      <c r="AY254" s="192" t="s">
        <v>141</v>
      </c>
    </row>
    <row r="255" spans="1:51" s="13" customFormat="1" ht="12">
      <c r="A255" s="13"/>
      <c r="B255" s="191"/>
      <c r="C255" s="13"/>
      <c r="D255" s="186" t="s">
        <v>152</v>
      </c>
      <c r="E255" s="192" t="s">
        <v>1</v>
      </c>
      <c r="F255" s="193" t="s">
        <v>784</v>
      </c>
      <c r="G255" s="13"/>
      <c r="H255" s="194">
        <v>2.83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152</v>
      </c>
      <c r="AU255" s="192" t="s">
        <v>21</v>
      </c>
      <c r="AV255" s="13" t="s">
        <v>21</v>
      </c>
      <c r="AW255" s="13" t="s">
        <v>40</v>
      </c>
      <c r="AX255" s="13" t="s">
        <v>84</v>
      </c>
      <c r="AY255" s="192" t="s">
        <v>141</v>
      </c>
    </row>
    <row r="256" spans="1:51" s="14" customFormat="1" ht="12">
      <c r="A256" s="14"/>
      <c r="B256" s="199"/>
      <c r="C256" s="14"/>
      <c r="D256" s="186" t="s">
        <v>152</v>
      </c>
      <c r="E256" s="200" t="s">
        <v>1</v>
      </c>
      <c r="F256" s="201" t="s">
        <v>200</v>
      </c>
      <c r="G256" s="14"/>
      <c r="H256" s="202">
        <v>22.18</v>
      </c>
      <c r="I256" s="203"/>
      <c r="J256" s="14"/>
      <c r="K256" s="14"/>
      <c r="L256" s="199"/>
      <c r="M256" s="204"/>
      <c r="N256" s="205"/>
      <c r="O256" s="205"/>
      <c r="P256" s="205"/>
      <c r="Q256" s="205"/>
      <c r="R256" s="205"/>
      <c r="S256" s="205"/>
      <c r="T256" s="20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0" t="s">
        <v>152</v>
      </c>
      <c r="AU256" s="200" t="s">
        <v>21</v>
      </c>
      <c r="AV256" s="14" t="s">
        <v>148</v>
      </c>
      <c r="AW256" s="14" t="s">
        <v>40</v>
      </c>
      <c r="AX256" s="14" t="s">
        <v>92</v>
      </c>
      <c r="AY256" s="200" t="s">
        <v>141</v>
      </c>
    </row>
    <row r="257" spans="1:65" s="2" customFormat="1" ht="24.15" customHeight="1">
      <c r="A257" s="39"/>
      <c r="B257" s="172"/>
      <c r="C257" s="207" t="s">
        <v>324</v>
      </c>
      <c r="D257" s="207" t="s">
        <v>250</v>
      </c>
      <c r="E257" s="208" t="s">
        <v>795</v>
      </c>
      <c r="F257" s="209" t="s">
        <v>796</v>
      </c>
      <c r="G257" s="210" t="s">
        <v>146</v>
      </c>
      <c r="H257" s="211">
        <v>22.26</v>
      </c>
      <c r="I257" s="212"/>
      <c r="J257" s="213">
        <f>ROUND(I257*H257,2)</f>
        <v>0</v>
      </c>
      <c r="K257" s="209" t="s">
        <v>147</v>
      </c>
      <c r="L257" s="214"/>
      <c r="M257" s="215" t="s">
        <v>1</v>
      </c>
      <c r="N257" s="216" t="s">
        <v>49</v>
      </c>
      <c r="O257" s="78"/>
      <c r="P257" s="182">
        <f>O257*H257</f>
        <v>0</v>
      </c>
      <c r="Q257" s="182">
        <v>0.21</v>
      </c>
      <c r="R257" s="182">
        <f>Q257*H257</f>
        <v>4.6746</v>
      </c>
      <c r="S257" s="182">
        <v>0</v>
      </c>
      <c r="T257" s="18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84" t="s">
        <v>181</v>
      </c>
      <c r="AT257" s="184" t="s">
        <v>250</v>
      </c>
      <c r="AU257" s="184" t="s">
        <v>21</v>
      </c>
      <c r="AY257" s="19" t="s">
        <v>141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9" t="s">
        <v>92</v>
      </c>
      <c r="BK257" s="185">
        <f>ROUND(I257*H257,2)</f>
        <v>0</v>
      </c>
      <c r="BL257" s="19" t="s">
        <v>148</v>
      </c>
      <c r="BM257" s="184" t="s">
        <v>797</v>
      </c>
    </row>
    <row r="258" spans="1:51" s="13" customFormat="1" ht="12">
      <c r="A258" s="13"/>
      <c r="B258" s="191"/>
      <c r="C258" s="13"/>
      <c r="D258" s="186" t="s">
        <v>152</v>
      </c>
      <c r="E258" s="192" t="s">
        <v>1</v>
      </c>
      <c r="F258" s="193" t="s">
        <v>785</v>
      </c>
      <c r="G258" s="13"/>
      <c r="H258" s="194">
        <v>16.3</v>
      </c>
      <c r="I258" s="195"/>
      <c r="J258" s="13"/>
      <c r="K258" s="13"/>
      <c r="L258" s="191"/>
      <c r="M258" s="196"/>
      <c r="N258" s="197"/>
      <c r="O258" s="197"/>
      <c r="P258" s="197"/>
      <c r="Q258" s="197"/>
      <c r="R258" s="197"/>
      <c r="S258" s="197"/>
      <c r="T258" s="19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2" t="s">
        <v>152</v>
      </c>
      <c r="AU258" s="192" t="s">
        <v>21</v>
      </c>
      <c r="AV258" s="13" t="s">
        <v>21</v>
      </c>
      <c r="AW258" s="13" t="s">
        <v>40</v>
      </c>
      <c r="AX258" s="13" t="s">
        <v>84</v>
      </c>
      <c r="AY258" s="192" t="s">
        <v>141</v>
      </c>
    </row>
    <row r="259" spans="1:51" s="13" customFormat="1" ht="12">
      <c r="A259" s="13"/>
      <c r="B259" s="191"/>
      <c r="C259" s="13"/>
      <c r="D259" s="186" t="s">
        <v>152</v>
      </c>
      <c r="E259" s="192" t="s">
        <v>1</v>
      </c>
      <c r="F259" s="193" t="s">
        <v>786</v>
      </c>
      <c r="G259" s="13"/>
      <c r="H259" s="194">
        <v>3.83</v>
      </c>
      <c r="I259" s="195"/>
      <c r="J259" s="13"/>
      <c r="K259" s="13"/>
      <c r="L259" s="191"/>
      <c r="M259" s="196"/>
      <c r="N259" s="197"/>
      <c r="O259" s="197"/>
      <c r="P259" s="197"/>
      <c r="Q259" s="197"/>
      <c r="R259" s="197"/>
      <c r="S259" s="197"/>
      <c r="T259" s="19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2" t="s">
        <v>152</v>
      </c>
      <c r="AU259" s="192" t="s">
        <v>21</v>
      </c>
      <c r="AV259" s="13" t="s">
        <v>21</v>
      </c>
      <c r="AW259" s="13" t="s">
        <v>40</v>
      </c>
      <c r="AX259" s="13" t="s">
        <v>84</v>
      </c>
      <c r="AY259" s="192" t="s">
        <v>141</v>
      </c>
    </row>
    <row r="260" spans="1:51" s="13" customFormat="1" ht="12">
      <c r="A260" s="13"/>
      <c r="B260" s="191"/>
      <c r="C260" s="13"/>
      <c r="D260" s="186" t="s">
        <v>152</v>
      </c>
      <c r="E260" s="192" t="s">
        <v>1</v>
      </c>
      <c r="F260" s="193" t="s">
        <v>787</v>
      </c>
      <c r="G260" s="13"/>
      <c r="H260" s="194">
        <v>2.13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40</v>
      </c>
      <c r="AX260" s="13" t="s">
        <v>84</v>
      </c>
      <c r="AY260" s="192" t="s">
        <v>141</v>
      </c>
    </row>
    <row r="261" spans="1:51" s="14" customFormat="1" ht="12">
      <c r="A261" s="14"/>
      <c r="B261" s="199"/>
      <c r="C261" s="14"/>
      <c r="D261" s="186" t="s">
        <v>152</v>
      </c>
      <c r="E261" s="200" t="s">
        <v>1</v>
      </c>
      <c r="F261" s="201" t="s">
        <v>200</v>
      </c>
      <c r="G261" s="14"/>
      <c r="H261" s="202">
        <v>22.26</v>
      </c>
      <c r="I261" s="203"/>
      <c r="J261" s="14"/>
      <c r="K261" s="14"/>
      <c r="L261" s="199"/>
      <c r="M261" s="204"/>
      <c r="N261" s="205"/>
      <c r="O261" s="205"/>
      <c r="P261" s="205"/>
      <c r="Q261" s="205"/>
      <c r="R261" s="205"/>
      <c r="S261" s="205"/>
      <c r="T261" s="20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0" t="s">
        <v>152</v>
      </c>
      <c r="AU261" s="200" t="s">
        <v>21</v>
      </c>
      <c r="AV261" s="14" t="s">
        <v>148</v>
      </c>
      <c r="AW261" s="14" t="s">
        <v>40</v>
      </c>
      <c r="AX261" s="14" t="s">
        <v>92</v>
      </c>
      <c r="AY261" s="200" t="s">
        <v>141</v>
      </c>
    </row>
    <row r="262" spans="1:65" s="2" customFormat="1" ht="24.15" customHeight="1">
      <c r="A262" s="39"/>
      <c r="B262" s="172"/>
      <c r="C262" s="207" t="s">
        <v>329</v>
      </c>
      <c r="D262" s="207" t="s">
        <v>250</v>
      </c>
      <c r="E262" s="208" t="s">
        <v>798</v>
      </c>
      <c r="F262" s="209" t="s">
        <v>799</v>
      </c>
      <c r="G262" s="210" t="s">
        <v>309</v>
      </c>
      <c r="H262" s="211">
        <v>19</v>
      </c>
      <c r="I262" s="212"/>
      <c r="J262" s="213">
        <f>ROUND(I262*H262,2)</f>
        <v>0</v>
      </c>
      <c r="K262" s="209" t="s">
        <v>147</v>
      </c>
      <c r="L262" s="214"/>
      <c r="M262" s="215" t="s">
        <v>1</v>
      </c>
      <c r="N262" s="216" t="s">
        <v>49</v>
      </c>
      <c r="O262" s="78"/>
      <c r="P262" s="182">
        <f>O262*H262</f>
        <v>0</v>
      </c>
      <c r="Q262" s="182">
        <v>0.026</v>
      </c>
      <c r="R262" s="182">
        <f>Q262*H262</f>
        <v>0.494</v>
      </c>
      <c r="S262" s="182">
        <v>0</v>
      </c>
      <c r="T262" s="18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84" t="s">
        <v>181</v>
      </c>
      <c r="AT262" s="184" t="s">
        <v>250</v>
      </c>
      <c r="AU262" s="184" t="s">
        <v>21</v>
      </c>
      <c r="AY262" s="19" t="s">
        <v>141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92</v>
      </c>
      <c r="BK262" s="185">
        <f>ROUND(I262*H262,2)</f>
        <v>0</v>
      </c>
      <c r="BL262" s="19" t="s">
        <v>148</v>
      </c>
      <c r="BM262" s="184" t="s">
        <v>800</v>
      </c>
    </row>
    <row r="263" spans="1:63" s="12" customFormat="1" ht="22.8" customHeight="1">
      <c r="A263" s="12"/>
      <c r="B263" s="159"/>
      <c r="C263" s="12"/>
      <c r="D263" s="160" t="s">
        <v>83</v>
      </c>
      <c r="E263" s="170" t="s">
        <v>186</v>
      </c>
      <c r="F263" s="170" t="s">
        <v>301</v>
      </c>
      <c r="G263" s="12"/>
      <c r="H263" s="12"/>
      <c r="I263" s="162"/>
      <c r="J263" s="171">
        <f>BK263</f>
        <v>0</v>
      </c>
      <c r="K263" s="12"/>
      <c r="L263" s="159"/>
      <c r="M263" s="164"/>
      <c r="N263" s="165"/>
      <c r="O263" s="165"/>
      <c r="P263" s="166">
        <f>SUM(P264:P347)</f>
        <v>0</v>
      </c>
      <c r="Q263" s="165"/>
      <c r="R263" s="166">
        <f>SUM(R264:R347)</f>
        <v>167.27883588</v>
      </c>
      <c r="S263" s="165"/>
      <c r="T263" s="167">
        <f>SUM(T264:T347)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0" t="s">
        <v>92</v>
      </c>
      <c r="AT263" s="168" t="s">
        <v>83</v>
      </c>
      <c r="AU263" s="168" t="s">
        <v>92</v>
      </c>
      <c r="AY263" s="160" t="s">
        <v>141</v>
      </c>
      <c r="BK263" s="169">
        <f>SUM(BK264:BK347)</f>
        <v>0</v>
      </c>
    </row>
    <row r="264" spans="1:65" s="2" customFormat="1" ht="24.15" customHeight="1">
      <c r="A264" s="39"/>
      <c r="B264" s="172"/>
      <c r="C264" s="173" t="s">
        <v>335</v>
      </c>
      <c r="D264" s="173" t="s">
        <v>143</v>
      </c>
      <c r="E264" s="174" t="s">
        <v>391</v>
      </c>
      <c r="F264" s="175" t="s">
        <v>392</v>
      </c>
      <c r="G264" s="176" t="s">
        <v>178</v>
      </c>
      <c r="H264" s="177">
        <v>52.08</v>
      </c>
      <c r="I264" s="178"/>
      <c r="J264" s="179">
        <f>ROUND(I264*H264,2)</f>
        <v>0</v>
      </c>
      <c r="K264" s="175" t="s">
        <v>147</v>
      </c>
      <c r="L264" s="40"/>
      <c r="M264" s="180" t="s">
        <v>1</v>
      </c>
      <c r="N264" s="181" t="s">
        <v>49</v>
      </c>
      <c r="O264" s="78"/>
      <c r="P264" s="182">
        <f>O264*H264</f>
        <v>0</v>
      </c>
      <c r="Q264" s="182">
        <v>0.00014</v>
      </c>
      <c r="R264" s="182">
        <f>Q264*H264</f>
        <v>0.007291199999999999</v>
      </c>
      <c r="S264" s="182">
        <v>0</v>
      </c>
      <c r="T264" s="18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184" t="s">
        <v>148</v>
      </c>
      <c r="AT264" s="184" t="s">
        <v>143</v>
      </c>
      <c r="AU264" s="184" t="s">
        <v>21</v>
      </c>
      <c r="AY264" s="19" t="s">
        <v>141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9" t="s">
        <v>92</v>
      </c>
      <c r="BK264" s="185">
        <f>ROUND(I264*H264,2)</f>
        <v>0</v>
      </c>
      <c r="BL264" s="19" t="s">
        <v>148</v>
      </c>
      <c r="BM264" s="184" t="s">
        <v>801</v>
      </c>
    </row>
    <row r="265" spans="1:51" s="13" customFormat="1" ht="12">
      <c r="A265" s="13"/>
      <c r="B265" s="191"/>
      <c r="C265" s="13"/>
      <c r="D265" s="186" t="s">
        <v>152</v>
      </c>
      <c r="E265" s="192" t="s">
        <v>1</v>
      </c>
      <c r="F265" s="193" t="s">
        <v>802</v>
      </c>
      <c r="G265" s="13"/>
      <c r="H265" s="194">
        <v>52.08</v>
      </c>
      <c r="I265" s="195"/>
      <c r="J265" s="13"/>
      <c r="K265" s="13"/>
      <c r="L265" s="191"/>
      <c r="M265" s="196"/>
      <c r="N265" s="197"/>
      <c r="O265" s="197"/>
      <c r="P265" s="197"/>
      <c r="Q265" s="197"/>
      <c r="R265" s="197"/>
      <c r="S265" s="197"/>
      <c r="T265" s="19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2" t="s">
        <v>152</v>
      </c>
      <c r="AU265" s="192" t="s">
        <v>21</v>
      </c>
      <c r="AV265" s="13" t="s">
        <v>21</v>
      </c>
      <c r="AW265" s="13" t="s">
        <v>40</v>
      </c>
      <c r="AX265" s="13" t="s">
        <v>92</v>
      </c>
      <c r="AY265" s="192" t="s">
        <v>141</v>
      </c>
    </row>
    <row r="266" spans="1:65" s="2" customFormat="1" ht="24.15" customHeight="1">
      <c r="A266" s="39"/>
      <c r="B266" s="172"/>
      <c r="C266" s="173" t="s">
        <v>339</v>
      </c>
      <c r="D266" s="173" t="s">
        <v>143</v>
      </c>
      <c r="E266" s="174" t="s">
        <v>396</v>
      </c>
      <c r="F266" s="175" t="s">
        <v>397</v>
      </c>
      <c r="G266" s="176" t="s">
        <v>178</v>
      </c>
      <c r="H266" s="177">
        <v>525.71</v>
      </c>
      <c r="I266" s="178"/>
      <c r="J266" s="179">
        <f>ROUND(I266*H266,2)</f>
        <v>0</v>
      </c>
      <c r="K266" s="175" t="s">
        <v>147</v>
      </c>
      <c r="L266" s="40"/>
      <c r="M266" s="180" t="s">
        <v>1</v>
      </c>
      <c r="N266" s="181" t="s">
        <v>49</v>
      </c>
      <c r="O266" s="78"/>
      <c r="P266" s="182">
        <f>O266*H266</f>
        <v>0</v>
      </c>
      <c r="Q266" s="182">
        <v>0.1554</v>
      </c>
      <c r="R266" s="182">
        <f>Q266*H266</f>
        <v>81.69533400000002</v>
      </c>
      <c r="S266" s="182">
        <v>0</v>
      </c>
      <c r="T266" s="18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84" t="s">
        <v>148</v>
      </c>
      <c r="AT266" s="184" t="s">
        <v>143</v>
      </c>
      <c r="AU266" s="184" t="s">
        <v>21</v>
      </c>
      <c r="AY266" s="19" t="s">
        <v>141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92</v>
      </c>
      <c r="BK266" s="185">
        <f>ROUND(I266*H266,2)</f>
        <v>0</v>
      </c>
      <c r="BL266" s="19" t="s">
        <v>148</v>
      </c>
      <c r="BM266" s="184" t="s">
        <v>803</v>
      </c>
    </row>
    <row r="267" spans="1:51" s="13" customFormat="1" ht="12">
      <c r="A267" s="13"/>
      <c r="B267" s="191"/>
      <c r="C267" s="13"/>
      <c r="D267" s="186" t="s">
        <v>152</v>
      </c>
      <c r="E267" s="192" t="s">
        <v>1</v>
      </c>
      <c r="F267" s="193" t="s">
        <v>804</v>
      </c>
      <c r="G267" s="13"/>
      <c r="H267" s="194">
        <v>52.17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40</v>
      </c>
      <c r="AX267" s="13" t="s">
        <v>84</v>
      </c>
      <c r="AY267" s="192" t="s">
        <v>141</v>
      </c>
    </row>
    <row r="268" spans="1:51" s="13" customFormat="1" ht="12">
      <c r="A268" s="13"/>
      <c r="B268" s="191"/>
      <c r="C268" s="13"/>
      <c r="D268" s="186" t="s">
        <v>152</v>
      </c>
      <c r="E268" s="192" t="s">
        <v>1</v>
      </c>
      <c r="F268" s="193" t="s">
        <v>805</v>
      </c>
      <c r="G268" s="13"/>
      <c r="H268" s="194">
        <v>14.8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152</v>
      </c>
      <c r="AU268" s="192" t="s">
        <v>21</v>
      </c>
      <c r="AV268" s="13" t="s">
        <v>21</v>
      </c>
      <c r="AW268" s="13" t="s">
        <v>40</v>
      </c>
      <c r="AX268" s="13" t="s">
        <v>84</v>
      </c>
      <c r="AY268" s="192" t="s">
        <v>141</v>
      </c>
    </row>
    <row r="269" spans="1:51" s="13" customFormat="1" ht="12">
      <c r="A269" s="13"/>
      <c r="B269" s="191"/>
      <c r="C269" s="13"/>
      <c r="D269" s="186" t="s">
        <v>152</v>
      </c>
      <c r="E269" s="192" t="s">
        <v>1</v>
      </c>
      <c r="F269" s="193" t="s">
        <v>806</v>
      </c>
      <c r="G269" s="13"/>
      <c r="H269" s="194">
        <v>119.24</v>
      </c>
      <c r="I269" s="195"/>
      <c r="J269" s="13"/>
      <c r="K269" s="13"/>
      <c r="L269" s="191"/>
      <c r="M269" s="196"/>
      <c r="N269" s="197"/>
      <c r="O269" s="197"/>
      <c r="P269" s="197"/>
      <c r="Q269" s="197"/>
      <c r="R269" s="197"/>
      <c r="S269" s="197"/>
      <c r="T269" s="19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2" t="s">
        <v>152</v>
      </c>
      <c r="AU269" s="192" t="s">
        <v>21</v>
      </c>
      <c r="AV269" s="13" t="s">
        <v>21</v>
      </c>
      <c r="AW269" s="13" t="s">
        <v>40</v>
      </c>
      <c r="AX269" s="13" t="s">
        <v>84</v>
      </c>
      <c r="AY269" s="192" t="s">
        <v>141</v>
      </c>
    </row>
    <row r="270" spans="1:51" s="15" customFormat="1" ht="12">
      <c r="A270" s="15"/>
      <c r="B270" s="225"/>
      <c r="C270" s="15"/>
      <c r="D270" s="186" t="s">
        <v>152</v>
      </c>
      <c r="E270" s="226" t="s">
        <v>1</v>
      </c>
      <c r="F270" s="227" t="s">
        <v>781</v>
      </c>
      <c r="G270" s="15"/>
      <c r="H270" s="228">
        <v>186.20999999999998</v>
      </c>
      <c r="I270" s="229"/>
      <c r="J270" s="15"/>
      <c r="K270" s="15"/>
      <c r="L270" s="225"/>
      <c r="M270" s="230"/>
      <c r="N270" s="231"/>
      <c r="O270" s="231"/>
      <c r="P270" s="231"/>
      <c r="Q270" s="231"/>
      <c r="R270" s="231"/>
      <c r="S270" s="231"/>
      <c r="T270" s="23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26" t="s">
        <v>152</v>
      </c>
      <c r="AU270" s="226" t="s">
        <v>21</v>
      </c>
      <c r="AV270" s="15" t="s">
        <v>158</v>
      </c>
      <c r="AW270" s="15" t="s">
        <v>40</v>
      </c>
      <c r="AX270" s="15" t="s">
        <v>84</v>
      </c>
      <c r="AY270" s="226" t="s">
        <v>141</v>
      </c>
    </row>
    <row r="271" spans="1:51" s="13" customFormat="1" ht="12">
      <c r="A271" s="13"/>
      <c r="B271" s="191"/>
      <c r="C271" s="13"/>
      <c r="D271" s="186" t="s">
        <v>152</v>
      </c>
      <c r="E271" s="192" t="s">
        <v>1</v>
      </c>
      <c r="F271" s="193" t="s">
        <v>807</v>
      </c>
      <c r="G271" s="13"/>
      <c r="H271" s="194">
        <v>171.44</v>
      </c>
      <c r="I271" s="195"/>
      <c r="J271" s="13"/>
      <c r="K271" s="13"/>
      <c r="L271" s="191"/>
      <c r="M271" s="196"/>
      <c r="N271" s="197"/>
      <c r="O271" s="197"/>
      <c r="P271" s="197"/>
      <c r="Q271" s="197"/>
      <c r="R271" s="197"/>
      <c r="S271" s="197"/>
      <c r="T271" s="19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2" t="s">
        <v>152</v>
      </c>
      <c r="AU271" s="192" t="s">
        <v>21</v>
      </c>
      <c r="AV271" s="13" t="s">
        <v>21</v>
      </c>
      <c r="AW271" s="13" t="s">
        <v>40</v>
      </c>
      <c r="AX271" s="13" t="s">
        <v>84</v>
      </c>
      <c r="AY271" s="192" t="s">
        <v>141</v>
      </c>
    </row>
    <row r="272" spans="1:51" s="13" customFormat="1" ht="12">
      <c r="A272" s="13"/>
      <c r="B272" s="191"/>
      <c r="C272" s="13"/>
      <c r="D272" s="186" t="s">
        <v>152</v>
      </c>
      <c r="E272" s="192" t="s">
        <v>1</v>
      </c>
      <c r="F272" s="193" t="s">
        <v>808</v>
      </c>
      <c r="G272" s="13"/>
      <c r="H272" s="194">
        <v>59.63</v>
      </c>
      <c r="I272" s="195"/>
      <c r="J272" s="13"/>
      <c r="K272" s="13"/>
      <c r="L272" s="191"/>
      <c r="M272" s="196"/>
      <c r="N272" s="197"/>
      <c r="O272" s="197"/>
      <c r="P272" s="197"/>
      <c r="Q272" s="197"/>
      <c r="R272" s="197"/>
      <c r="S272" s="197"/>
      <c r="T272" s="19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2" t="s">
        <v>152</v>
      </c>
      <c r="AU272" s="192" t="s">
        <v>21</v>
      </c>
      <c r="AV272" s="13" t="s">
        <v>21</v>
      </c>
      <c r="AW272" s="13" t="s">
        <v>40</v>
      </c>
      <c r="AX272" s="13" t="s">
        <v>84</v>
      </c>
      <c r="AY272" s="192" t="s">
        <v>141</v>
      </c>
    </row>
    <row r="273" spans="1:51" s="13" customFormat="1" ht="12">
      <c r="A273" s="13"/>
      <c r="B273" s="191"/>
      <c r="C273" s="13"/>
      <c r="D273" s="186" t="s">
        <v>152</v>
      </c>
      <c r="E273" s="192" t="s">
        <v>1</v>
      </c>
      <c r="F273" s="193" t="s">
        <v>809</v>
      </c>
      <c r="G273" s="13"/>
      <c r="H273" s="194">
        <v>108.43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40</v>
      </c>
      <c r="AX273" s="13" t="s">
        <v>84</v>
      </c>
      <c r="AY273" s="192" t="s">
        <v>141</v>
      </c>
    </row>
    <row r="274" spans="1:51" s="15" customFormat="1" ht="12">
      <c r="A274" s="15"/>
      <c r="B274" s="225"/>
      <c r="C274" s="15"/>
      <c r="D274" s="186" t="s">
        <v>152</v>
      </c>
      <c r="E274" s="226" t="s">
        <v>1</v>
      </c>
      <c r="F274" s="227" t="s">
        <v>781</v>
      </c>
      <c r="G274" s="15"/>
      <c r="H274" s="228">
        <v>339.5</v>
      </c>
      <c r="I274" s="229"/>
      <c r="J274" s="15"/>
      <c r="K274" s="15"/>
      <c r="L274" s="225"/>
      <c r="M274" s="230"/>
      <c r="N274" s="231"/>
      <c r="O274" s="231"/>
      <c r="P274" s="231"/>
      <c r="Q274" s="231"/>
      <c r="R274" s="231"/>
      <c r="S274" s="231"/>
      <c r="T274" s="23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26" t="s">
        <v>152</v>
      </c>
      <c r="AU274" s="226" t="s">
        <v>21</v>
      </c>
      <c r="AV274" s="15" t="s">
        <v>158</v>
      </c>
      <c r="AW274" s="15" t="s">
        <v>40</v>
      </c>
      <c r="AX274" s="15" t="s">
        <v>84</v>
      </c>
      <c r="AY274" s="226" t="s">
        <v>141</v>
      </c>
    </row>
    <row r="275" spans="1:51" s="14" customFormat="1" ht="12">
      <c r="A275" s="14"/>
      <c r="B275" s="199"/>
      <c r="C275" s="14"/>
      <c r="D275" s="186" t="s">
        <v>152</v>
      </c>
      <c r="E275" s="200" t="s">
        <v>1</v>
      </c>
      <c r="F275" s="201" t="s">
        <v>200</v>
      </c>
      <c r="G275" s="14"/>
      <c r="H275" s="202">
        <v>525.71</v>
      </c>
      <c r="I275" s="203"/>
      <c r="J275" s="14"/>
      <c r="K275" s="14"/>
      <c r="L275" s="199"/>
      <c r="M275" s="204"/>
      <c r="N275" s="205"/>
      <c r="O275" s="205"/>
      <c r="P275" s="205"/>
      <c r="Q275" s="205"/>
      <c r="R275" s="205"/>
      <c r="S275" s="205"/>
      <c r="T275" s="20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0" t="s">
        <v>152</v>
      </c>
      <c r="AU275" s="200" t="s">
        <v>21</v>
      </c>
      <c r="AV275" s="14" t="s">
        <v>148</v>
      </c>
      <c r="AW275" s="14" t="s">
        <v>40</v>
      </c>
      <c r="AX275" s="14" t="s">
        <v>92</v>
      </c>
      <c r="AY275" s="200" t="s">
        <v>141</v>
      </c>
    </row>
    <row r="276" spans="1:65" s="2" customFormat="1" ht="14.4" customHeight="1">
      <c r="A276" s="39"/>
      <c r="B276" s="172"/>
      <c r="C276" s="207" t="s">
        <v>343</v>
      </c>
      <c r="D276" s="207" t="s">
        <v>250</v>
      </c>
      <c r="E276" s="208" t="s">
        <v>402</v>
      </c>
      <c r="F276" s="209" t="s">
        <v>403</v>
      </c>
      <c r="G276" s="210" t="s">
        <v>178</v>
      </c>
      <c r="H276" s="211">
        <v>119.112</v>
      </c>
      <c r="I276" s="212"/>
      <c r="J276" s="213">
        <f>ROUND(I276*H276,2)</f>
        <v>0</v>
      </c>
      <c r="K276" s="209" t="s">
        <v>147</v>
      </c>
      <c r="L276" s="214"/>
      <c r="M276" s="215" t="s">
        <v>1</v>
      </c>
      <c r="N276" s="216" t="s">
        <v>49</v>
      </c>
      <c r="O276" s="78"/>
      <c r="P276" s="182">
        <f>O276*H276</f>
        <v>0</v>
      </c>
      <c r="Q276" s="182">
        <v>0.08</v>
      </c>
      <c r="R276" s="182">
        <f>Q276*H276</f>
        <v>9.52896</v>
      </c>
      <c r="S276" s="182">
        <v>0</v>
      </c>
      <c r="T276" s="18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184" t="s">
        <v>181</v>
      </c>
      <c r="AT276" s="184" t="s">
        <v>250</v>
      </c>
      <c r="AU276" s="184" t="s">
        <v>21</v>
      </c>
      <c r="AY276" s="19" t="s">
        <v>141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9" t="s">
        <v>92</v>
      </c>
      <c r="BK276" s="185">
        <f>ROUND(I276*H276,2)</f>
        <v>0</v>
      </c>
      <c r="BL276" s="19" t="s">
        <v>148</v>
      </c>
      <c r="BM276" s="184" t="s">
        <v>810</v>
      </c>
    </row>
    <row r="277" spans="1:51" s="13" customFormat="1" ht="12">
      <c r="A277" s="13"/>
      <c r="B277" s="191"/>
      <c r="C277" s="13"/>
      <c r="D277" s="186" t="s">
        <v>152</v>
      </c>
      <c r="E277" s="192" t="s">
        <v>1</v>
      </c>
      <c r="F277" s="193" t="s">
        <v>811</v>
      </c>
      <c r="G277" s="13"/>
      <c r="H277" s="194">
        <v>26.14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152</v>
      </c>
      <c r="AU277" s="192" t="s">
        <v>21</v>
      </c>
      <c r="AV277" s="13" t="s">
        <v>21</v>
      </c>
      <c r="AW277" s="13" t="s">
        <v>40</v>
      </c>
      <c r="AX277" s="13" t="s">
        <v>84</v>
      </c>
      <c r="AY277" s="192" t="s">
        <v>141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812</v>
      </c>
      <c r="G278" s="13"/>
      <c r="H278" s="194">
        <v>13.61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84</v>
      </c>
      <c r="AY278" s="192" t="s">
        <v>141</v>
      </c>
    </row>
    <row r="279" spans="1:51" s="13" customFormat="1" ht="12">
      <c r="A279" s="13"/>
      <c r="B279" s="191"/>
      <c r="C279" s="13"/>
      <c r="D279" s="186" t="s">
        <v>152</v>
      </c>
      <c r="E279" s="192" t="s">
        <v>1</v>
      </c>
      <c r="F279" s="193" t="s">
        <v>813</v>
      </c>
      <c r="G279" s="13"/>
      <c r="H279" s="194">
        <v>73.69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152</v>
      </c>
      <c r="AU279" s="192" t="s">
        <v>21</v>
      </c>
      <c r="AV279" s="13" t="s">
        <v>21</v>
      </c>
      <c r="AW279" s="13" t="s">
        <v>40</v>
      </c>
      <c r="AX279" s="13" t="s">
        <v>84</v>
      </c>
      <c r="AY279" s="192" t="s">
        <v>141</v>
      </c>
    </row>
    <row r="280" spans="1:51" s="14" customFormat="1" ht="12">
      <c r="A280" s="14"/>
      <c r="B280" s="199"/>
      <c r="C280" s="14"/>
      <c r="D280" s="186" t="s">
        <v>152</v>
      </c>
      <c r="E280" s="200" t="s">
        <v>1</v>
      </c>
      <c r="F280" s="201" t="s">
        <v>200</v>
      </c>
      <c r="G280" s="14"/>
      <c r="H280" s="202">
        <v>113.44</v>
      </c>
      <c r="I280" s="203"/>
      <c r="J280" s="14"/>
      <c r="K280" s="14"/>
      <c r="L280" s="199"/>
      <c r="M280" s="204"/>
      <c r="N280" s="205"/>
      <c r="O280" s="205"/>
      <c r="P280" s="205"/>
      <c r="Q280" s="205"/>
      <c r="R280" s="205"/>
      <c r="S280" s="205"/>
      <c r="T280" s="20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0" t="s">
        <v>152</v>
      </c>
      <c r="AU280" s="200" t="s">
        <v>21</v>
      </c>
      <c r="AV280" s="14" t="s">
        <v>148</v>
      </c>
      <c r="AW280" s="14" t="s">
        <v>40</v>
      </c>
      <c r="AX280" s="14" t="s">
        <v>92</v>
      </c>
      <c r="AY280" s="200" t="s">
        <v>141</v>
      </c>
    </row>
    <row r="281" spans="1:51" s="13" customFormat="1" ht="12">
      <c r="A281" s="13"/>
      <c r="B281" s="191"/>
      <c r="C281" s="13"/>
      <c r="D281" s="186" t="s">
        <v>152</v>
      </c>
      <c r="E281" s="13"/>
      <c r="F281" s="193" t="s">
        <v>814</v>
      </c>
      <c r="G281" s="13"/>
      <c r="H281" s="194">
        <v>119.112</v>
      </c>
      <c r="I281" s="195"/>
      <c r="J281" s="13"/>
      <c r="K281" s="13"/>
      <c r="L281" s="191"/>
      <c r="M281" s="196"/>
      <c r="N281" s="197"/>
      <c r="O281" s="197"/>
      <c r="P281" s="197"/>
      <c r="Q281" s="197"/>
      <c r="R281" s="197"/>
      <c r="S281" s="197"/>
      <c r="T281" s="19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2" t="s">
        <v>152</v>
      </c>
      <c r="AU281" s="192" t="s">
        <v>21</v>
      </c>
      <c r="AV281" s="13" t="s">
        <v>21</v>
      </c>
      <c r="AW281" s="13" t="s">
        <v>3</v>
      </c>
      <c r="AX281" s="13" t="s">
        <v>92</v>
      </c>
      <c r="AY281" s="192" t="s">
        <v>141</v>
      </c>
    </row>
    <row r="282" spans="1:65" s="2" customFormat="1" ht="24.15" customHeight="1">
      <c r="A282" s="39"/>
      <c r="B282" s="172"/>
      <c r="C282" s="207" t="s">
        <v>347</v>
      </c>
      <c r="D282" s="207" t="s">
        <v>250</v>
      </c>
      <c r="E282" s="208" t="s">
        <v>419</v>
      </c>
      <c r="F282" s="209" t="s">
        <v>420</v>
      </c>
      <c r="G282" s="210" t="s">
        <v>178</v>
      </c>
      <c r="H282" s="211">
        <v>334.772</v>
      </c>
      <c r="I282" s="212"/>
      <c r="J282" s="213">
        <f>ROUND(I282*H282,2)</f>
        <v>0</v>
      </c>
      <c r="K282" s="209" t="s">
        <v>147</v>
      </c>
      <c r="L282" s="214"/>
      <c r="M282" s="215" t="s">
        <v>1</v>
      </c>
      <c r="N282" s="216" t="s">
        <v>49</v>
      </c>
      <c r="O282" s="78"/>
      <c r="P282" s="182">
        <f>O282*H282</f>
        <v>0</v>
      </c>
      <c r="Q282" s="182">
        <v>0.0483</v>
      </c>
      <c r="R282" s="182">
        <f>Q282*H282</f>
        <v>16.1694876</v>
      </c>
      <c r="S282" s="182">
        <v>0</v>
      </c>
      <c r="T282" s="18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181</v>
      </c>
      <c r="AT282" s="184" t="s">
        <v>250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815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807</v>
      </c>
      <c r="G283" s="13"/>
      <c r="H283" s="194">
        <v>171.44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84</v>
      </c>
      <c r="AY283" s="192" t="s">
        <v>141</v>
      </c>
    </row>
    <row r="284" spans="1:51" s="13" customFormat="1" ht="12">
      <c r="A284" s="13"/>
      <c r="B284" s="191"/>
      <c r="C284" s="13"/>
      <c r="D284" s="186" t="s">
        <v>152</v>
      </c>
      <c r="E284" s="192" t="s">
        <v>1</v>
      </c>
      <c r="F284" s="193" t="s">
        <v>816</v>
      </c>
      <c r="G284" s="13"/>
      <c r="H284" s="194">
        <v>51.98</v>
      </c>
      <c r="I284" s="195"/>
      <c r="J284" s="13"/>
      <c r="K284" s="13"/>
      <c r="L284" s="191"/>
      <c r="M284" s="196"/>
      <c r="N284" s="197"/>
      <c r="O284" s="197"/>
      <c r="P284" s="197"/>
      <c r="Q284" s="197"/>
      <c r="R284" s="197"/>
      <c r="S284" s="197"/>
      <c r="T284" s="19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2" t="s">
        <v>152</v>
      </c>
      <c r="AU284" s="192" t="s">
        <v>21</v>
      </c>
      <c r="AV284" s="13" t="s">
        <v>21</v>
      </c>
      <c r="AW284" s="13" t="s">
        <v>40</v>
      </c>
      <c r="AX284" s="13" t="s">
        <v>84</v>
      </c>
      <c r="AY284" s="192" t="s">
        <v>141</v>
      </c>
    </row>
    <row r="285" spans="1:51" s="13" customFormat="1" ht="12">
      <c r="A285" s="13"/>
      <c r="B285" s="191"/>
      <c r="C285" s="13"/>
      <c r="D285" s="186" t="s">
        <v>152</v>
      </c>
      <c r="E285" s="192" t="s">
        <v>1</v>
      </c>
      <c r="F285" s="193" t="s">
        <v>817</v>
      </c>
      <c r="G285" s="13"/>
      <c r="H285" s="194">
        <v>95.41</v>
      </c>
      <c r="I285" s="195"/>
      <c r="J285" s="13"/>
      <c r="K285" s="13"/>
      <c r="L285" s="191"/>
      <c r="M285" s="196"/>
      <c r="N285" s="197"/>
      <c r="O285" s="197"/>
      <c r="P285" s="197"/>
      <c r="Q285" s="197"/>
      <c r="R285" s="197"/>
      <c r="S285" s="197"/>
      <c r="T285" s="19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2" t="s">
        <v>152</v>
      </c>
      <c r="AU285" s="192" t="s">
        <v>21</v>
      </c>
      <c r="AV285" s="13" t="s">
        <v>21</v>
      </c>
      <c r="AW285" s="13" t="s">
        <v>40</v>
      </c>
      <c r="AX285" s="13" t="s">
        <v>84</v>
      </c>
      <c r="AY285" s="192" t="s">
        <v>141</v>
      </c>
    </row>
    <row r="286" spans="1:51" s="14" customFormat="1" ht="12">
      <c r="A286" s="14"/>
      <c r="B286" s="199"/>
      <c r="C286" s="14"/>
      <c r="D286" s="186" t="s">
        <v>152</v>
      </c>
      <c r="E286" s="200" t="s">
        <v>1</v>
      </c>
      <c r="F286" s="201" t="s">
        <v>200</v>
      </c>
      <c r="G286" s="14"/>
      <c r="H286" s="202">
        <v>318.83</v>
      </c>
      <c r="I286" s="203"/>
      <c r="J286" s="14"/>
      <c r="K286" s="14"/>
      <c r="L286" s="199"/>
      <c r="M286" s="204"/>
      <c r="N286" s="205"/>
      <c r="O286" s="205"/>
      <c r="P286" s="205"/>
      <c r="Q286" s="205"/>
      <c r="R286" s="205"/>
      <c r="S286" s="205"/>
      <c r="T286" s="20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00" t="s">
        <v>152</v>
      </c>
      <c r="AU286" s="200" t="s">
        <v>21</v>
      </c>
      <c r="AV286" s="14" t="s">
        <v>148</v>
      </c>
      <c r="AW286" s="14" t="s">
        <v>40</v>
      </c>
      <c r="AX286" s="14" t="s">
        <v>92</v>
      </c>
      <c r="AY286" s="200" t="s">
        <v>141</v>
      </c>
    </row>
    <row r="287" spans="1:51" s="13" customFormat="1" ht="12">
      <c r="A287" s="13"/>
      <c r="B287" s="191"/>
      <c r="C287" s="13"/>
      <c r="D287" s="186" t="s">
        <v>152</v>
      </c>
      <c r="E287" s="13"/>
      <c r="F287" s="193" t="s">
        <v>818</v>
      </c>
      <c r="G287" s="13"/>
      <c r="H287" s="194">
        <v>334.772</v>
      </c>
      <c r="I287" s="195"/>
      <c r="J287" s="13"/>
      <c r="K287" s="13"/>
      <c r="L287" s="191"/>
      <c r="M287" s="196"/>
      <c r="N287" s="197"/>
      <c r="O287" s="197"/>
      <c r="P287" s="197"/>
      <c r="Q287" s="197"/>
      <c r="R287" s="197"/>
      <c r="S287" s="197"/>
      <c r="T287" s="19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2" t="s">
        <v>152</v>
      </c>
      <c r="AU287" s="192" t="s">
        <v>21</v>
      </c>
      <c r="AV287" s="13" t="s">
        <v>21</v>
      </c>
      <c r="AW287" s="13" t="s">
        <v>3</v>
      </c>
      <c r="AX287" s="13" t="s">
        <v>92</v>
      </c>
      <c r="AY287" s="192" t="s">
        <v>141</v>
      </c>
    </row>
    <row r="288" spans="1:65" s="2" customFormat="1" ht="14.4" customHeight="1">
      <c r="A288" s="39"/>
      <c r="B288" s="172"/>
      <c r="C288" s="207" t="s">
        <v>351</v>
      </c>
      <c r="D288" s="207" t="s">
        <v>250</v>
      </c>
      <c r="E288" s="208" t="s">
        <v>426</v>
      </c>
      <c r="F288" s="209" t="s">
        <v>427</v>
      </c>
      <c r="G288" s="210" t="s">
        <v>178</v>
      </c>
      <c r="H288" s="211">
        <v>98.112</v>
      </c>
      <c r="I288" s="212"/>
      <c r="J288" s="213">
        <f>ROUND(I288*H288,2)</f>
        <v>0</v>
      </c>
      <c r="K288" s="209" t="s">
        <v>147</v>
      </c>
      <c r="L288" s="214"/>
      <c r="M288" s="215" t="s">
        <v>1</v>
      </c>
      <c r="N288" s="216" t="s">
        <v>49</v>
      </c>
      <c r="O288" s="78"/>
      <c r="P288" s="182">
        <f>O288*H288</f>
        <v>0</v>
      </c>
      <c r="Q288" s="182">
        <v>0.061</v>
      </c>
      <c r="R288" s="182">
        <f>Q288*H288</f>
        <v>5.984832</v>
      </c>
      <c r="S288" s="182">
        <v>0</v>
      </c>
      <c r="T288" s="18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84" t="s">
        <v>181</v>
      </c>
      <c r="AT288" s="184" t="s">
        <v>250</v>
      </c>
      <c r="AU288" s="184" t="s">
        <v>21</v>
      </c>
      <c r="AY288" s="19" t="s">
        <v>141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9" t="s">
        <v>92</v>
      </c>
      <c r="BK288" s="185">
        <f>ROUND(I288*H288,2)</f>
        <v>0</v>
      </c>
      <c r="BL288" s="19" t="s">
        <v>148</v>
      </c>
      <c r="BM288" s="184" t="s">
        <v>819</v>
      </c>
    </row>
    <row r="289" spans="1:51" s="13" customFormat="1" ht="12">
      <c r="A289" s="13"/>
      <c r="B289" s="191"/>
      <c r="C289" s="13"/>
      <c r="D289" s="186" t="s">
        <v>152</v>
      </c>
      <c r="E289" s="192" t="s">
        <v>1</v>
      </c>
      <c r="F289" s="193" t="s">
        <v>820</v>
      </c>
      <c r="G289" s="13"/>
      <c r="H289" s="194">
        <v>5.49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152</v>
      </c>
      <c r="AU289" s="192" t="s">
        <v>21</v>
      </c>
      <c r="AV289" s="13" t="s">
        <v>21</v>
      </c>
      <c r="AW289" s="13" t="s">
        <v>40</v>
      </c>
      <c r="AX289" s="13" t="s">
        <v>84</v>
      </c>
      <c r="AY289" s="192" t="s">
        <v>141</v>
      </c>
    </row>
    <row r="290" spans="1:51" s="13" customFormat="1" ht="12">
      <c r="A290" s="13"/>
      <c r="B290" s="191"/>
      <c r="C290" s="13"/>
      <c r="D290" s="186" t="s">
        <v>152</v>
      </c>
      <c r="E290" s="192" t="s">
        <v>1</v>
      </c>
      <c r="F290" s="193" t="s">
        <v>821</v>
      </c>
      <c r="G290" s="13"/>
      <c r="H290" s="194">
        <v>3.42</v>
      </c>
      <c r="I290" s="195"/>
      <c r="J290" s="13"/>
      <c r="K290" s="13"/>
      <c r="L290" s="191"/>
      <c r="M290" s="196"/>
      <c r="N290" s="197"/>
      <c r="O290" s="197"/>
      <c r="P290" s="197"/>
      <c r="Q290" s="197"/>
      <c r="R290" s="197"/>
      <c r="S290" s="197"/>
      <c r="T290" s="19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2" t="s">
        <v>152</v>
      </c>
      <c r="AU290" s="192" t="s">
        <v>21</v>
      </c>
      <c r="AV290" s="13" t="s">
        <v>21</v>
      </c>
      <c r="AW290" s="13" t="s">
        <v>40</v>
      </c>
      <c r="AX290" s="13" t="s">
        <v>84</v>
      </c>
      <c r="AY290" s="192" t="s">
        <v>141</v>
      </c>
    </row>
    <row r="291" spans="1:51" s="13" customFormat="1" ht="12">
      <c r="A291" s="13"/>
      <c r="B291" s="191"/>
      <c r="C291" s="13"/>
      <c r="D291" s="186" t="s">
        <v>152</v>
      </c>
      <c r="E291" s="192" t="s">
        <v>1</v>
      </c>
      <c r="F291" s="193" t="s">
        <v>822</v>
      </c>
      <c r="G291" s="13"/>
      <c r="H291" s="194">
        <v>3.84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152</v>
      </c>
      <c r="AU291" s="192" t="s">
        <v>21</v>
      </c>
      <c r="AV291" s="13" t="s">
        <v>21</v>
      </c>
      <c r="AW291" s="13" t="s">
        <v>40</v>
      </c>
      <c r="AX291" s="13" t="s">
        <v>84</v>
      </c>
      <c r="AY291" s="192" t="s">
        <v>141</v>
      </c>
    </row>
    <row r="292" spans="1:51" s="13" customFormat="1" ht="12">
      <c r="A292" s="13"/>
      <c r="B292" s="191"/>
      <c r="C292" s="13"/>
      <c r="D292" s="186" t="s">
        <v>152</v>
      </c>
      <c r="E292" s="192" t="s">
        <v>1</v>
      </c>
      <c r="F292" s="193" t="s">
        <v>823</v>
      </c>
      <c r="G292" s="13"/>
      <c r="H292" s="194">
        <v>9.56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152</v>
      </c>
      <c r="AU292" s="192" t="s">
        <v>21</v>
      </c>
      <c r="AV292" s="13" t="s">
        <v>21</v>
      </c>
      <c r="AW292" s="13" t="s">
        <v>40</v>
      </c>
      <c r="AX292" s="13" t="s">
        <v>84</v>
      </c>
      <c r="AY292" s="192" t="s">
        <v>141</v>
      </c>
    </row>
    <row r="293" spans="1:51" s="13" customFormat="1" ht="12">
      <c r="A293" s="13"/>
      <c r="B293" s="191"/>
      <c r="C293" s="13"/>
      <c r="D293" s="186" t="s">
        <v>152</v>
      </c>
      <c r="E293" s="192" t="s">
        <v>1</v>
      </c>
      <c r="F293" s="193" t="s">
        <v>824</v>
      </c>
      <c r="G293" s="13"/>
      <c r="H293" s="194">
        <v>3.72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40</v>
      </c>
      <c r="AX293" s="13" t="s">
        <v>84</v>
      </c>
      <c r="AY293" s="192" t="s">
        <v>141</v>
      </c>
    </row>
    <row r="294" spans="1:51" s="15" customFormat="1" ht="12">
      <c r="A294" s="15"/>
      <c r="B294" s="225"/>
      <c r="C294" s="15"/>
      <c r="D294" s="186" t="s">
        <v>152</v>
      </c>
      <c r="E294" s="226" t="s">
        <v>1</v>
      </c>
      <c r="F294" s="227" t="s">
        <v>781</v>
      </c>
      <c r="G294" s="15"/>
      <c r="H294" s="228">
        <v>26.03</v>
      </c>
      <c r="I294" s="229"/>
      <c r="J294" s="15"/>
      <c r="K294" s="15"/>
      <c r="L294" s="225"/>
      <c r="M294" s="230"/>
      <c r="N294" s="231"/>
      <c r="O294" s="231"/>
      <c r="P294" s="231"/>
      <c r="Q294" s="231"/>
      <c r="R294" s="231"/>
      <c r="S294" s="231"/>
      <c r="T294" s="23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26" t="s">
        <v>152</v>
      </c>
      <c r="AU294" s="226" t="s">
        <v>21</v>
      </c>
      <c r="AV294" s="15" t="s">
        <v>158</v>
      </c>
      <c r="AW294" s="15" t="s">
        <v>40</v>
      </c>
      <c r="AX294" s="15" t="s">
        <v>84</v>
      </c>
      <c r="AY294" s="226" t="s">
        <v>141</v>
      </c>
    </row>
    <row r="295" spans="1:51" s="13" customFormat="1" ht="12">
      <c r="A295" s="13"/>
      <c r="B295" s="191"/>
      <c r="C295" s="13"/>
      <c r="D295" s="186" t="s">
        <v>152</v>
      </c>
      <c r="E295" s="192" t="s">
        <v>1</v>
      </c>
      <c r="F295" s="193" t="s">
        <v>825</v>
      </c>
      <c r="G295" s="13"/>
      <c r="H295" s="194">
        <v>1.19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152</v>
      </c>
      <c r="AU295" s="192" t="s">
        <v>21</v>
      </c>
      <c r="AV295" s="13" t="s">
        <v>21</v>
      </c>
      <c r="AW295" s="13" t="s">
        <v>40</v>
      </c>
      <c r="AX295" s="13" t="s">
        <v>84</v>
      </c>
      <c r="AY295" s="192" t="s">
        <v>141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826</v>
      </c>
      <c r="G296" s="13"/>
      <c r="H296" s="194">
        <v>5.25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827</v>
      </c>
      <c r="G297" s="13"/>
      <c r="H297" s="194">
        <v>2.4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5" customFormat="1" ht="12">
      <c r="A298" s="15"/>
      <c r="B298" s="225"/>
      <c r="C298" s="15"/>
      <c r="D298" s="186" t="s">
        <v>152</v>
      </c>
      <c r="E298" s="226" t="s">
        <v>1</v>
      </c>
      <c r="F298" s="227" t="s">
        <v>781</v>
      </c>
      <c r="G298" s="15"/>
      <c r="H298" s="228">
        <v>8.84</v>
      </c>
      <c r="I298" s="229"/>
      <c r="J298" s="15"/>
      <c r="K298" s="15"/>
      <c r="L298" s="225"/>
      <c r="M298" s="230"/>
      <c r="N298" s="231"/>
      <c r="O298" s="231"/>
      <c r="P298" s="231"/>
      <c r="Q298" s="231"/>
      <c r="R298" s="231"/>
      <c r="S298" s="231"/>
      <c r="T298" s="23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26" t="s">
        <v>152</v>
      </c>
      <c r="AU298" s="226" t="s">
        <v>21</v>
      </c>
      <c r="AV298" s="15" t="s">
        <v>158</v>
      </c>
      <c r="AW298" s="15" t="s">
        <v>40</v>
      </c>
      <c r="AX298" s="15" t="s">
        <v>84</v>
      </c>
      <c r="AY298" s="226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92" t="s">
        <v>1</v>
      </c>
      <c r="F299" s="193" t="s">
        <v>828</v>
      </c>
      <c r="G299" s="13"/>
      <c r="H299" s="194">
        <v>5.15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40</v>
      </c>
      <c r="AX299" s="13" t="s">
        <v>84</v>
      </c>
      <c r="AY299" s="192" t="s">
        <v>141</v>
      </c>
    </row>
    <row r="300" spans="1:51" s="13" customFormat="1" ht="12">
      <c r="A300" s="13"/>
      <c r="B300" s="191"/>
      <c r="C300" s="13"/>
      <c r="D300" s="186" t="s">
        <v>152</v>
      </c>
      <c r="E300" s="192" t="s">
        <v>1</v>
      </c>
      <c r="F300" s="193" t="s">
        <v>829</v>
      </c>
      <c r="G300" s="13"/>
      <c r="H300" s="194">
        <v>1.89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152</v>
      </c>
      <c r="AU300" s="192" t="s">
        <v>21</v>
      </c>
      <c r="AV300" s="13" t="s">
        <v>21</v>
      </c>
      <c r="AW300" s="13" t="s">
        <v>40</v>
      </c>
      <c r="AX300" s="13" t="s">
        <v>84</v>
      </c>
      <c r="AY300" s="192" t="s">
        <v>141</v>
      </c>
    </row>
    <row r="301" spans="1:51" s="13" customFormat="1" ht="12">
      <c r="A301" s="13"/>
      <c r="B301" s="191"/>
      <c r="C301" s="13"/>
      <c r="D301" s="186" t="s">
        <v>152</v>
      </c>
      <c r="E301" s="192" t="s">
        <v>1</v>
      </c>
      <c r="F301" s="193" t="s">
        <v>830</v>
      </c>
      <c r="G301" s="13"/>
      <c r="H301" s="194">
        <v>13.19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152</v>
      </c>
      <c r="AU301" s="192" t="s">
        <v>21</v>
      </c>
      <c r="AV301" s="13" t="s">
        <v>21</v>
      </c>
      <c r="AW301" s="13" t="s">
        <v>40</v>
      </c>
      <c r="AX301" s="13" t="s">
        <v>84</v>
      </c>
      <c r="AY301" s="192" t="s">
        <v>141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831</v>
      </c>
      <c r="G302" s="13"/>
      <c r="H302" s="194">
        <v>8.4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84</v>
      </c>
      <c r="AY302" s="192" t="s">
        <v>141</v>
      </c>
    </row>
    <row r="303" spans="1:51" s="13" customFormat="1" ht="12">
      <c r="A303" s="13"/>
      <c r="B303" s="191"/>
      <c r="C303" s="13"/>
      <c r="D303" s="186" t="s">
        <v>152</v>
      </c>
      <c r="E303" s="192" t="s">
        <v>1</v>
      </c>
      <c r="F303" s="193" t="s">
        <v>832</v>
      </c>
      <c r="G303" s="13"/>
      <c r="H303" s="194">
        <v>7.56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152</v>
      </c>
      <c r="AU303" s="192" t="s">
        <v>21</v>
      </c>
      <c r="AV303" s="13" t="s">
        <v>21</v>
      </c>
      <c r="AW303" s="13" t="s">
        <v>40</v>
      </c>
      <c r="AX303" s="13" t="s">
        <v>84</v>
      </c>
      <c r="AY303" s="192" t="s">
        <v>141</v>
      </c>
    </row>
    <row r="304" spans="1:51" s="13" customFormat="1" ht="12">
      <c r="A304" s="13"/>
      <c r="B304" s="191"/>
      <c r="C304" s="13"/>
      <c r="D304" s="186" t="s">
        <v>152</v>
      </c>
      <c r="E304" s="192" t="s">
        <v>1</v>
      </c>
      <c r="F304" s="193" t="s">
        <v>833</v>
      </c>
      <c r="G304" s="13"/>
      <c r="H304" s="194">
        <v>22.38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152</v>
      </c>
      <c r="AU304" s="192" t="s">
        <v>21</v>
      </c>
      <c r="AV304" s="13" t="s">
        <v>21</v>
      </c>
      <c r="AW304" s="13" t="s">
        <v>40</v>
      </c>
      <c r="AX304" s="13" t="s">
        <v>84</v>
      </c>
      <c r="AY304" s="192" t="s">
        <v>141</v>
      </c>
    </row>
    <row r="305" spans="1:51" s="15" customFormat="1" ht="12">
      <c r="A305" s="15"/>
      <c r="B305" s="225"/>
      <c r="C305" s="15"/>
      <c r="D305" s="186" t="s">
        <v>152</v>
      </c>
      <c r="E305" s="226" t="s">
        <v>1</v>
      </c>
      <c r="F305" s="227" t="s">
        <v>781</v>
      </c>
      <c r="G305" s="15"/>
      <c r="H305" s="228">
        <v>58.57000000000001</v>
      </c>
      <c r="I305" s="229"/>
      <c r="J305" s="15"/>
      <c r="K305" s="15"/>
      <c r="L305" s="225"/>
      <c r="M305" s="230"/>
      <c r="N305" s="231"/>
      <c r="O305" s="231"/>
      <c r="P305" s="231"/>
      <c r="Q305" s="231"/>
      <c r="R305" s="231"/>
      <c r="S305" s="231"/>
      <c r="T305" s="23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26" t="s">
        <v>152</v>
      </c>
      <c r="AU305" s="226" t="s">
        <v>21</v>
      </c>
      <c r="AV305" s="15" t="s">
        <v>158</v>
      </c>
      <c r="AW305" s="15" t="s">
        <v>40</v>
      </c>
      <c r="AX305" s="15" t="s">
        <v>84</v>
      </c>
      <c r="AY305" s="226" t="s">
        <v>141</v>
      </c>
    </row>
    <row r="306" spans="1:51" s="14" customFormat="1" ht="12">
      <c r="A306" s="14"/>
      <c r="B306" s="199"/>
      <c r="C306" s="14"/>
      <c r="D306" s="186" t="s">
        <v>152</v>
      </c>
      <c r="E306" s="200" t="s">
        <v>1</v>
      </c>
      <c r="F306" s="201" t="s">
        <v>200</v>
      </c>
      <c r="G306" s="14"/>
      <c r="H306" s="202">
        <v>93.43999999999998</v>
      </c>
      <c r="I306" s="203"/>
      <c r="J306" s="14"/>
      <c r="K306" s="14"/>
      <c r="L306" s="199"/>
      <c r="M306" s="204"/>
      <c r="N306" s="205"/>
      <c r="O306" s="205"/>
      <c r="P306" s="205"/>
      <c r="Q306" s="205"/>
      <c r="R306" s="205"/>
      <c r="S306" s="205"/>
      <c r="T306" s="20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0" t="s">
        <v>152</v>
      </c>
      <c r="AU306" s="200" t="s">
        <v>21</v>
      </c>
      <c r="AV306" s="14" t="s">
        <v>148</v>
      </c>
      <c r="AW306" s="14" t="s">
        <v>40</v>
      </c>
      <c r="AX306" s="14" t="s">
        <v>92</v>
      </c>
      <c r="AY306" s="200" t="s">
        <v>141</v>
      </c>
    </row>
    <row r="307" spans="1:51" s="13" customFormat="1" ht="12">
      <c r="A307" s="13"/>
      <c r="B307" s="191"/>
      <c r="C307" s="13"/>
      <c r="D307" s="186" t="s">
        <v>152</v>
      </c>
      <c r="E307" s="13"/>
      <c r="F307" s="193" t="s">
        <v>834</v>
      </c>
      <c r="G307" s="13"/>
      <c r="H307" s="194">
        <v>98.112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152</v>
      </c>
      <c r="AU307" s="192" t="s">
        <v>21</v>
      </c>
      <c r="AV307" s="13" t="s">
        <v>21</v>
      </c>
      <c r="AW307" s="13" t="s">
        <v>3</v>
      </c>
      <c r="AX307" s="13" t="s">
        <v>92</v>
      </c>
      <c r="AY307" s="192" t="s">
        <v>141</v>
      </c>
    </row>
    <row r="308" spans="1:65" s="2" customFormat="1" ht="24.15" customHeight="1">
      <c r="A308" s="39"/>
      <c r="B308" s="172"/>
      <c r="C308" s="173" t="s">
        <v>357</v>
      </c>
      <c r="D308" s="173" t="s">
        <v>143</v>
      </c>
      <c r="E308" s="174" t="s">
        <v>432</v>
      </c>
      <c r="F308" s="175" t="s">
        <v>433</v>
      </c>
      <c r="G308" s="176" t="s">
        <v>178</v>
      </c>
      <c r="H308" s="177">
        <v>175.52</v>
      </c>
      <c r="I308" s="178"/>
      <c r="J308" s="179">
        <f>ROUND(I308*H308,2)</f>
        <v>0</v>
      </c>
      <c r="K308" s="175" t="s">
        <v>1</v>
      </c>
      <c r="L308" s="40"/>
      <c r="M308" s="180" t="s">
        <v>1</v>
      </c>
      <c r="N308" s="181" t="s">
        <v>49</v>
      </c>
      <c r="O308" s="78"/>
      <c r="P308" s="182">
        <f>O308*H308</f>
        <v>0</v>
      </c>
      <c r="Q308" s="182">
        <v>0.14067</v>
      </c>
      <c r="R308" s="182">
        <f>Q308*H308</f>
        <v>24.6903984</v>
      </c>
      <c r="S308" s="182">
        <v>0</v>
      </c>
      <c r="T308" s="18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84" t="s">
        <v>148</v>
      </c>
      <c r="AT308" s="184" t="s">
        <v>143</v>
      </c>
      <c r="AU308" s="184" t="s">
        <v>21</v>
      </c>
      <c r="AY308" s="19" t="s">
        <v>141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92</v>
      </c>
      <c r="BK308" s="185">
        <f>ROUND(I308*H308,2)</f>
        <v>0</v>
      </c>
      <c r="BL308" s="19" t="s">
        <v>148</v>
      </c>
      <c r="BM308" s="184" t="s">
        <v>835</v>
      </c>
    </row>
    <row r="309" spans="1:51" s="13" customFormat="1" ht="12">
      <c r="A309" s="13"/>
      <c r="B309" s="191"/>
      <c r="C309" s="13"/>
      <c r="D309" s="186" t="s">
        <v>152</v>
      </c>
      <c r="E309" s="192" t="s">
        <v>1</v>
      </c>
      <c r="F309" s="193" t="s">
        <v>836</v>
      </c>
      <c r="G309" s="13"/>
      <c r="H309" s="194">
        <v>15.19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152</v>
      </c>
      <c r="AU309" s="192" t="s">
        <v>21</v>
      </c>
      <c r="AV309" s="13" t="s">
        <v>21</v>
      </c>
      <c r="AW309" s="13" t="s">
        <v>40</v>
      </c>
      <c r="AX309" s="13" t="s">
        <v>84</v>
      </c>
      <c r="AY309" s="192" t="s">
        <v>141</v>
      </c>
    </row>
    <row r="310" spans="1:51" s="13" customFormat="1" ht="12">
      <c r="A310" s="13"/>
      <c r="B310" s="191"/>
      <c r="C310" s="13"/>
      <c r="D310" s="186" t="s">
        <v>152</v>
      </c>
      <c r="E310" s="192" t="s">
        <v>1</v>
      </c>
      <c r="F310" s="193" t="s">
        <v>837</v>
      </c>
      <c r="G310" s="13"/>
      <c r="H310" s="194">
        <v>62.34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152</v>
      </c>
      <c r="AU310" s="192" t="s">
        <v>21</v>
      </c>
      <c r="AV310" s="13" t="s">
        <v>21</v>
      </c>
      <c r="AW310" s="13" t="s">
        <v>40</v>
      </c>
      <c r="AX310" s="13" t="s">
        <v>84</v>
      </c>
      <c r="AY310" s="192" t="s">
        <v>141</v>
      </c>
    </row>
    <row r="311" spans="1:51" s="13" customFormat="1" ht="12">
      <c r="A311" s="13"/>
      <c r="B311" s="191"/>
      <c r="C311" s="13"/>
      <c r="D311" s="186" t="s">
        <v>152</v>
      </c>
      <c r="E311" s="192" t="s">
        <v>1</v>
      </c>
      <c r="F311" s="193" t="s">
        <v>838</v>
      </c>
      <c r="G311" s="13"/>
      <c r="H311" s="194">
        <v>21.17</v>
      </c>
      <c r="I311" s="195"/>
      <c r="J311" s="13"/>
      <c r="K311" s="13"/>
      <c r="L311" s="191"/>
      <c r="M311" s="196"/>
      <c r="N311" s="197"/>
      <c r="O311" s="197"/>
      <c r="P311" s="197"/>
      <c r="Q311" s="197"/>
      <c r="R311" s="197"/>
      <c r="S311" s="197"/>
      <c r="T311" s="19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2" t="s">
        <v>152</v>
      </c>
      <c r="AU311" s="192" t="s">
        <v>21</v>
      </c>
      <c r="AV311" s="13" t="s">
        <v>21</v>
      </c>
      <c r="AW311" s="13" t="s">
        <v>40</v>
      </c>
      <c r="AX311" s="13" t="s">
        <v>84</v>
      </c>
      <c r="AY311" s="192" t="s">
        <v>141</v>
      </c>
    </row>
    <row r="312" spans="1:51" s="15" customFormat="1" ht="12">
      <c r="A312" s="15"/>
      <c r="B312" s="225"/>
      <c r="C312" s="15"/>
      <c r="D312" s="186" t="s">
        <v>152</v>
      </c>
      <c r="E312" s="226" t="s">
        <v>1</v>
      </c>
      <c r="F312" s="227" t="s">
        <v>781</v>
      </c>
      <c r="G312" s="15"/>
      <c r="H312" s="228">
        <v>98.7</v>
      </c>
      <c r="I312" s="229"/>
      <c r="J312" s="15"/>
      <c r="K312" s="15"/>
      <c r="L312" s="225"/>
      <c r="M312" s="230"/>
      <c r="N312" s="231"/>
      <c r="O312" s="231"/>
      <c r="P312" s="231"/>
      <c r="Q312" s="231"/>
      <c r="R312" s="231"/>
      <c r="S312" s="231"/>
      <c r="T312" s="23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26" t="s">
        <v>152</v>
      </c>
      <c r="AU312" s="226" t="s">
        <v>21</v>
      </c>
      <c r="AV312" s="15" t="s">
        <v>158</v>
      </c>
      <c r="AW312" s="15" t="s">
        <v>40</v>
      </c>
      <c r="AX312" s="15" t="s">
        <v>84</v>
      </c>
      <c r="AY312" s="226" t="s">
        <v>141</v>
      </c>
    </row>
    <row r="313" spans="1:51" s="13" customFormat="1" ht="12">
      <c r="A313" s="13"/>
      <c r="B313" s="191"/>
      <c r="C313" s="13"/>
      <c r="D313" s="186" t="s">
        <v>152</v>
      </c>
      <c r="E313" s="192" t="s">
        <v>1</v>
      </c>
      <c r="F313" s="193" t="s">
        <v>839</v>
      </c>
      <c r="G313" s="13"/>
      <c r="H313" s="194">
        <v>40.96</v>
      </c>
      <c r="I313" s="195"/>
      <c r="J313" s="13"/>
      <c r="K313" s="13"/>
      <c r="L313" s="191"/>
      <c r="M313" s="196"/>
      <c r="N313" s="197"/>
      <c r="O313" s="197"/>
      <c r="P313" s="197"/>
      <c r="Q313" s="197"/>
      <c r="R313" s="197"/>
      <c r="S313" s="197"/>
      <c r="T313" s="19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2" t="s">
        <v>152</v>
      </c>
      <c r="AU313" s="192" t="s">
        <v>21</v>
      </c>
      <c r="AV313" s="13" t="s">
        <v>21</v>
      </c>
      <c r="AW313" s="13" t="s">
        <v>40</v>
      </c>
      <c r="AX313" s="13" t="s">
        <v>84</v>
      </c>
      <c r="AY313" s="192" t="s">
        <v>141</v>
      </c>
    </row>
    <row r="314" spans="1:51" s="13" customFormat="1" ht="12">
      <c r="A314" s="13"/>
      <c r="B314" s="191"/>
      <c r="C314" s="13"/>
      <c r="D314" s="186" t="s">
        <v>152</v>
      </c>
      <c r="E314" s="192" t="s">
        <v>1</v>
      </c>
      <c r="F314" s="193" t="s">
        <v>840</v>
      </c>
      <c r="G314" s="13"/>
      <c r="H314" s="194">
        <v>35.86</v>
      </c>
      <c r="I314" s="195"/>
      <c r="J314" s="13"/>
      <c r="K314" s="13"/>
      <c r="L314" s="191"/>
      <c r="M314" s="196"/>
      <c r="N314" s="197"/>
      <c r="O314" s="197"/>
      <c r="P314" s="197"/>
      <c r="Q314" s="197"/>
      <c r="R314" s="197"/>
      <c r="S314" s="197"/>
      <c r="T314" s="19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2" t="s">
        <v>152</v>
      </c>
      <c r="AU314" s="192" t="s">
        <v>21</v>
      </c>
      <c r="AV314" s="13" t="s">
        <v>21</v>
      </c>
      <c r="AW314" s="13" t="s">
        <v>40</v>
      </c>
      <c r="AX314" s="13" t="s">
        <v>84</v>
      </c>
      <c r="AY314" s="192" t="s">
        <v>141</v>
      </c>
    </row>
    <row r="315" spans="1:51" s="15" customFormat="1" ht="12">
      <c r="A315" s="15"/>
      <c r="B315" s="225"/>
      <c r="C315" s="15"/>
      <c r="D315" s="186" t="s">
        <v>152</v>
      </c>
      <c r="E315" s="226" t="s">
        <v>1</v>
      </c>
      <c r="F315" s="227" t="s">
        <v>781</v>
      </c>
      <c r="G315" s="15"/>
      <c r="H315" s="228">
        <v>76.82</v>
      </c>
      <c r="I315" s="229"/>
      <c r="J315" s="15"/>
      <c r="K315" s="15"/>
      <c r="L315" s="225"/>
      <c r="M315" s="230"/>
      <c r="N315" s="231"/>
      <c r="O315" s="231"/>
      <c r="P315" s="231"/>
      <c r="Q315" s="231"/>
      <c r="R315" s="231"/>
      <c r="S315" s="231"/>
      <c r="T315" s="23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26" t="s">
        <v>152</v>
      </c>
      <c r="AU315" s="226" t="s">
        <v>21</v>
      </c>
      <c r="AV315" s="15" t="s">
        <v>158</v>
      </c>
      <c r="AW315" s="15" t="s">
        <v>40</v>
      </c>
      <c r="AX315" s="15" t="s">
        <v>84</v>
      </c>
      <c r="AY315" s="226" t="s">
        <v>141</v>
      </c>
    </row>
    <row r="316" spans="1:51" s="14" customFormat="1" ht="12">
      <c r="A316" s="14"/>
      <c r="B316" s="199"/>
      <c r="C316" s="14"/>
      <c r="D316" s="186" t="s">
        <v>152</v>
      </c>
      <c r="E316" s="200" t="s">
        <v>1</v>
      </c>
      <c r="F316" s="201" t="s">
        <v>200</v>
      </c>
      <c r="G316" s="14"/>
      <c r="H316" s="202">
        <v>175.51999999999998</v>
      </c>
      <c r="I316" s="203"/>
      <c r="J316" s="14"/>
      <c r="K316" s="14"/>
      <c r="L316" s="199"/>
      <c r="M316" s="204"/>
      <c r="N316" s="205"/>
      <c r="O316" s="205"/>
      <c r="P316" s="205"/>
      <c r="Q316" s="205"/>
      <c r="R316" s="205"/>
      <c r="S316" s="205"/>
      <c r="T316" s="20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0" t="s">
        <v>152</v>
      </c>
      <c r="AU316" s="200" t="s">
        <v>21</v>
      </c>
      <c r="AV316" s="14" t="s">
        <v>148</v>
      </c>
      <c r="AW316" s="14" t="s">
        <v>40</v>
      </c>
      <c r="AX316" s="14" t="s">
        <v>92</v>
      </c>
      <c r="AY316" s="200" t="s">
        <v>141</v>
      </c>
    </row>
    <row r="317" spans="1:65" s="2" customFormat="1" ht="14.4" customHeight="1">
      <c r="A317" s="39"/>
      <c r="B317" s="172"/>
      <c r="C317" s="207" t="s">
        <v>29</v>
      </c>
      <c r="D317" s="207" t="s">
        <v>250</v>
      </c>
      <c r="E317" s="208" t="s">
        <v>443</v>
      </c>
      <c r="F317" s="209" t="s">
        <v>444</v>
      </c>
      <c r="G317" s="210" t="s">
        <v>178</v>
      </c>
      <c r="H317" s="211">
        <v>78.962</v>
      </c>
      <c r="I317" s="212"/>
      <c r="J317" s="213">
        <f>ROUND(I317*H317,2)</f>
        <v>0</v>
      </c>
      <c r="K317" s="209" t="s">
        <v>147</v>
      </c>
      <c r="L317" s="214"/>
      <c r="M317" s="215" t="s">
        <v>1</v>
      </c>
      <c r="N317" s="216" t="s">
        <v>49</v>
      </c>
      <c r="O317" s="78"/>
      <c r="P317" s="182">
        <f>O317*H317</f>
        <v>0</v>
      </c>
      <c r="Q317" s="182">
        <v>0.125</v>
      </c>
      <c r="R317" s="182">
        <f>Q317*H317</f>
        <v>9.87025</v>
      </c>
      <c r="S317" s="182">
        <v>0</v>
      </c>
      <c r="T317" s="18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84" t="s">
        <v>181</v>
      </c>
      <c r="AT317" s="184" t="s">
        <v>250</v>
      </c>
      <c r="AU317" s="184" t="s">
        <v>21</v>
      </c>
      <c r="AY317" s="19" t="s">
        <v>141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92</v>
      </c>
      <c r="BK317" s="185">
        <f>ROUND(I317*H317,2)</f>
        <v>0</v>
      </c>
      <c r="BL317" s="19" t="s">
        <v>148</v>
      </c>
      <c r="BM317" s="184" t="s">
        <v>841</v>
      </c>
    </row>
    <row r="318" spans="1:51" s="13" customFormat="1" ht="12">
      <c r="A318" s="13"/>
      <c r="B318" s="191"/>
      <c r="C318" s="13"/>
      <c r="D318" s="186" t="s">
        <v>152</v>
      </c>
      <c r="E318" s="192" t="s">
        <v>1</v>
      </c>
      <c r="F318" s="193" t="s">
        <v>836</v>
      </c>
      <c r="G318" s="13"/>
      <c r="H318" s="194">
        <v>15.19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152</v>
      </c>
      <c r="AU318" s="192" t="s">
        <v>21</v>
      </c>
      <c r="AV318" s="13" t="s">
        <v>21</v>
      </c>
      <c r="AW318" s="13" t="s">
        <v>40</v>
      </c>
      <c r="AX318" s="13" t="s">
        <v>84</v>
      </c>
      <c r="AY318" s="192" t="s">
        <v>141</v>
      </c>
    </row>
    <row r="319" spans="1:51" s="13" customFormat="1" ht="12">
      <c r="A319" s="13"/>
      <c r="B319" s="191"/>
      <c r="C319" s="13"/>
      <c r="D319" s="186" t="s">
        <v>152</v>
      </c>
      <c r="E319" s="192" t="s">
        <v>1</v>
      </c>
      <c r="F319" s="193" t="s">
        <v>837</v>
      </c>
      <c r="G319" s="13"/>
      <c r="H319" s="194">
        <v>62.34</v>
      </c>
      <c r="I319" s="195"/>
      <c r="J319" s="13"/>
      <c r="K319" s="13"/>
      <c r="L319" s="191"/>
      <c r="M319" s="196"/>
      <c r="N319" s="197"/>
      <c r="O319" s="197"/>
      <c r="P319" s="197"/>
      <c r="Q319" s="197"/>
      <c r="R319" s="197"/>
      <c r="S319" s="197"/>
      <c r="T319" s="19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2" t="s">
        <v>152</v>
      </c>
      <c r="AU319" s="192" t="s">
        <v>21</v>
      </c>
      <c r="AV319" s="13" t="s">
        <v>21</v>
      </c>
      <c r="AW319" s="13" t="s">
        <v>40</v>
      </c>
      <c r="AX319" s="13" t="s">
        <v>84</v>
      </c>
      <c r="AY319" s="192" t="s">
        <v>141</v>
      </c>
    </row>
    <row r="320" spans="1:51" s="13" customFormat="1" ht="12">
      <c r="A320" s="13"/>
      <c r="B320" s="191"/>
      <c r="C320" s="13"/>
      <c r="D320" s="186" t="s">
        <v>152</v>
      </c>
      <c r="E320" s="192" t="s">
        <v>1</v>
      </c>
      <c r="F320" s="193" t="s">
        <v>838</v>
      </c>
      <c r="G320" s="13"/>
      <c r="H320" s="194">
        <v>21.17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152</v>
      </c>
      <c r="AU320" s="192" t="s">
        <v>21</v>
      </c>
      <c r="AV320" s="13" t="s">
        <v>21</v>
      </c>
      <c r="AW320" s="13" t="s">
        <v>40</v>
      </c>
      <c r="AX320" s="13" t="s">
        <v>84</v>
      </c>
      <c r="AY320" s="192" t="s">
        <v>141</v>
      </c>
    </row>
    <row r="321" spans="1:51" s="13" customFormat="1" ht="12">
      <c r="A321" s="13"/>
      <c r="B321" s="191"/>
      <c r="C321" s="13"/>
      <c r="D321" s="186" t="s">
        <v>152</v>
      </c>
      <c r="E321" s="192" t="s">
        <v>1</v>
      </c>
      <c r="F321" s="193" t="s">
        <v>842</v>
      </c>
      <c r="G321" s="13"/>
      <c r="H321" s="194">
        <v>-20.52</v>
      </c>
      <c r="I321" s="195"/>
      <c r="J321" s="13"/>
      <c r="K321" s="13"/>
      <c r="L321" s="191"/>
      <c r="M321" s="196"/>
      <c r="N321" s="197"/>
      <c r="O321" s="197"/>
      <c r="P321" s="197"/>
      <c r="Q321" s="197"/>
      <c r="R321" s="197"/>
      <c r="S321" s="197"/>
      <c r="T321" s="19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2" t="s">
        <v>152</v>
      </c>
      <c r="AU321" s="192" t="s">
        <v>21</v>
      </c>
      <c r="AV321" s="13" t="s">
        <v>21</v>
      </c>
      <c r="AW321" s="13" t="s">
        <v>40</v>
      </c>
      <c r="AX321" s="13" t="s">
        <v>84</v>
      </c>
      <c r="AY321" s="192" t="s">
        <v>141</v>
      </c>
    </row>
    <row r="322" spans="1:51" s="14" customFormat="1" ht="12">
      <c r="A322" s="14"/>
      <c r="B322" s="199"/>
      <c r="C322" s="14"/>
      <c r="D322" s="186" t="s">
        <v>152</v>
      </c>
      <c r="E322" s="200" t="s">
        <v>1</v>
      </c>
      <c r="F322" s="201" t="s">
        <v>200</v>
      </c>
      <c r="G322" s="14"/>
      <c r="H322" s="202">
        <v>78.18</v>
      </c>
      <c r="I322" s="203"/>
      <c r="J322" s="14"/>
      <c r="K322" s="14"/>
      <c r="L322" s="199"/>
      <c r="M322" s="204"/>
      <c r="N322" s="205"/>
      <c r="O322" s="205"/>
      <c r="P322" s="205"/>
      <c r="Q322" s="205"/>
      <c r="R322" s="205"/>
      <c r="S322" s="205"/>
      <c r="T322" s="20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0" t="s">
        <v>152</v>
      </c>
      <c r="AU322" s="200" t="s">
        <v>21</v>
      </c>
      <c r="AV322" s="14" t="s">
        <v>148</v>
      </c>
      <c r="AW322" s="14" t="s">
        <v>40</v>
      </c>
      <c r="AX322" s="14" t="s">
        <v>92</v>
      </c>
      <c r="AY322" s="200" t="s">
        <v>141</v>
      </c>
    </row>
    <row r="323" spans="1:51" s="13" customFormat="1" ht="12">
      <c r="A323" s="13"/>
      <c r="B323" s="191"/>
      <c r="C323" s="13"/>
      <c r="D323" s="186" t="s">
        <v>152</v>
      </c>
      <c r="E323" s="13"/>
      <c r="F323" s="193" t="s">
        <v>843</v>
      </c>
      <c r="G323" s="13"/>
      <c r="H323" s="194">
        <v>78.962</v>
      </c>
      <c r="I323" s="195"/>
      <c r="J323" s="13"/>
      <c r="K323" s="13"/>
      <c r="L323" s="191"/>
      <c r="M323" s="196"/>
      <c r="N323" s="197"/>
      <c r="O323" s="197"/>
      <c r="P323" s="197"/>
      <c r="Q323" s="197"/>
      <c r="R323" s="197"/>
      <c r="S323" s="197"/>
      <c r="T323" s="19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2" t="s">
        <v>152</v>
      </c>
      <c r="AU323" s="192" t="s">
        <v>21</v>
      </c>
      <c r="AV323" s="13" t="s">
        <v>21</v>
      </c>
      <c r="AW323" s="13" t="s">
        <v>3</v>
      </c>
      <c r="AX323" s="13" t="s">
        <v>92</v>
      </c>
      <c r="AY323" s="192" t="s">
        <v>141</v>
      </c>
    </row>
    <row r="324" spans="1:65" s="2" customFormat="1" ht="14.4" customHeight="1">
      <c r="A324" s="39"/>
      <c r="B324" s="172"/>
      <c r="C324" s="207" t="s">
        <v>364</v>
      </c>
      <c r="D324" s="207" t="s">
        <v>250</v>
      </c>
      <c r="E324" s="208" t="s">
        <v>437</v>
      </c>
      <c r="F324" s="209" t="s">
        <v>438</v>
      </c>
      <c r="G324" s="210" t="s">
        <v>178</v>
      </c>
      <c r="H324" s="211">
        <v>42.567</v>
      </c>
      <c r="I324" s="212"/>
      <c r="J324" s="213">
        <f>ROUND(I324*H324,2)</f>
        <v>0</v>
      </c>
      <c r="K324" s="209" t="s">
        <v>147</v>
      </c>
      <c r="L324" s="214"/>
      <c r="M324" s="215" t="s">
        <v>1</v>
      </c>
      <c r="N324" s="216" t="s">
        <v>49</v>
      </c>
      <c r="O324" s="78"/>
      <c r="P324" s="182">
        <f>O324*H324</f>
        <v>0</v>
      </c>
      <c r="Q324" s="182">
        <v>0.2</v>
      </c>
      <c r="R324" s="182">
        <f>Q324*H324</f>
        <v>8.5134</v>
      </c>
      <c r="S324" s="182">
        <v>0</v>
      </c>
      <c r="T324" s="18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184" t="s">
        <v>181</v>
      </c>
      <c r="AT324" s="184" t="s">
        <v>250</v>
      </c>
      <c r="AU324" s="184" t="s">
        <v>21</v>
      </c>
      <c r="AY324" s="19" t="s">
        <v>141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9" t="s">
        <v>92</v>
      </c>
      <c r="BK324" s="185">
        <f>ROUND(I324*H324,2)</f>
        <v>0</v>
      </c>
      <c r="BL324" s="19" t="s">
        <v>148</v>
      </c>
      <c r="BM324" s="184" t="s">
        <v>844</v>
      </c>
    </row>
    <row r="325" spans="1:51" s="13" customFormat="1" ht="12">
      <c r="A325" s="13"/>
      <c r="B325" s="191"/>
      <c r="C325" s="13"/>
      <c r="D325" s="186" t="s">
        <v>152</v>
      </c>
      <c r="E325" s="192" t="s">
        <v>1</v>
      </c>
      <c r="F325" s="193" t="s">
        <v>839</v>
      </c>
      <c r="G325" s="13"/>
      <c r="H325" s="194">
        <v>40.96</v>
      </c>
      <c r="I325" s="195"/>
      <c r="J325" s="13"/>
      <c r="K325" s="13"/>
      <c r="L325" s="191"/>
      <c r="M325" s="196"/>
      <c r="N325" s="197"/>
      <c r="O325" s="197"/>
      <c r="P325" s="197"/>
      <c r="Q325" s="197"/>
      <c r="R325" s="197"/>
      <c r="S325" s="197"/>
      <c r="T325" s="19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2" t="s">
        <v>152</v>
      </c>
      <c r="AU325" s="192" t="s">
        <v>21</v>
      </c>
      <c r="AV325" s="13" t="s">
        <v>21</v>
      </c>
      <c r="AW325" s="13" t="s">
        <v>40</v>
      </c>
      <c r="AX325" s="13" t="s">
        <v>84</v>
      </c>
      <c r="AY325" s="192" t="s">
        <v>141</v>
      </c>
    </row>
    <row r="326" spans="1:51" s="13" customFormat="1" ht="12">
      <c r="A326" s="13"/>
      <c r="B326" s="191"/>
      <c r="C326" s="13"/>
      <c r="D326" s="186" t="s">
        <v>152</v>
      </c>
      <c r="E326" s="192" t="s">
        <v>1</v>
      </c>
      <c r="F326" s="193" t="s">
        <v>840</v>
      </c>
      <c r="G326" s="13"/>
      <c r="H326" s="194">
        <v>35.86</v>
      </c>
      <c r="I326" s="195"/>
      <c r="J326" s="13"/>
      <c r="K326" s="13"/>
      <c r="L326" s="191"/>
      <c r="M326" s="196"/>
      <c r="N326" s="197"/>
      <c r="O326" s="197"/>
      <c r="P326" s="197"/>
      <c r="Q326" s="197"/>
      <c r="R326" s="197"/>
      <c r="S326" s="197"/>
      <c r="T326" s="19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2" t="s">
        <v>152</v>
      </c>
      <c r="AU326" s="192" t="s">
        <v>21</v>
      </c>
      <c r="AV326" s="13" t="s">
        <v>21</v>
      </c>
      <c r="AW326" s="13" t="s">
        <v>40</v>
      </c>
      <c r="AX326" s="13" t="s">
        <v>84</v>
      </c>
      <c r="AY326" s="192" t="s">
        <v>141</v>
      </c>
    </row>
    <row r="327" spans="1:51" s="13" customFormat="1" ht="12">
      <c r="A327" s="13"/>
      <c r="B327" s="191"/>
      <c r="C327" s="13"/>
      <c r="D327" s="186" t="s">
        <v>152</v>
      </c>
      <c r="E327" s="192" t="s">
        <v>1</v>
      </c>
      <c r="F327" s="193" t="s">
        <v>845</v>
      </c>
      <c r="G327" s="13"/>
      <c r="H327" s="194">
        <v>-36.28</v>
      </c>
      <c r="I327" s="195"/>
      <c r="J327" s="13"/>
      <c r="K327" s="13"/>
      <c r="L327" s="191"/>
      <c r="M327" s="196"/>
      <c r="N327" s="197"/>
      <c r="O327" s="197"/>
      <c r="P327" s="197"/>
      <c r="Q327" s="197"/>
      <c r="R327" s="197"/>
      <c r="S327" s="197"/>
      <c r="T327" s="19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2" t="s">
        <v>152</v>
      </c>
      <c r="AU327" s="192" t="s">
        <v>21</v>
      </c>
      <c r="AV327" s="13" t="s">
        <v>21</v>
      </c>
      <c r="AW327" s="13" t="s">
        <v>40</v>
      </c>
      <c r="AX327" s="13" t="s">
        <v>84</v>
      </c>
      <c r="AY327" s="192" t="s">
        <v>141</v>
      </c>
    </row>
    <row r="328" spans="1:51" s="14" customFormat="1" ht="12">
      <c r="A328" s="14"/>
      <c r="B328" s="199"/>
      <c r="C328" s="14"/>
      <c r="D328" s="186" t="s">
        <v>152</v>
      </c>
      <c r="E328" s="200" t="s">
        <v>1</v>
      </c>
      <c r="F328" s="201" t="s">
        <v>200</v>
      </c>
      <c r="G328" s="14"/>
      <c r="H328" s="202">
        <v>40.53999999999999</v>
      </c>
      <c r="I328" s="203"/>
      <c r="J328" s="14"/>
      <c r="K328" s="14"/>
      <c r="L328" s="199"/>
      <c r="M328" s="204"/>
      <c r="N328" s="205"/>
      <c r="O328" s="205"/>
      <c r="P328" s="205"/>
      <c r="Q328" s="205"/>
      <c r="R328" s="205"/>
      <c r="S328" s="205"/>
      <c r="T328" s="20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0" t="s">
        <v>152</v>
      </c>
      <c r="AU328" s="200" t="s">
        <v>21</v>
      </c>
      <c r="AV328" s="14" t="s">
        <v>148</v>
      </c>
      <c r="AW328" s="14" t="s">
        <v>40</v>
      </c>
      <c r="AX328" s="14" t="s">
        <v>92</v>
      </c>
      <c r="AY328" s="200" t="s">
        <v>141</v>
      </c>
    </row>
    <row r="329" spans="1:51" s="13" customFormat="1" ht="12">
      <c r="A329" s="13"/>
      <c r="B329" s="191"/>
      <c r="C329" s="13"/>
      <c r="D329" s="186" t="s">
        <v>152</v>
      </c>
      <c r="E329" s="13"/>
      <c r="F329" s="193" t="s">
        <v>846</v>
      </c>
      <c r="G329" s="13"/>
      <c r="H329" s="194">
        <v>42.567</v>
      </c>
      <c r="I329" s="195"/>
      <c r="J329" s="13"/>
      <c r="K329" s="13"/>
      <c r="L329" s="191"/>
      <c r="M329" s="196"/>
      <c r="N329" s="197"/>
      <c r="O329" s="197"/>
      <c r="P329" s="197"/>
      <c r="Q329" s="197"/>
      <c r="R329" s="197"/>
      <c r="S329" s="197"/>
      <c r="T329" s="19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2" t="s">
        <v>152</v>
      </c>
      <c r="AU329" s="192" t="s">
        <v>21</v>
      </c>
      <c r="AV329" s="13" t="s">
        <v>21</v>
      </c>
      <c r="AW329" s="13" t="s">
        <v>3</v>
      </c>
      <c r="AX329" s="13" t="s">
        <v>92</v>
      </c>
      <c r="AY329" s="192" t="s">
        <v>141</v>
      </c>
    </row>
    <row r="330" spans="1:65" s="2" customFormat="1" ht="24.15" customHeight="1">
      <c r="A330" s="39"/>
      <c r="B330" s="172"/>
      <c r="C330" s="207" t="s">
        <v>368</v>
      </c>
      <c r="D330" s="207" t="s">
        <v>250</v>
      </c>
      <c r="E330" s="208" t="s">
        <v>637</v>
      </c>
      <c r="F330" s="209" t="s">
        <v>638</v>
      </c>
      <c r="G330" s="210" t="s">
        <v>178</v>
      </c>
      <c r="H330" s="211">
        <v>5.082</v>
      </c>
      <c r="I330" s="212"/>
      <c r="J330" s="213">
        <f>ROUND(I330*H330,2)</f>
        <v>0</v>
      </c>
      <c r="K330" s="209" t="s">
        <v>147</v>
      </c>
      <c r="L330" s="214"/>
      <c r="M330" s="215" t="s">
        <v>1</v>
      </c>
      <c r="N330" s="216" t="s">
        <v>49</v>
      </c>
      <c r="O330" s="78"/>
      <c r="P330" s="182">
        <f>O330*H330</f>
        <v>0</v>
      </c>
      <c r="Q330" s="182">
        <v>0.125</v>
      </c>
      <c r="R330" s="182">
        <f>Q330*H330</f>
        <v>0.63525</v>
      </c>
      <c r="S330" s="182">
        <v>0</v>
      </c>
      <c r="T330" s="18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184" t="s">
        <v>181</v>
      </c>
      <c r="AT330" s="184" t="s">
        <v>250</v>
      </c>
      <c r="AU330" s="184" t="s">
        <v>21</v>
      </c>
      <c r="AY330" s="19" t="s">
        <v>141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9" t="s">
        <v>92</v>
      </c>
      <c r="BK330" s="185">
        <f>ROUND(I330*H330,2)</f>
        <v>0</v>
      </c>
      <c r="BL330" s="19" t="s">
        <v>148</v>
      </c>
      <c r="BM330" s="184" t="s">
        <v>847</v>
      </c>
    </row>
    <row r="331" spans="1:51" s="13" customFormat="1" ht="12">
      <c r="A331" s="13"/>
      <c r="B331" s="191"/>
      <c r="C331" s="13"/>
      <c r="D331" s="186" t="s">
        <v>152</v>
      </c>
      <c r="E331" s="192" t="s">
        <v>1</v>
      </c>
      <c r="F331" s="193" t="s">
        <v>848</v>
      </c>
      <c r="G331" s="13"/>
      <c r="H331" s="194">
        <v>4.84</v>
      </c>
      <c r="I331" s="195"/>
      <c r="J331" s="13"/>
      <c r="K331" s="13"/>
      <c r="L331" s="191"/>
      <c r="M331" s="196"/>
      <c r="N331" s="197"/>
      <c r="O331" s="197"/>
      <c r="P331" s="197"/>
      <c r="Q331" s="197"/>
      <c r="R331" s="197"/>
      <c r="S331" s="197"/>
      <c r="T331" s="19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2" t="s">
        <v>152</v>
      </c>
      <c r="AU331" s="192" t="s">
        <v>21</v>
      </c>
      <c r="AV331" s="13" t="s">
        <v>21</v>
      </c>
      <c r="AW331" s="13" t="s">
        <v>40</v>
      </c>
      <c r="AX331" s="13" t="s">
        <v>92</v>
      </c>
      <c r="AY331" s="192" t="s">
        <v>141</v>
      </c>
    </row>
    <row r="332" spans="1:51" s="13" customFormat="1" ht="12">
      <c r="A332" s="13"/>
      <c r="B332" s="191"/>
      <c r="C332" s="13"/>
      <c r="D332" s="186" t="s">
        <v>152</v>
      </c>
      <c r="E332" s="13"/>
      <c r="F332" s="193" t="s">
        <v>849</v>
      </c>
      <c r="G332" s="13"/>
      <c r="H332" s="194">
        <v>5.082</v>
      </c>
      <c r="I332" s="195"/>
      <c r="J332" s="13"/>
      <c r="K332" s="13"/>
      <c r="L332" s="191"/>
      <c r="M332" s="196"/>
      <c r="N332" s="197"/>
      <c r="O332" s="197"/>
      <c r="P332" s="197"/>
      <c r="Q332" s="197"/>
      <c r="R332" s="197"/>
      <c r="S332" s="197"/>
      <c r="T332" s="19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2" t="s">
        <v>152</v>
      </c>
      <c r="AU332" s="192" t="s">
        <v>21</v>
      </c>
      <c r="AV332" s="13" t="s">
        <v>21</v>
      </c>
      <c r="AW332" s="13" t="s">
        <v>3</v>
      </c>
      <c r="AX332" s="13" t="s">
        <v>92</v>
      </c>
      <c r="AY332" s="192" t="s">
        <v>141</v>
      </c>
    </row>
    <row r="333" spans="1:65" s="2" customFormat="1" ht="24.15" customHeight="1">
      <c r="A333" s="39"/>
      <c r="B333" s="172"/>
      <c r="C333" s="207" t="s">
        <v>372</v>
      </c>
      <c r="D333" s="207" t="s">
        <v>250</v>
      </c>
      <c r="E333" s="208" t="s">
        <v>850</v>
      </c>
      <c r="F333" s="209" t="s">
        <v>851</v>
      </c>
      <c r="G333" s="210" t="s">
        <v>178</v>
      </c>
      <c r="H333" s="211">
        <v>8.075</v>
      </c>
      <c r="I333" s="212"/>
      <c r="J333" s="213">
        <f>ROUND(I333*H333,2)</f>
        <v>0</v>
      </c>
      <c r="K333" s="209" t="s">
        <v>147</v>
      </c>
      <c r="L333" s="214"/>
      <c r="M333" s="215" t="s">
        <v>1</v>
      </c>
      <c r="N333" s="216" t="s">
        <v>49</v>
      </c>
      <c r="O333" s="78"/>
      <c r="P333" s="182">
        <f>O333*H333</f>
        <v>0</v>
      </c>
      <c r="Q333" s="182">
        <v>0.2</v>
      </c>
      <c r="R333" s="182">
        <f>Q333*H333</f>
        <v>1.615</v>
      </c>
      <c r="S333" s="182">
        <v>0</v>
      </c>
      <c r="T333" s="18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184" t="s">
        <v>181</v>
      </c>
      <c r="AT333" s="184" t="s">
        <v>250</v>
      </c>
      <c r="AU333" s="184" t="s">
        <v>21</v>
      </c>
      <c r="AY333" s="19" t="s">
        <v>141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9" t="s">
        <v>92</v>
      </c>
      <c r="BK333" s="185">
        <f>ROUND(I333*H333,2)</f>
        <v>0</v>
      </c>
      <c r="BL333" s="19" t="s">
        <v>148</v>
      </c>
      <c r="BM333" s="184" t="s">
        <v>852</v>
      </c>
    </row>
    <row r="334" spans="1:51" s="13" customFormat="1" ht="12">
      <c r="A334" s="13"/>
      <c r="B334" s="191"/>
      <c r="C334" s="13"/>
      <c r="D334" s="186" t="s">
        <v>152</v>
      </c>
      <c r="E334" s="192" t="s">
        <v>1</v>
      </c>
      <c r="F334" s="193" t="s">
        <v>853</v>
      </c>
      <c r="G334" s="13"/>
      <c r="H334" s="194">
        <v>7.69</v>
      </c>
      <c r="I334" s="195"/>
      <c r="J334" s="13"/>
      <c r="K334" s="13"/>
      <c r="L334" s="191"/>
      <c r="M334" s="196"/>
      <c r="N334" s="197"/>
      <c r="O334" s="197"/>
      <c r="P334" s="197"/>
      <c r="Q334" s="197"/>
      <c r="R334" s="197"/>
      <c r="S334" s="197"/>
      <c r="T334" s="19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2" t="s">
        <v>152</v>
      </c>
      <c r="AU334" s="192" t="s">
        <v>21</v>
      </c>
      <c r="AV334" s="13" t="s">
        <v>21</v>
      </c>
      <c r="AW334" s="13" t="s">
        <v>40</v>
      </c>
      <c r="AX334" s="13" t="s">
        <v>92</v>
      </c>
      <c r="AY334" s="192" t="s">
        <v>141</v>
      </c>
    </row>
    <row r="335" spans="1:51" s="13" customFormat="1" ht="12">
      <c r="A335" s="13"/>
      <c r="B335" s="191"/>
      <c r="C335" s="13"/>
      <c r="D335" s="186" t="s">
        <v>152</v>
      </c>
      <c r="E335" s="13"/>
      <c r="F335" s="193" t="s">
        <v>854</v>
      </c>
      <c r="G335" s="13"/>
      <c r="H335" s="194">
        <v>8.075</v>
      </c>
      <c r="I335" s="195"/>
      <c r="J335" s="13"/>
      <c r="K335" s="13"/>
      <c r="L335" s="191"/>
      <c r="M335" s="196"/>
      <c r="N335" s="197"/>
      <c r="O335" s="197"/>
      <c r="P335" s="197"/>
      <c r="Q335" s="197"/>
      <c r="R335" s="197"/>
      <c r="S335" s="197"/>
      <c r="T335" s="19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2" t="s">
        <v>152</v>
      </c>
      <c r="AU335" s="192" t="s">
        <v>21</v>
      </c>
      <c r="AV335" s="13" t="s">
        <v>21</v>
      </c>
      <c r="AW335" s="13" t="s">
        <v>3</v>
      </c>
      <c r="AX335" s="13" t="s">
        <v>92</v>
      </c>
      <c r="AY335" s="192" t="s">
        <v>141</v>
      </c>
    </row>
    <row r="336" spans="1:65" s="2" customFormat="1" ht="24.15" customHeight="1">
      <c r="A336" s="39"/>
      <c r="B336" s="172"/>
      <c r="C336" s="207" t="s">
        <v>376</v>
      </c>
      <c r="D336" s="207" t="s">
        <v>250</v>
      </c>
      <c r="E336" s="208" t="s">
        <v>642</v>
      </c>
      <c r="F336" s="209" t="s">
        <v>643</v>
      </c>
      <c r="G336" s="210" t="s">
        <v>178</v>
      </c>
      <c r="H336" s="211">
        <v>3.717</v>
      </c>
      <c r="I336" s="212"/>
      <c r="J336" s="213">
        <f>ROUND(I336*H336,2)</f>
        <v>0</v>
      </c>
      <c r="K336" s="209" t="s">
        <v>147</v>
      </c>
      <c r="L336" s="214"/>
      <c r="M336" s="215" t="s">
        <v>1</v>
      </c>
      <c r="N336" s="216" t="s">
        <v>49</v>
      </c>
      <c r="O336" s="78"/>
      <c r="P336" s="182">
        <f>O336*H336</f>
        <v>0</v>
      </c>
      <c r="Q336" s="182">
        <v>0.125</v>
      </c>
      <c r="R336" s="182">
        <f>Q336*H336</f>
        <v>0.464625</v>
      </c>
      <c r="S336" s="182">
        <v>0</v>
      </c>
      <c r="T336" s="18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184" t="s">
        <v>181</v>
      </c>
      <c r="AT336" s="184" t="s">
        <v>250</v>
      </c>
      <c r="AU336" s="184" t="s">
        <v>21</v>
      </c>
      <c r="AY336" s="19" t="s">
        <v>141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9" t="s">
        <v>92</v>
      </c>
      <c r="BK336" s="185">
        <f>ROUND(I336*H336,2)</f>
        <v>0</v>
      </c>
      <c r="BL336" s="19" t="s">
        <v>148</v>
      </c>
      <c r="BM336" s="184" t="s">
        <v>855</v>
      </c>
    </row>
    <row r="337" spans="1:51" s="13" customFormat="1" ht="12">
      <c r="A337" s="13"/>
      <c r="B337" s="191"/>
      <c r="C337" s="13"/>
      <c r="D337" s="186" t="s">
        <v>152</v>
      </c>
      <c r="E337" s="192" t="s">
        <v>1</v>
      </c>
      <c r="F337" s="193" t="s">
        <v>856</v>
      </c>
      <c r="G337" s="13"/>
      <c r="H337" s="194">
        <v>3.54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152</v>
      </c>
      <c r="AU337" s="192" t="s">
        <v>21</v>
      </c>
      <c r="AV337" s="13" t="s">
        <v>21</v>
      </c>
      <c r="AW337" s="13" t="s">
        <v>40</v>
      </c>
      <c r="AX337" s="13" t="s">
        <v>92</v>
      </c>
      <c r="AY337" s="192" t="s">
        <v>141</v>
      </c>
    </row>
    <row r="338" spans="1:51" s="13" customFormat="1" ht="12">
      <c r="A338" s="13"/>
      <c r="B338" s="191"/>
      <c r="C338" s="13"/>
      <c r="D338" s="186" t="s">
        <v>152</v>
      </c>
      <c r="E338" s="13"/>
      <c r="F338" s="193" t="s">
        <v>857</v>
      </c>
      <c r="G338" s="13"/>
      <c r="H338" s="194">
        <v>3.717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152</v>
      </c>
      <c r="AU338" s="192" t="s">
        <v>21</v>
      </c>
      <c r="AV338" s="13" t="s">
        <v>21</v>
      </c>
      <c r="AW338" s="13" t="s">
        <v>3</v>
      </c>
      <c r="AX338" s="13" t="s">
        <v>92</v>
      </c>
      <c r="AY338" s="192" t="s">
        <v>141</v>
      </c>
    </row>
    <row r="339" spans="1:65" s="2" customFormat="1" ht="24.15" customHeight="1">
      <c r="A339" s="39"/>
      <c r="B339" s="172"/>
      <c r="C339" s="207" t="s">
        <v>380</v>
      </c>
      <c r="D339" s="207" t="s">
        <v>250</v>
      </c>
      <c r="E339" s="208" t="s">
        <v>647</v>
      </c>
      <c r="F339" s="209" t="s">
        <v>648</v>
      </c>
      <c r="G339" s="210" t="s">
        <v>178</v>
      </c>
      <c r="H339" s="211">
        <v>12.747</v>
      </c>
      <c r="I339" s="212"/>
      <c r="J339" s="213">
        <f>ROUND(I339*H339,2)</f>
        <v>0</v>
      </c>
      <c r="K339" s="209" t="s">
        <v>147</v>
      </c>
      <c r="L339" s="214"/>
      <c r="M339" s="215" t="s">
        <v>1</v>
      </c>
      <c r="N339" s="216" t="s">
        <v>49</v>
      </c>
      <c r="O339" s="78"/>
      <c r="P339" s="182">
        <f>O339*H339</f>
        <v>0</v>
      </c>
      <c r="Q339" s="182">
        <v>0.125</v>
      </c>
      <c r="R339" s="182">
        <f>Q339*H339</f>
        <v>1.593375</v>
      </c>
      <c r="S339" s="182">
        <v>0</v>
      </c>
      <c r="T339" s="18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184" t="s">
        <v>181</v>
      </c>
      <c r="AT339" s="184" t="s">
        <v>250</v>
      </c>
      <c r="AU339" s="184" t="s">
        <v>21</v>
      </c>
      <c r="AY339" s="19" t="s">
        <v>141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9" t="s">
        <v>92</v>
      </c>
      <c r="BK339" s="185">
        <f>ROUND(I339*H339,2)</f>
        <v>0</v>
      </c>
      <c r="BL339" s="19" t="s">
        <v>148</v>
      </c>
      <c r="BM339" s="184" t="s">
        <v>858</v>
      </c>
    </row>
    <row r="340" spans="1:51" s="13" customFormat="1" ht="12">
      <c r="A340" s="13"/>
      <c r="B340" s="191"/>
      <c r="C340" s="13"/>
      <c r="D340" s="186" t="s">
        <v>152</v>
      </c>
      <c r="E340" s="192" t="s">
        <v>1</v>
      </c>
      <c r="F340" s="193" t="s">
        <v>859</v>
      </c>
      <c r="G340" s="13"/>
      <c r="H340" s="194">
        <v>12.14</v>
      </c>
      <c r="I340" s="195"/>
      <c r="J340" s="13"/>
      <c r="K340" s="13"/>
      <c r="L340" s="191"/>
      <c r="M340" s="196"/>
      <c r="N340" s="197"/>
      <c r="O340" s="197"/>
      <c r="P340" s="197"/>
      <c r="Q340" s="197"/>
      <c r="R340" s="197"/>
      <c r="S340" s="197"/>
      <c r="T340" s="19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2" t="s">
        <v>152</v>
      </c>
      <c r="AU340" s="192" t="s">
        <v>21</v>
      </c>
      <c r="AV340" s="13" t="s">
        <v>21</v>
      </c>
      <c r="AW340" s="13" t="s">
        <v>40</v>
      </c>
      <c r="AX340" s="13" t="s">
        <v>92</v>
      </c>
      <c r="AY340" s="192" t="s">
        <v>141</v>
      </c>
    </row>
    <row r="341" spans="1:51" s="13" customFormat="1" ht="12">
      <c r="A341" s="13"/>
      <c r="B341" s="191"/>
      <c r="C341" s="13"/>
      <c r="D341" s="186" t="s">
        <v>152</v>
      </c>
      <c r="E341" s="13"/>
      <c r="F341" s="193" t="s">
        <v>860</v>
      </c>
      <c r="G341" s="13"/>
      <c r="H341" s="194">
        <v>12.747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152</v>
      </c>
      <c r="AU341" s="192" t="s">
        <v>21</v>
      </c>
      <c r="AV341" s="13" t="s">
        <v>21</v>
      </c>
      <c r="AW341" s="13" t="s">
        <v>3</v>
      </c>
      <c r="AX341" s="13" t="s">
        <v>92</v>
      </c>
      <c r="AY341" s="192" t="s">
        <v>141</v>
      </c>
    </row>
    <row r="342" spans="1:65" s="2" customFormat="1" ht="24.15" customHeight="1">
      <c r="A342" s="39"/>
      <c r="B342" s="172"/>
      <c r="C342" s="207" t="s">
        <v>384</v>
      </c>
      <c r="D342" s="207" t="s">
        <v>250</v>
      </c>
      <c r="E342" s="208" t="s">
        <v>652</v>
      </c>
      <c r="F342" s="209" t="s">
        <v>653</v>
      </c>
      <c r="G342" s="210" t="s">
        <v>178</v>
      </c>
      <c r="H342" s="211">
        <v>30.02</v>
      </c>
      <c r="I342" s="212"/>
      <c r="J342" s="213">
        <f>ROUND(I342*H342,2)</f>
        <v>0</v>
      </c>
      <c r="K342" s="209" t="s">
        <v>147</v>
      </c>
      <c r="L342" s="214"/>
      <c r="M342" s="215" t="s">
        <v>1</v>
      </c>
      <c r="N342" s="216" t="s">
        <v>49</v>
      </c>
      <c r="O342" s="78"/>
      <c r="P342" s="182">
        <f>O342*H342</f>
        <v>0</v>
      </c>
      <c r="Q342" s="182">
        <v>0.2</v>
      </c>
      <c r="R342" s="182">
        <f>Q342*H342</f>
        <v>6.0040000000000004</v>
      </c>
      <c r="S342" s="182">
        <v>0</v>
      </c>
      <c r="T342" s="18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184" t="s">
        <v>181</v>
      </c>
      <c r="AT342" s="184" t="s">
        <v>250</v>
      </c>
      <c r="AU342" s="184" t="s">
        <v>21</v>
      </c>
      <c r="AY342" s="19" t="s">
        <v>141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9" t="s">
        <v>92</v>
      </c>
      <c r="BK342" s="185">
        <f>ROUND(I342*H342,2)</f>
        <v>0</v>
      </c>
      <c r="BL342" s="19" t="s">
        <v>148</v>
      </c>
      <c r="BM342" s="184" t="s">
        <v>861</v>
      </c>
    </row>
    <row r="343" spans="1:51" s="13" customFormat="1" ht="12">
      <c r="A343" s="13"/>
      <c r="B343" s="191"/>
      <c r="C343" s="13"/>
      <c r="D343" s="186" t="s">
        <v>152</v>
      </c>
      <c r="E343" s="192" t="s">
        <v>1</v>
      </c>
      <c r="F343" s="193" t="s">
        <v>862</v>
      </c>
      <c r="G343" s="13"/>
      <c r="H343" s="194">
        <v>28.59</v>
      </c>
      <c r="I343" s="195"/>
      <c r="J343" s="13"/>
      <c r="K343" s="13"/>
      <c r="L343" s="191"/>
      <c r="M343" s="196"/>
      <c r="N343" s="197"/>
      <c r="O343" s="197"/>
      <c r="P343" s="197"/>
      <c r="Q343" s="197"/>
      <c r="R343" s="197"/>
      <c r="S343" s="197"/>
      <c r="T343" s="19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2" t="s">
        <v>152</v>
      </c>
      <c r="AU343" s="192" t="s">
        <v>21</v>
      </c>
      <c r="AV343" s="13" t="s">
        <v>21</v>
      </c>
      <c r="AW343" s="13" t="s">
        <v>40</v>
      </c>
      <c r="AX343" s="13" t="s">
        <v>92</v>
      </c>
      <c r="AY343" s="192" t="s">
        <v>141</v>
      </c>
    </row>
    <row r="344" spans="1:51" s="13" customFormat="1" ht="12">
      <c r="A344" s="13"/>
      <c r="B344" s="191"/>
      <c r="C344" s="13"/>
      <c r="D344" s="186" t="s">
        <v>152</v>
      </c>
      <c r="E344" s="13"/>
      <c r="F344" s="193" t="s">
        <v>863</v>
      </c>
      <c r="G344" s="13"/>
      <c r="H344" s="194">
        <v>30.02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152</v>
      </c>
      <c r="AU344" s="192" t="s">
        <v>21</v>
      </c>
      <c r="AV344" s="13" t="s">
        <v>21</v>
      </c>
      <c r="AW344" s="13" t="s">
        <v>3</v>
      </c>
      <c r="AX344" s="13" t="s">
        <v>92</v>
      </c>
      <c r="AY344" s="192" t="s">
        <v>141</v>
      </c>
    </row>
    <row r="345" spans="1:65" s="2" customFormat="1" ht="24.15" customHeight="1">
      <c r="A345" s="39"/>
      <c r="B345" s="172"/>
      <c r="C345" s="173" t="s">
        <v>390</v>
      </c>
      <c r="D345" s="173" t="s">
        <v>143</v>
      </c>
      <c r="E345" s="174" t="s">
        <v>449</v>
      </c>
      <c r="F345" s="175" t="s">
        <v>450</v>
      </c>
      <c r="G345" s="176" t="s">
        <v>146</v>
      </c>
      <c r="H345" s="177">
        <v>1407.313</v>
      </c>
      <c r="I345" s="178"/>
      <c r="J345" s="179">
        <f>ROUND(I345*H345,2)</f>
        <v>0</v>
      </c>
      <c r="K345" s="175" t="s">
        <v>147</v>
      </c>
      <c r="L345" s="40"/>
      <c r="M345" s="180" t="s">
        <v>1</v>
      </c>
      <c r="N345" s="181" t="s">
        <v>49</v>
      </c>
      <c r="O345" s="78"/>
      <c r="P345" s="182">
        <f>O345*H345</f>
        <v>0</v>
      </c>
      <c r="Q345" s="182">
        <v>0.00036</v>
      </c>
      <c r="R345" s="182">
        <f>Q345*H345</f>
        <v>0.5066326800000001</v>
      </c>
      <c r="S345" s="182">
        <v>0</v>
      </c>
      <c r="T345" s="18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184" t="s">
        <v>148</v>
      </c>
      <c r="AT345" s="184" t="s">
        <v>143</v>
      </c>
      <c r="AU345" s="184" t="s">
        <v>21</v>
      </c>
      <c r="AY345" s="19" t="s">
        <v>141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9" t="s">
        <v>92</v>
      </c>
      <c r="BK345" s="185">
        <f>ROUND(I345*H345,2)</f>
        <v>0</v>
      </c>
      <c r="BL345" s="19" t="s">
        <v>148</v>
      </c>
      <c r="BM345" s="184" t="s">
        <v>864</v>
      </c>
    </row>
    <row r="346" spans="1:51" s="13" customFormat="1" ht="12">
      <c r="A346" s="13"/>
      <c r="B346" s="191"/>
      <c r="C346" s="13"/>
      <c r="D346" s="186" t="s">
        <v>152</v>
      </c>
      <c r="E346" s="192" t="s">
        <v>1</v>
      </c>
      <c r="F346" s="193" t="s">
        <v>734</v>
      </c>
      <c r="G346" s="13"/>
      <c r="H346" s="194">
        <v>1279.375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152</v>
      </c>
      <c r="AU346" s="192" t="s">
        <v>21</v>
      </c>
      <c r="AV346" s="13" t="s">
        <v>21</v>
      </c>
      <c r="AW346" s="13" t="s">
        <v>40</v>
      </c>
      <c r="AX346" s="13" t="s">
        <v>92</v>
      </c>
      <c r="AY346" s="192" t="s">
        <v>141</v>
      </c>
    </row>
    <row r="347" spans="1:51" s="13" customFormat="1" ht="12">
      <c r="A347" s="13"/>
      <c r="B347" s="191"/>
      <c r="C347" s="13"/>
      <c r="D347" s="186" t="s">
        <v>152</v>
      </c>
      <c r="E347" s="13"/>
      <c r="F347" s="193" t="s">
        <v>865</v>
      </c>
      <c r="G347" s="13"/>
      <c r="H347" s="194">
        <v>1407.313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152</v>
      </c>
      <c r="AU347" s="192" t="s">
        <v>21</v>
      </c>
      <c r="AV347" s="13" t="s">
        <v>21</v>
      </c>
      <c r="AW347" s="13" t="s">
        <v>3</v>
      </c>
      <c r="AX347" s="13" t="s">
        <v>92</v>
      </c>
      <c r="AY347" s="192" t="s">
        <v>141</v>
      </c>
    </row>
    <row r="348" spans="1:63" s="12" customFormat="1" ht="22.8" customHeight="1">
      <c r="A348" s="12"/>
      <c r="B348" s="159"/>
      <c r="C348" s="12"/>
      <c r="D348" s="160" t="s">
        <v>83</v>
      </c>
      <c r="E348" s="170" t="s">
        <v>473</v>
      </c>
      <c r="F348" s="170" t="s">
        <v>474</v>
      </c>
      <c r="G348" s="12"/>
      <c r="H348" s="12"/>
      <c r="I348" s="162"/>
      <c r="J348" s="171">
        <f>BK348</f>
        <v>0</v>
      </c>
      <c r="K348" s="12"/>
      <c r="L348" s="159"/>
      <c r="M348" s="164"/>
      <c r="N348" s="165"/>
      <c r="O348" s="165"/>
      <c r="P348" s="166">
        <f>SUM(P349:P365)</f>
        <v>0</v>
      </c>
      <c r="Q348" s="165"/>
      <c r="R348" s="166">
        <f>SUM(R349:R365)</f>
        <v>0</v>
      </c>
      <c r="S348" s="165"/>
      <c r="T348" s="167">
        <f>SUM(T349:T365)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0" t="s">
        <v>92</v>
      </c>
      <c r="AT348" s="168" t="s">
        <v>83</v>
      </c>
      <c r="AU348" s="168" t="s">
        <v>92</v>
      </c>
      <c r="AY348" s="160" t="s">
        <v>141</v>
      </c>
      <c r="BK348" s="169">
        <f>SUM(BK349:BK365)</f>
        <v>0</v>
      </c>
    </row>
    <row r="349" spans="1:65" s="2" customFormat="1" ht="14.4" customHeight="1">
      <c r="A349" s="39"/>
      <c r="B349" s="172"/>
      <c r="C349" s="173" t="s">
        <v>395</v>
      </c>
      <c r="D349" s="173" t="s">
        <v>143</v>
      </c>
      <c r="E349" s="174" t="s">
        <v>476</v>
      </c>
      <c r="F349" s="175" t="s">
        <v>477</v>
      </c>
      <c r="G349" s="176" t="s">
        <v>220</v>
      </c>
      <c r="H349" s="177">
        <v>659.079</v>
      </c>
      <c r="I349" s="178"/>
      <c r="J349" s="179">
        <f>ROUND(I349*H349,2)</f>
        <v>0</v>
      </c>
      <c r="K349" s="175" t="s">
        <v>147</v>
      </c>
      <c r="L349" s="40"/>
      <c r="M349" s="180" t="s">
        <v>1</v>
      </c>
      <c r="N349" s="181" t="s">
        <v>49</v>
      </c>
      <c r="O349" s="78"/>
      <c r="P349" s="182">
        <f>O349*H349</f>
        <v>0</v>
      </c>
      <c r="Q349" s="182">
        <v>0</v>
      </c>
      <c r="R349" s="182">
        <f>Q349*H349</f>
        <v>0</v>
      </c>
      <c r="S349" s="182">
        <v>0</v>
      </c>
      <c r="T349" s="18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184" t="s">
        <v>148</v>
      </c>
      <c r="AT349" s="184" t="s">
        <v>143</v>
      </c>
      <c r="AU349" s="184" t="s">
        <v>21</v>
      </c>
      <c r="AY349" s="19" t="s">
        <v>141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9" t="s">
        <v>92</v>
      </c>
      <c r="BK349" s="185">
        <f>ROUND(I349*H349,2)</f>
        <v>0</v>
      </c>
      <c r="BL349" s="19" t="s">
        <v>148</v>
      </c>
      <c r="BM349" s="184" t="s">
        <v>866</v>
      </c>
    </row>
    <row r="350" spans="1:65" s="2" customFormat="1" ht="24.15" customHeight="1">
      <c r="A350" s="39"/>
      <c r="B350" s="172"/>
      <c r="C350" s="173" t="s">
        <v>401</v>
      </c>
      <c r="D350" s="173" t="s">
        <v>143</v>
      </c>
      <c r="E350" s="174" t="s">
        <v>480</v>
      </c>
      <c r="F350" s="175" t="s">
        <v>481</v>
      </c>
      <c r="G350" s="176" t="s">
        <v>220</v>
      </c>
      <c r="H350" s="177">
        <v>778.371</v>
      </c>
      <c r="I350" s="178"/>
      <c r="J350" s="179">
        <f>ROUND(I350*H350,2)</f>
        <v>0</v>
      </c>
      <c r="K350" s="175" t="s">
        <v>147</v>
      </c>
      <c r="L350" s="40"/>
      <c r="M350" s="180" t="s">
        <v>1</v>
      </c>
      <c r="N350" s="181" t="s">
        <v>49</v>
      </c>
      <c r="O350" s="78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184" t="s">
        <v>148</v>
      </c>
      <c r="AT350" s="184" t="s">
        <v>143</v>
      </c>
      <c r="AU350" s="184" t="s">
        <v>21</v>
      </c>
      <c r="AY350" s="19" t="s">
        <v>141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9" t="s">
        <v>92</v>
      </c>
      <c r="BK350" s="185">
        <f>ROUND(I350*H350,2)</f>
        <v>0</v>
      </c>
      <c r="BL350" s="19" t="s">
        <v>148</v>
      </c>
      <c r="BM350" s="184" t="s">
        <v>867</v>
      </c>
    </row>
    <row r="351" spans="1:47" s="2" customFormat="1" ht="12">
      <c r="A351" s="39"/>
      <c r="B351" s="40"/>
      <c r="C351" s="39"/>
      <c r="D351" s="186" t="s">
        <v>150</v>
      </c>
      <c r="E351" s="39"/>
      <c r="F351" s="187" t="s">
        <v>483</v>
      </c>
      <c r="G351" s="39"/>
      <c r="H351" s="39"/>
      <c r="I351" s="188"/>
      <c r="J351" s="39"/>
      <c r="K351" s="39"/>
      <c r="L351" s="40"/>
      <c r="M351" s="189"/>
      <c r="N351" s="190"/>
      <c r="O351" s="78"/>
      <c r="P351" s="78"/>
      <c r="Q351" s="78"/>
      <c r="R351" s="78"/>
      <c r="S351" s="78"/>
      <c r="T351" s="7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9" t="s">
        <v>150</v>
      </c>
      <c r="AU351" s="19" t="s">
        <v>21</v>
      </c>
    </row>
    <row r="352" spans="1:51" s="13" customFormat="1" ht="12">
      <c r="A352" s="13"/>
      <c r="B352" s="191"/>
      <c r="C352" s="13"/>
      <c r="D352" s="186" t="s">
        <v>152</v>
      </c>
      <c r="E352" s="192" t="s">
        <v>1</v>
      </c>
      <c r="F352" s="193" t="s">
        <v>868</v>
      </c>
      <c r="G352" s="13"/>
      <c r="H352" s="194">
        <v>70.761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152</v>
      </c>
      <c r="AU352" s="192" t="s">
        <v>21</v>
      </c>
      <c r="AV352" s="13" t="s">
        <v>21</v>
      </c>
      <c r="AW352" s="13" t="s">
        <v>40</v>
      </c>
      <c r="AX352" s="13" t="s">
        <v>92</v>
      </c>
      <c r="AY352" s="192" t="s">
        <v>141</v>
      </c>
    </row>
    <row r="353" spans="1:51" s="13" customFormat="1" ht="12">
      <c r="A353" s="13"/>
      <c r="B353" s="191"/>
      <c r="C353" s="13"/>
      <c r="D353" s="186" t="s">
        <v>152</v>
      </c>
      <c r="E353" s="13"/>
      <c r="F353" s="193" t="s">
        <v>869</v>
      </c>
      <c r="G353" s="13"/>
      <c r="H353" s="194">
        <v>778.371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152</v>
      </c>
      <c r="AU353" s="192" t="s">
        <v>21</v>
      </c>
      <c r="AV353" s="13" t="s">
        <v>21</v>
      </c>
      <c r="AW353" s="13" t="s">
        <v>3</v>
      </c>
      <c r="AX353" s="13" t="s">
        <v>92</v>
      </c>
      <c r="AY353" s="192" t="s">
        <v>141</v>
      </c>
    </row>
    <row r="354" spans="1:65" s="2" customFormat="1" ht="24.15" customHeight="1">
      <c r="A354" s="39"/>
      <c r="B354" s="172"/>
      <c r="C354" s="173" t="s">
        <v>411</v>
      </c>
      <c r="D354" s="173" t="s">
        <v>143</v>
      </c>
      <c r="E354" s="174" t="s">
        <v>480</v>
      </c>
      <c r="F354" s="175" t="s">
        <v>481</v>
      </c>
      <c r="G354" s="176" t="s">
        <v>220</v>
      </c>
      <c r="H354" s="177">
        <v>8026.92</v>
      </c>
      <c r="I354" s="178"/>
      <c r="J354" s="179">
        <f>ROUND(I354*H354,2)</f>
        <v>0</v>
      </c>
      <c r="K354" s="175" t="s">
        <v>147</v>
      </c>
      <c r="L354" s="40"/>
      <c r="M354" s="180" t="s">
        <v>1</v>
      </c>
      <c r="N354" s="181" t="s">
        <v>49</v>
      </c>
      <c r="O354" s="78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184" t="s">
        <v>148</v>
      </c>
      <c r="AT354" s="184" t="s">
        <v>143</v>
      </c>
      <c r="AU354" s="184" t="s">
        <v>21</v>
      </c>
      <c r="AY354" s="19" t="s">
        <v>141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9" t="s">
        <v>92</v>
      </c>
      <c r="BK354" s="185">
        <f>ROUND(I354*H354,2)</f>
        <v>0</v>
      </c>
      <c r="BL354" s="19" t="s">
        <v>148</v>
      </c>
      <c r="BM354" s="184" t="s">
        <v>870</v>
      </c>
    </row>
    <row r="355" spans="1:47" s="2" customFormat="1" ht="12">
      <c r="A355" s="39"/>
      <c r="B355" s="40"/>
      <c r="C355" s="39"/>
      <c r="D355" s="186" t="s">
        <v>150</v>
      </c>
      <c r="E355" s="39"/>
      <c r="F355" s="187" t="s">
        <v>488</v>
      </c>
      <c r="G355" s="39"/>
      <c r="H355" s="39"/>
      <c r="I355" s="188"/>
      <c r="J355" s="39"/>
      <c r="K355" s="39"/>
      <c r="L355" s="40"/>
      <c r="M355" s="189"/>
      <c r="N355" s="190"/>
      <c r="O355" s="78"/>
      <c r="P355" s="78"/>
      <c r="Q355" s="78"/>
      <c r="R355" s="78"/>
      <c r="S355" s="78"/>
      <c r="T355" s="7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9" t="s">
        <v>150</v>
      </c>
      <c r="AU355" s="19" t="s">
        <v>21</v>
      </c>
    </row>
    <row r="356" spans="1:51" s="13" customFormat="1" ht="12">
      <c r="A356" s="13"/>
      <c r="B356" s="191"/>
      <c r="C356" s="13"/>
      <c r="D356" s="186" t="s">
        <v>152</v>
      </c>
      <c r="E356" s="192" t="s">
        <v>1</v>
      </c>
      <c r="F356" s="193" t="s">
        <v>871</v>
      </c>
      <c r="G356" s="13"/>
      <c r="H356" s="194">
        <v>121.62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152</v>
      </c>
      <c r="AU356" s="192" t="s">
        <v>21</v>
      </c>
      <c r="AV356" s="13" t="s">
        <v>21</v>
      </c>
      <c r="AW356" s="13" t="s">
        <v>40</v>
      </c>
      <c r="AX356" s="13" t="s">
        <v>92</v>
      </c>
      <c r="AY356" s="192" t="s">
        <v>141</v>
      </c>
    </row>
    <row r="357" spans="1:51" s="13" customFormat="1" ht="12">
      <c r="A357" s="13"/>
      <c r="B357" s="191"/>
      <c r="C357" s="13"/>
      <c r="D357" s="186" t="s">
        <v>152</v>
      </c>
      <c r="E357" s="13"/>
      <c r="F357" s="193" t="s">
        <v>872</v>
      </c>
      <c r="G357" s="13"/>
      <c r="H357" s="194">
        <v>8026.92</v>
      </c>
      <c r="I357" s="195"/>
      <c r="J357" s="13"/>
      <c r="K357" s="13"/>
      <c r="L357" s="191"/>
      <c r="M357" s="196"/>
      <c r="N357" s="197"/>
      <c r="O357" s="197"/>
      <c r="P357" s="197"/>
      <c r="Q357" s="197"/>
      <c r="R357" s="197"/>
      <c r="S357" s="197"/>
      <c r="T357" s="19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2" t="s">
        <v>152</v>
      </c>
      <c r="AU357" s="192" t="s">
        <v>21</v>
      </c>
      <c r="AV357" s="13" t="s">
        <v>21</v>
      </c>
      <c r="AW357" s="13" t="s">
        <v>3</v>
      </c>
      <c r="AX357" s="13" t="s">
        <v>92</v>
      </c>
      <c r="AY357" s="192" t="s">
        <v>141</v>
      </c>
    </row>
    <row r="358" spans="1:65" s="2" customFormat="1" ht="24.15" customHeight="1">
      <c r="A358" s="39"/>
      <c r="B358" s="172"/>
      <c r="C358" s="173" t="s">
        <v>418</v>
      </c>
      <c r="D358" s="173" t="s">
        <v>143</v>
      </c>
      <c r="E358" s="174" t="s">
        <v>480</v>
      </c>
      <c r="F358" s="175" t="s">
        <v>481</v>
      </c>
      <c r="G358" s="176" t="s">
        <v>220</v>
      </c>
      <c r="H358" s="177">
        <v>2333.49</v>
      </c>
      <c r="I358" s="178"/>
      <c r="J358" s="179">
        <f>ROUND(I358*H358,2)</f>
        <v>0</v>
      </c>
      <c r="K358" s="175" t="s">
        <v>147</v>
      </c>
      <c r="L358" s="40"/>
      <c r="M358" s="180" t="s">
        <v>1</v>
      </c>
      <c r="N358" s="181" t="s">
        <v>49</v>
      </c>
      <c r="O358" s="78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184" t="s">
        <v>148</v>
      </c>
      <c r="AT358" s="184" t="s">
        <v>143</v>
      </c>
      <c r="AU358" s="184" t="s">
        <v>21</v>
      </c>
      <c r="AY358" s="19" t="s">
        <v>141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9" t="s">
        <v>92</v>
      </c>
      <c r="BK358" s="185">
        <f>ROUND(I358*H358,2)</f>
        <v>0</v>
      </c>
      <c r="BL358" s="19" t="s">
        <v>148</v>
      </c>
      <c r="BM358" s="184" t="s">
        <v>873</v>
      </c>
    </row>
    <row r="359" spans="1:47" s="2" customFormat="1" ht="12">
      <c r="A359" s="39"/>
      <c r="B359" s="40"/>
      <c r="C359" s="39"/>
      <c r="D359" s="186" t="s">
        <v>150</v>
      </c>
      <c r="E359" s="39"/>
      <c r="F359" s="187" t="s">
        <v>210</v>
      </c>
      <c r="G359" s="39"/>
      <c r="H359" s="39"/>
      <c r="I359" s="188"/>
      <c r="J359" s="39"/>
      <c r="K359" s="39"/>
      <c r="L359" s="40"/>
      <c r="M359" s="189"/>
      <c r="N359" s="190"/>
      <c r="O359" s="78"/>
      <c r="P359" s="78"/>
      <c r="Q359" s="78"/>
      <c r="R359" s="78"/>
      <c r="S359" s="78"/>
      <c r="T359" s="7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9" t="s">
        <v>150</v>
      </c>
      <c r="AU359" s="19" t="s">
        <v>21</v>
      </c>
    </row>
    <row r="360" spans="1:51" s="13" customFormat="1" ht="12">
      <c r="A360" s="13"/>
      <c r="B360" s="191"/>
      <c r="C360" s="13"/>
      <c r="D360" s="186" t="s">
        <v>152</v>
      </c>
      <c r="E360" s="192" t="s">
        <v>1</v>
      </c>
      <c r="F360" s="193" t="s">
        <v>874</v>
      </c>
      <c r="G360" s="13"/>
      <c r="H360" s="194">
        <v>466.698</v>
      </c>
      <c r="I360" s="195"/>
      <c r="J360" s="13"/>
      <c r="K360" s="13"/>
      <c r="L360" s="191"/>
      <c r="M360" s="196"/>
      <c r="N360" s="197"/>
      <c r="O360" s="197"/>
      <c r="P360" s="197"/>
      <c r="Q360" s="197"/>
      <c r="R360" s="197"/>
      <c r="S360" s="197"/>
      <c r="T360" s="19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2" t="s">
        <v>152</v>
      </c>
      <c r="AU360" s="192" t="s">
        <v>21</v>
      </c>
      <c r="AV360" s="13" t="s">
        <v>21</v>
      </c>
      <c r="AW360" s="13" t="s">
        <v>40</v>
      </c>
      <c r="AX360" s="13" t="s">
        <v>92</v>
      </c>
      <c r="AY360" s="192" t="s">
        <v>141</v>
      </c>
    </row>
    <row r="361" spans="1:51" s="13" customFormat="1" ht="12">
      <c r="A361" s="13"/>
      <c r="B361" s="191"/>
      <c r="C361" s="13"/>
      <c r="D361" s="186" t="s">
        <v>152</v>
      </c>
      <c r="E361" s="13"/>
      <c r="F361" s="193" t="s">
        <v>875</v>
      </c>
      <c r="G361" s="13"/>
      <c r="H361" s="194">
        <v>2333.49</v>
      </c>
      <c r="I361" s="195"/>
      <c r="J361" s="13"/>
      <c r="K361" s="13"/>
      <c r="L361" s="191"/>
      <c r="M361" s="196"/>
      <c r="N361" s="197"/>
      <c r="O361" s="197"/>
      <c r="P361" s="197"/>
      <c r="Q361" s="197"/>
      <c r="R361" s="197"/>
      <c r="S361" s="197"/>
      <c r="T361" s="19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2" t="s">
        <v>152</v>
      </c>
      <c r="AU361" s="192" t="s">
        <v>21</v>
      </c>
      <c r="AV361" s="13" t="s">
        <v>21</v>
      </c>
      <c r="AW361" s="13" t="s">
        <v>3</v>
      </c>
      <c r="AX361" s="13" t="s">
        <v>92</v>
      </c>
      <c r="AY361" s="192" t="s">
        <v>141</v>
      </c>
    </row>
    <row r="362" spans="1:65" s="2" customFormat="1" ht="24.15" customHeight="1">
      <c r="A362" s="39"/>
      <c r="B362" s="172"/>
      <c r="C362" s="173" t="s">
        <v>425</v>
      </c>
      <c r="D362" s="173" t="s">
        <v>143</v>
      </c>
      <c r="E362" s="174" t="s">
        <v>497</v>
      </c>
      <c r="F362" s="175" t="s">
        <v>498</v>
      </c>
      <c r="G362" s="176" t="s">
        <v>220</v>
      </c>
      <c r="H362" s="177">
        <v>25.776</v>
      </c>
      <c r="I362" s="178"/>
      <c r="J362" s="179">
        <f>ROUND(I362*H362,2)</f>
        <v>0</v>
      </c>
      <c r="K362" s="175" t="s">
        <v>147</v>
      </c>
      <c r="L362" s="40"/>
      <c r="M362" s="180" t="s">
        <v>1</v>
      </c>
      <c r="N362" s="181" t="s">
        <v>49</v>
      </c>
      <c r="O362" s="78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184" t="s">
        <v>148</v>
      </c>
      <c r="AT362" s="184" t="s">
        <v>143</v>
      </c>
      <c r="AU362" s="184" t="s">
        <v>21</v>
      </c>
      <c r="AY362" s="19" t="s">
        <v>141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9" t="s">
        <v>92</v>
      </c>
      <c r="BK362" s="185">
        <f>ROUND(I362*H362,2)</f>
        <v>0</v>
      </c>
      <c r="BL362" s="19" t="s">
        <v>148</v>
      </c>
      <c r="BM362" s="184" t="s">
        <v>876</v>
      </c>
    </row>
    <row r="363" spans="1:51" s="13" customFormat="1" ht="12">
      <c r="A363" s="13"/>
      <c r="B363" s="191"/>
      <c r="C363" s="13"/>
      <c r="D363" s="186" t="s">
        <v>152</v>
      </c>
      <c r="E363" s="192" t="s">
        <v>1</v>
      </c>
      <c r="F363" s="193" t="s">
        <v>877</v>
      </c>
      <c r="G363" s="13"/>
      <c r="H363" s="194">
        <v>25.776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152</v>
      </c>
      <c r="AU363" s="192" t="s">
        <v>21</v>
      </c>
      <c r="AV363" s="13" t="s">
        <v>21</v>
      </c>
      <c r="AW363" s="13" t="s">
        <v>40</v>
      </c>
      <c r="AX363" s="13" t="s">
        <v>92</v>
      </c>
      <c r="AY363" s="192" t="s">
        <v>141</v>
      </c>
    </row>
    <row r="364" spans="1:65" s="2" customFormat="1" ht="24.15" customHeight="1">
      <c r="A364" s="39"/>
      <c r="B364" s="172"/>
      <c r="C364" s="173" t="s">
        <v>431</v>
      </c>
      <c r="D364" s="173" t="s">
        <v>143</v>
      </c>
      <c r="E364" s="174" t="s">
        <v>501</v>
      </c>
      <c r="F364" s="175" t="s">
        <v>502</v>
      </c>
      <c r="G364" s="176" t="s">
        <v>220</v>
      </c>
      <c r="H364" s="177">
        <v>121.62</v>
      </c>
      <c r="I364" s="178"/>
      <c r="J364" s="179">
        <f>ROUND(I364*H364,2)</f>
        <v>0</v>
      </c>
      <c r="K364" s="175" t="s">
        <v>1</v>
      </c>
      <c r="L364" s="40"/>
      <c r="M364" s="180" t="s">
        <v>1</v>
      </c>
      <c r="N364" s="181" t="s">
        <v>49</v>
      </c>
      <c r="O364" s="78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184" t="s">
        <v>148</v>
      </c>
      <c r="AT364" s="184" t="s">
        <v>143</v>
      </c>
      <c r="AU364" s="184" t="s">
        <v>21</v>
      </c>
      <c r="AY364" s="19" t="s">
        <v>141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9" t="s">
        <v>92</v>
      </c>
      <c r="BK364" s="185">
        <f>ROUND(I364*H364,2)</f>
        <v>0</v>
      </c>
      <c r="BL364" s="19" t="s">
        <v>148</v>
      </c>
      <c r="BM364" s="184" t="s">
        <v>878</v>
      </c>
    </row>
    <row r="365" spans="1:65" s="2" customFormat="1" ht="24.15" customHeight="1">
      <c r="A365" s="39"/>
      <c r="B365" s="172"/>
      <c r="C365" s="173" t="s">
        <v>436</v>
      </c>
      <c r="D365" s="173" t="s">
        <v>143</v>
      </c>
      <c r="E365" s="174" t="s">
        <v>505</v>
      </c>
      <c r="F365" s="175" t="s">
        <v>219</v>
      </c>
      <c r="G365" s="176" t="s">
        <v>220</v>
      </c>
      <c r="H365" s="177">
        <v>428.4</v>
      </c>
      <c r="I365" s="178"/>
      <c r="J365" s="179">
        <f>ROUND(I365*H365,2)</f>
        <v>0</v>
      </c>
      <c r="K365" s="175" t="s">
        <v>1</v>
      </c>
      <c r="L365" s="40"/>
      <c r="M365" s="180" t="s">
        <v>1</v>
      </c>
      <c r="N365" s="181" t="s">
        <v>49</v>
      </c>
      <c r="O365" s="78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84" t="s">
        <v>148</v>
      </c>
      <c r="AT365" s="184" t="s">
        <v>143</v>
      </c>
      <c r="AU365" s="184" t="s">
        <v>21</v>
      </c>
      <c r="AY365" s="19" t="s">
        <v>141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9" t="s">
        <v>92</v>
      </c>
      <c r="BK365" s="185">
        <f>ROUND(I365*H365,2)</f>
        <v>0</v>
      </c>
      <c r="BL365" s="19" t="s">
        <v>148</v>
      </c>
      <c r="BM365" s="184" t="s">
        <v>879</v>
      </c>
    </row>
    <row r="366" spans="1:63" s="12" customFormat="1" ht="22.8" customHeight="1">
      <c r="A366" s="12"/>
      <c r="B366" s="159"/>
      <c r="C366" s="12"/>
      <c r="D366" s="160" t="s">
        <v>83</v>
      </c>
      <c r="E366" s="170" t="s">
        <v>507</v>
      </c>
      <c r="F366" s="170" t="s">
        <v>508</v>
      </c>
      <c r="G366" s="12"/>
      <c r="H366" s="12"/>
      <c r="I366" s="162"/>
      <c r="J366" s="171">
        <f>BK366</f>
        <v>0</v>
      </c>
      <c r="K366" s="12"/>
      <c r="L366" s="159"/>
      <c r="M366" s="164"/>
      <c r="N366" s="165"/>
      <c r="O366" s="165"/>
      <c r="P366" s="166">
        <f>SUM(P367:P370)</f>
        <v>0</v>
      </c>
      <c r="Q366" s="165"/>
      <c r="R366" s="166">
        <f>SUM(R367:R370)</f>
        <v>0</v>
      </c>
      <c r="S366" s="165"/>
      <c r="T366" s="167">
        <f>SUM(T367:T370)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60" t="s">
        <v>92</v>
      </c>
      <c r="AT366" s="168" t="s">
        <v>83</v>
      </c>
      <c r="AU366" s="168" t="s">
        <v>92</v>
      </c>
      <c r="AY366" s="160" t="s">
        <v>141</v>
      </c>
      <c r="BK366" s="169">
        <f>SUM(BK367:BK370)</f>
        <v>0</v>
      </c>
    </row>
    <row r="367" spans="1:65" s="2" customFormat="1" ht="24.15" customHeight="1">
      <c r="A367" s="39"/>
      <c r="B367" s="172"/>
      <c r="C367" s="173" t="s">
        <v>442</v>
      </c>
      <c r="D367" s="173" t="s">
        <v>143</v>
      </c>
      <c r="E367" s="174" t="s">
        <v>681</v>
      </c>
      <c r="F367" s="175" t="s">
        <v>682</v>
      </c>
      <c r="G367" s="176" t="s">
        <v>220</v>
      </c>
      <c r="H367" s="177">
        <v>446.772</v>
      </c>
      <c r="I367" s="178"/>
      <c r="J367" s="179">
        <f>ROUND(I367*H367,2)</f>
        <v>0</v>
      </c>
      <c r="K367" s="175" t="s">
        <v>147</v>
      </c>
      <c r="L367" s="40"/>
      <c r="M367" s="180" t="s">
        <v>1</v>
      </c>
      <c r="N367" s="181" t="s">
        <v>49</v>
      </c>
      <c r="O367" s="78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184" t="s">
        <v>148</v>
      </c>
      <c r="AT367" s="184" t="s">
        <v>143</v>
      </c>
      <c r="AU367" s="184" t="s">
        <v>21</v>
      </c>
      <c r="AY367" s="19" t="s">
        <v>141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9" t="s">
        <v>92</v>
      </c>
      <c r="BK367" s="185">
        <f>ROUND(I367*H367,2)</f>
        <v>0</v>
      </c>
      <c r="BL367" s="19" t="s">
        <v>148</v>
      </c>
      <c r="BM367" s="184" t="s">
        <v>880</v>
      </c>
    </row>
    <row r="368" spans="1:51" s="13" customFormat="1" ht="12">
      <c r="A368" s="13"/>
      <c r="B368" s="191"/>
      <c r="C368" s="13"/>
      <c r="D368" s="186" t="s">
        <v>152</v>
      </c>
      <c r="E368" s="192" t="s">
        <v>1</v>
      </c>
      <c r="F368" s="193" t="s">
        <v>684</v>
      </c>
      <c r="G368" s="13"/>
      <c r="H368" s="194">
        <v>446.772</v>
      </c>
      <c r="I368" s="195"/>
      <c r="J368" s="13"/>
      <c r="K368" s="13"/>
      <c r="L368" s="191"/>
      <c r="M368" s="196"/>
      <c r="N368" s="197"/>
      <c r="O368" s="197"/>
      <c r="P368" s="197"/>
      <c r="Q368" s="197"/>
      <c r="R368" s="197"/>
      <c r="S368" s="197"/>
      <c r="T368" s="19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2" t="s">
        <v>152</v>
      </c>
      <c r="AU368" s="192" t="s">
        <v>21</v>
      </c>
      <c r="AV368" s="13" t="s">
        <v>21</v>
      </c>
      <c r="AW368" s="13" t="s">
        <v>40</v>
      </c>
      <c r="AX368" s="13" t="s">
        <v>92</v>
      </c>
      <c r="AY368" s="192" t="s">
        <v>141</v>
      </c>
    </row>
    <row r="369" spans="1:65" s="2" customFormat="1" ht="24.15" customHeight="1">
      <c r="A369" s="39"/>
      <c r="B369" s="172"/>
      <c r="C369" s="173" t="s">
        <v>448</v>
      </c>
      <c r="D369" s="173" t="s">
        <v>143</v>
      </c>
      <c r="E369" s="174" t="s">
        <v>510</v>
      </c>
      <c r="F369" s="175" t="s">
        <v>511</v>
      </c>
      <c r="G369" s="176" t="s">
        <v>220</v>
      </c>
      <c r="H369" s="177">
        <v>2422.574</v>
      </c>
      <c r="I369" s="178"/>
      <c r="J369" s="179">
        <f>ROUND(I369*H369,2)</f>
        <v>0</v>
      </c>
      <c r="K369" s="175" t="s">
        <v>147</v>
      </c>
      <c r="L369" s="40"/>
      <c r="M369" s="180" t="s">
        <v>1</v>
      </c>
      <c r="N369" s="181" t="s">
        <v>49</v>
      </c>
      <c r="O369" s="78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184" t="s">
        <v>148</v>
      </c>
      <c r="AT369" s="184" t="s">
        <v>143</v>
      </c>
      <c r="AU369" s="184" t="s">
        <v>21</v>
      </c>
      <c r="AY369" s="19" t="s">
        <v>141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9" t="s">
        <v>92</v>
      </c>
      <c r="BK369" s="185">
        <f>ROUND(I369*H369,2)</f>
        <v>0</v>
      </c>
      <c r="BL369" s="19" t="s">
        <v>148</v>
      </c>
      <c r="BM369" s="184" t="s">
        <v>881</v>
      </c>
    </row>
    <row r="370" spans="1:51" s="13" customFormat="1" ht="12">
      <c r="A370" s="13"/>
      <c r="B370" s="191"/>
      <c r="C370" s="13"/>
      <c r="D370" s="186" t="s">
        <v>152</v>
      </c>
      <c r="E370" s="192" t="s">
        <v>1</v>
      </c>
      <c r="F370" s="193" t="s">
        <v>686</v>
      </c>
      <c r="G370" s="13"/>
      <c r="H370" s="194">
        <v>2422.574</v>
      </c>
      <c r="I370" s="195"/>
      <c r="J370" s="13"/>
      <c r="K370" s="13"/>
      <c r="L370" s="191"/>
      <c r="M370" s="222"/>
      <c r="N370" s="223"/>
      <c r="O370" s="223"/>
      <c r="P370" s="223"/>
      <c r="Q370" s="223"/>
      <c r="R370" s="223"/>
      <c r="S370" s="223"/>
      <c r="T370" s="22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2" t="s">
        <v>152</v>
      </c>
      <c r="AU370" s="192" t="s">
        <v>21</v>
      </c>
      <c r="AV370" s="13" t="s">
        <v>21</v>
      </c>
      <c r="AW370" s="13" t="s">
        <v>40</v>
      </c>
      <c r="AX370" s="13" t="s">
        <v>92</v>
      </c>
      <c r="AY370" s="192" t="s">
        <v>141</v>
      </c>
    </row>
    <row r="371" spans="1:31" s="2" customFormat="1" ht="6.95" customHeight="1">
      <c r="A371" s="39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40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autoFilter ref="C121:K3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882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ROUND(J125,2)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ROUND((SUM(BE125:BE229)),2)</f>
        <v>0</v>
      </c>
      <c r="G33" s="39"/>
      <c r="H33" s="39"/>
      <c r="I33" s="129">
        <v>0.21</v>
      </c>
      <c r="J33" s="128">
        <f>ROUND(((SUM(BE125:BE229))*I33),2)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ROUND((SUM(BF125:BF229)),2)</f>
        <v>0</v>
      </c>
      <c r="G34" s="39"/>
      <c r="H34" s="39"/>
      <c r="I34" s="129">
        <v>0.15</v>
      </c>
      <c r="J34" s="128">
        <f>ROUND(((SUM(BF125:BF229))*I34),2)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ROUND((SUM(BG125:BG229)),2)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ROUND((SUM(BH125:BH229)),2)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ROUND((SUM(BI125:BI229)),2)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201 - Stabilizace břehu potoka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J125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J126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J127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883</v>
      </c>
      <c r="E99" s="147"/>
      <c r="F99" s="147"/>
      <c r="G99" s="147"/>
      <c r="H99" s="147"/>
      <c r="I99" s="147"/>
      <c r="J99" s="148">
        <f>J150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884</v>
      </c>
      <c r="E100" s="147"/>
      <c r="F100" s="147"/>
      <c r="G100" s="147"/>
      <c r="H100" s="147"/>
      <c r="I100" s="147"/>
      <c r="J100" s="148">
        <f>J178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885</v>
      </c>
      <c r="E101" s="147"/>
      <c r="F101" s="147"/>
      <c r="G101" s="147"/>
      <c r="H101" s="147"/>
      <c r="I101" s="147"/>
      <c r="J101" s="148">
        <f>J183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123</v>
      </c>
      <c r="E102" s="147"/>
      <c r="F102" s="147"/>
      <c r="G102" s="147"/>
      <c r="H102" s="147"/>
      <c r="I102" s="147"/>
      <c r="J102" s="148">
        <f>J186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125</v>
      </c>
      <c r="E103" s="147"/>
      <c r="F103" s="147"/>
      <c r="G103" s="147"/>
      <c r="H103" s="147"/>
      <c r="I103" s="147"/>
      <c r="J103" s="148">
        <f>J193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1"/>
      <c r="C104" s="9"/>
      <c r="D104" s="142" t="s">
        <v>886</v>
      </c>
      <c r="E104" s="143"/>
      <c r="F104" s="143"/>
      <c r="G104" s="143"/>
      <c r="H104" s="143"/>
      <c r="I104" s="143"/>
      <c r="J104" s="144">
        <f>J196</f>
        <v>0</v>
      </c>
      <c r="K104" s="9"/>
      <c r="L104" s="14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5"/>
      <c r="C105" s="10"/>
      <c r="D105" s="146" t="s">
        <v>887</v>
      </c>
      <c r="E105" s="147"/>
      <c r="F105" s="147"/>
      <c r="G105" s="147"/>
      <c r="H105" s="147"/>
      <c r="I105" s="147"/>
      <c r="J105" s="148">
        <f>J197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39"/>
      <c r="D106" s="39"/>
      <c r="E106" s="39"/>
      <c r="F106" s="39"/>
      <c r="G106" s="39"/>
      <c r="H106" s="39"/>
      <c r="I106" s="39"/>
      <c r="J106" s="39"/>
      <c r="K106" s="39"/>
      <c r="L106" s="5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3" t="s">
        <v>126</v>
      </c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16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39"/>
      <c r="D115" s="39"/>
      <c r="E115" s="122" t="str">
        <f>E7</f>
        <v>II/187 - Kolínec průtah</v>
      </c>
      <c r="F115" s="32"/>
      <c r="G115" s="32"/>
      <c r="H115" s="32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113</v>
      </c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39"/>
      <c r="D117" s="39"/>
      <c r="E117" s="68" t="str">
        <f>E9</f>
        <v>SO 201 - Stabilizace břehu potoka</v>
      </c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2" t="s">
        <v>22</v>
      </c>
      <c r="D119" s="39"/>
      <c r="E119" s="39"/>
      <c r="F119" s="27" t="str">
        <f>F12</f>
        <v>Kolínec</v>
      </c>
      <c r="G119" s="39"/>
      <c r="H119" s="39"/>
      <c r="I119" s="32" t="s">
        <v>24</v>
      </c>
      <c r="J119" s="70" t="str">
        <f>IF(J12="","",J12)</f>
        <v>17. 2. 2021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2" t="s">
        <v>30</v>
      </c>
      <c r="D121" s="39"/>
      <c r="E121" s="39"/>
      <c r="F121" s="27" t="str">
        <f>E15</f>
        <v xml:space="preserve">SÚS Plzeňského kraje, Škroupova 18, 30613 Plzeň </v>
      </c>
      <c r="G121" s="39"/>
      <c r="H121" s="39"/>
      <c r="I121" s="32" t="s">
        <v>37</v>
      </c>
      <c r="J121" s="37" t="str">
        <f>E21</f>
        <v>Ing. arch. Martin Jirovský Ph.D, MBA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2" t="s">
        <v>35</v>
      </c>
      <c r="D122" s="39"/>
      <c r="E122" s="39"/>
      <c r="F122" s="27" t="str">
        <f>IF(E18="","",E18)</f>
        <v>Vyplň údaj</v>
      </c>
      <c r="G122" s="39"/>
      <c r="H122" s="39"/>
      <c r="I122" s="32" t="s">
        <v>41</v>
      </c>
      <c r="J122" s="37" t="str">
        <f>E24</f>
        <v>Centrum služeb Staré město; Stejskalová Petra</v>
      </c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49"/>
      <c r="B124" s="150"/>
      <c r="C124" s="151" t="s">
        <v>127</v>
      </c>
      <c r="D124" s="152" t="s">
        <v>69</v>
      </c>
      <c r="E124" s="152" t="s">
        <v>65</v>
      </c>
      <c r="F124" s="152" t="s">
        <v>66</v>
      </c>
      <c r="G124" s="152" t="s">
        <v>128</v>
      </c>
      <c r="H124" s="152" t="s">
        <v>129</v>
      </c>
      <c r="I124" s="152" t="s">
        <v>130</v>
      </c>
      <c r="J124" s="152" t="s">
        <v>117</v>
      </c>
      <c r="K124" s="153" t="s">
        <v>131</v>
      </c>
      <c r="L124" s="154"/>
      <c r="M124" s="87" t="s">
        <v>1</v>
      </c>
      <c r="N124" s="88" t="s">
        <v>48</v>
      </c>
      <c r="O124" s="88" t="s">
        <v>132</v>
      </c>
      <c r="P124" s="88" t="s">
        <v>133</v>
      </c>
      <c r="Q124" s="88" t="s">
        <v>134</v>
      </c>
      <c r="R124" s="88" t="s">
        <v>135</v>
      </c>
      <c r="S124" s="88" t="s">
        <v>136</v>
      </c>
      <c r="T124" s="89" t="s">
        <v>137</v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63" s="2" customFormat="1" ht="22.8" customHeight="1">
      <c r="A125" s="39"/>
      <c r="B125" s="40"/>
      <c r="C125" s="94" t="s">
        <v>138</v>
      </c>
      <c r="D125" s="39"/>
      <c r="E125" s="39"/>
      <c r="F125" s="39"/>
      <c r="G125" s="39"/>
      <c r="H125" s="39"/>
      <c r="I125" s="39"/>
      <c r="J125" s="155">
        <f>BK125</f>
        <v>0</v>
      </c>
      <c r="K125" s="39"/>
      <c r="L125" s="40"/>
      <c r="M125" s="90"/>
      <c r="N125" s="74"/>
      <c r="O125" s="91"/>
      <c r="P125" s="156">
        <f>P126+P196</f>
        <v>0</v>
      </c>
      <c r="Q125" s="91"/>
      <c r="R125" s="156">
        <f>R126+R196</f>
        <v>595.27258698</v>
      </c>
      <c r="S125" s="91"/>
      <c r="T125" s="157">
        <f>T126+T196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9" t="s">
        <v>83</v>
      </c>
      <c r="AU125" s="19" t="s">
        <v>119</v>
      </c>
      <c r="BK125" s="158">
        <f>BK126+BK196</f>
        <v>0</v>
      </c>
    </row>
    <row r="126" spans="1:63" s="12" customFormat="1" ht="25.9" customHeight="1">
      <c r="A126" s="12"/>
      <c r="B126" s="159"/>
      <c r="C126" s="12"/>
      <c r="D126" s="160" t="s">
        <v>83</v>
      </c>
      <c r="E126" s="161" t="s">
        <v>139</v>
      </c>
      <c r="F126" s="161" t="s">
        <v>140</v>
      </c>
      <c r="G126" s="12"/>
      <c r="H126" s="12"/>
      <c r="I126" s="162"/>
      <c r="J126" s="163">
        <f>BK126</f>
        <v>0</v>
      </c>
      <c r="K126" s="12"/>
      <c r="L126" s="159"/>
      <c r="M126" s="164"/>
      <c r="N126" s="165"/>
      <c r="O126" s="165"/>
      <c r="P126" s="166">
        <f>P127+P150+P178+P183+P186+P193</f>
        <v>0</v>
      </c>
      <c r="Q126" s="165"/>
      <c r="R126" s="166">
        <f>R127+R150+R178+R183+R186+R193</f>
        <v>594.26730898</v>
      </c>
      <c r="S126" s="165"/>
      <c r="T126" s="167">
        <f>T127+T150+T178+T183+T186+T193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0" t="s">
        <v>92</v>
      </c>
      <c r="AT126" s="168" t="s">
        <v>83</v>
      </c>
      <c r="AU126" s="168" t="s">
        <v>84</v>
      </c>
      <c r="AY126" s="160" t="s">
        <v>141</v>
      </c>
      <c r="BK126" s="169">
        <f>BK127+BK150+BK178+BK183+BK186+BK193</f>
        <v>0</v>
      </c>
    </row>
    <row r="127" spans="1:63" s="12" customFormat="1" ht="22.8" customHeight="1">
      <c r="A127" s="12"/>
      <c r="B127" s="159"/>
      <c r="C127" s="12"/>
      <c r="D127" s="160" t="s">
        <v>83</v>
      </c>
      <c r="E127" s="170" t="s">
        <v>92</v>
      </c>
      <c r="F127" s="170" t="s">
        <v>142</v>
      </c>
      <c r="G127" s="12"/>
      <c r="H127" s="12"/>
      <c r="I127" s="162"/>
      <c r="J127" s="171">
        <f>BK127</f>
        <v>0</v>
      </c>
      <c r="K127" s="12"/>
      <c r="L127" s="159"/>
      <c r="M127" s="164"/>
      <c r="N127" s="165"/>
      <c r="O127" s="165"/>
      <c r="P127" s="166">
        <f>SUM(P128:P149)</f>
        <v>0</v>
      </c>
      <c r="Q127" s="165"/>
      <c r="R127" s="166">
        <f>SUM(R128:R149)</f>
        <v>2.4165599999999996</v>
      </c>
      <c r="S127" s="165"/>
      <c r="T127" s="167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0" t="s">
        <v>92</v>
      </c>
      <c r="AT127" s="168" t="s">
        <v>83</v>
      </c>
      <c r="AU127" s="168" t="s">
        <v>92</v>
      </c>
      <c r="AY127" s="160" t="s">
        <v>141</v>
      </c>
      <c r="BK127" s="169">
        <f>SUM(BK128:BK149)</f>
        <v>0</v>
      </c>
    </row>
    <row r="128" spans="1:65" s="2" customFormat="1" ht="24.15" customHeight="1">
      <c r="A128" s="39"/>
      <c r="B128" s="172"/>
      <c r="C128" s="173" t="s">
        <v>92</v>
      </c>
      <c r="D128" s="173" t="s">
        <v>143</v>
      </c>
      <c r="E128" s="174" t="s">
        <v>888</v>
      </c>
      <c r="F128" s="175" t="s">
        <v>889</v>
      </c>
      <c r="G128" s="176" t="s">
        <v>890</v>
      </c>
      <c r="H128" s="177">
        <v>150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4E-05</v>
      </c>
      <c r="R128" s="182">
        <f>Q128*H128</f>
        <v>0.006</v>
      </c>
      <c r="S128" s="182">
        <v>0</v>
      </c>
      <c r="T128" s="18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891</v>
      </c>
    </row>
    <row r="129" spans="1:65" s="2" customFormat="1" ht="24.15" customHeight="1">
      <c r="A129" s="39"/>
      <c r="B129" s="172"/>
      <c r="C129" s="173" t="s">
        <v>21</v>
      </c>
      <c r="D129" s="173" t="s">
        <v>143</v>
      </c>
      <c r="E129" s="174" t="s">
        <v>892</v>
      </c>
      <c r="F129" s="175" t="s">
        <v>893</v>
      </c>
      <c r="G129" s="176" t="s">
        <v>894</v>
      </c>
      <c r="H129" s="177">
        <v>100</v>
      </c>
      <c r="I129" s="178"/>
      <c r="J129" s="179">
        <f>ROUND(I129*H129,2)</f>
        <v>0</v>
      </c>
      <c r="K129" s="175" t="s">
        <v>147</v>
      </c>
      <c r="L129" s="40"/>
      <c r="M129" s="180" t="s">
        <v>1</v>
      </c>
      <c r="N129" s="181" t="s">
        <v>49</v>
      </c>
      <c r="O129" s="78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84" t="s">
        <v>148</v>
      </c>
      <c r="AT129" s="184" t="s">
        <v>143</v>
      </c>
      <c r="AU129" s="184" t="s">
        <v>21</v>
      </c>
      <c r="AY129" s="19" t="s">
        <v>141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9" t="s">
        <v>92</v>
      </c>
      <c r="BK129" s="185">
        <f>ROUND(I129*H129,2)</f>
        <v>0</v>
      </c>
      <c r="BL129" s="19" t="s">
        <v>148</v>
      </c>
      <c r="BM129" s="184" t="s">
        <v>895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531</v>
      </c>
      <c r="F130" s="175" t="s">
        <v>532</v>
      </c>
      <c r="G130" s="176" t="s">
        <v>146</v>
      </c>
      <c r="H130" s="177">
        <v>165.95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896</v>
      </c>
    </row>
    <row r="131" spans="1:51" s="13" customFormat="1" ht="12">
      <c r="A131" s="13"/>
      <c r="B131" s="191"/>
      <c r="C131" s="13"/>
      <c r="D131" s="186" t="s">
        <v>152</v>
      </c>
      <c r="E131" s="192" t="s">
        <v>1</v>
      </c>
      <c r="F131" s="193" t="s">
        <v>897</v>
      </c>
      <c r="G131" s="13"/>
      <c r="H131" s="194">
        <v>165.95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152</v>
      </c>
      <c r="AU131" s="192" t="s">
        <v>21</v>
      </c>
      <c r="AV131" s="13" t="s">
        <v>21</v>
      </c>
      <c r="AW131" s="13" t="s">
        <v>40</v>
      </c>
      <c r="AX131" s="13" t="s">
        <v>92</v>
      </c>
      <c r="AY131" s="192" t="s">
        <v>141</v>
      </c>
    </row>
    <row r="132" spans="1:65" s="2" customFormat="1" ht="24.15" customHeight="1">
      <c r="A132" s="39"/>
      <c r="B132" s="172"/>
      <c r="C132" s="173" t="s">
        <v>148</v>
      </c>
      <c r="D132" s="173" t="s">
        <v>143</v>
      </c>
      <c r="E132" s="174" t="s">
        <v>898</v>
      </c>
      <c r="F132" s="175" t="s">
        <v>899</v>
      </c>
      <c r="G132" s="176" t="s">
        <v>189</v>
      </c>
      <c r="H132" s="177">
        <v>324.324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148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148</v>
      </c>
      <c r="BM132" s="184" t="s">
        <v>900</v>
      </c>
    </row>
    <row r="133" spans="1:51" s="13" customFormat="1" ht="12">
      <c r="A133" s="13"/>
      <c r="B133" s="191"/>
      <c r="C133" s="13"/>
      <c r="D133" s="186" t="s">
        <v>152</v>
      </c>
      <c r="E133" s="192" t="s">
        <v>1</v>
      </c>
      <c r="F133" s="193" t="s">
        <v>901</v>
      </c>
      <c r="G133" s="13"/>
      <c r="H133" s="194">
        <v>324.324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40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166</v>
      </c>
      <c r="D134" s="173" t="s">
        <v>143</v>
      </c>
      <c r="E134" s="174" t="s">
        <v>902</v>
      </c>
      <c r="F134" s="175" t="s">
        <v>903</v>
      </c>
      <c r="G134" s="176" t="s">
        <v>189</v>
      </c>
      <c r="H134" s="177">
        <v>58.212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904</v>
      </c>
    </row>
    <row r="135" spans="1:47" s="2" customFormat="1" ht="12">
      <c r="A135" s="39"/>
      <c r="B135" s="40"/>
      <c r="C135" s="39"/>
      <c r="D135" s="186" t="s">
        <v>150</v>
      </c>
      <c r="E135" s="39"/>
      <c r="F135" s="187" t="s">
        <v>905</v>
      </c>
      <c r="G135" s="39"/>
      <c r="H135" s="39"/>
      <c r="I135" s="188"/>
      <c r="J135" s="39"/>
      <c r="K135" s="39"/>
      <c r="L135" s="40"/>
      <c r="M135" s="189"/>
      <c r="N135" s="190"/>
      <c r="O135" s="78"/>
      <c r="P135" s="78"/>
      <c r="Q135" s="78"/>
      <c r="R135" s="78"/>
      <c r="S135" s="78"/>
      <c r="T135" s="7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9" t="s">
        <v>150</v>
      </c>
      <c r="AU135" s="19" t="s">
        <v>21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906</v>
      </c>
      <c r="G136" s="13"/>
      <c r="H136" s="194">
        <v>58.212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171</v>
      </c>
      <c r="D137" s="173" t="s">
        <v>143</v>
      </c>
      <c r="E137" s="174" t="s">
        <v>907</v>
      </c>
      <c r="F137" s="175" t="s">
        <v>908</v>
      </c>
      <c r="G137" s="176" t="s">
        <v>146</v>
      </c>
      <c r="H137" s="177">
        <v>486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0.00496</v>
      </c>
      <c r="R137" s="182">
        <f>Q137*H137</f>
        <v>2.41056</v>
      </c>
      <c r="S137" s="182">
        <v>0</v>
      </c>
      <c r="T137" s="18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909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910</v>
      </c>
      <c r="G138" s="13"/>
      <c r="H138" s="194">
        <v>486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65" s="2" customFormat="1" ht="24.15" customHeight="1">
      <c r="A139" s="39"/>
      <c r="B139" s="172"/>
      <c r="C139" s="173" t="s">
        <v>175</v>
      </c>
      <c r="D139" s="173" t="s">
        <v>143</v>
      </c>
      <c r="E139" s="174" t="s">
        <v>202</v>
      </c>
      <c r="F139" s="175" t="s">
        <v>203</v>
      </c>
      <c r="G139" s="176" t="s">
        <v>189</v>
      </c>
      <c r="H139" s="177">
        <v>33.19</v>
      </c>
      <c r="I139" s="178"/>
      <c r="J139" s="179">
        <f>ROUND(I139*H139,2)</f>
        <v>0</v>
      </c>
      <c r="K139" s="175" t="s">
        <v>147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911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912</v>
      </c>
      <c r="G140" s="13"/>
      <c r="H140" s="194">
        <v>33.19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24.15" customHeight="1">
      <c r="A141" s="39"/>
      <c r="B141" s="172"/>
      <c r="C141" s="173" t="s">
        <v>181</v>
      </c>
      <c r="D141" s="173" t="s">
        <v>143</v>
      </c>
      <c r="E141" s="174" t="s">
        <v>913</v>
      </c>
      <c r="F141" s="175" t="s">
        <v>914</v>
      </c>
      <c r="G141" s="176" t="s">
        <v>189</v>
      </c>
      <c r="H141" s="177">
        <v>201.124</v>
      </c>
      <c r="I141" s="178"/>
      <c r="J141" s="179">
        <f>ROUND(I141*H141,2)</f>
        <v>0</v>
      </c>
      <c r="K141" s="175" t="s">
        <v>147</v>
      </c>
      <c r="L141" s="40"/>
      <c r="M141" s="180" t="s">
        <v>1</v>
      </c>
      <c r="N141" s="181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148</v>
      </c>
      <c r="AT141" s="184" t="s">
        <v>143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915</v>
      </c>
    </row>
    <row r="142" spans="1:47" s="2" customFormat="1" ht="12">
      <c r="A142" s="39"/>
      <c r="B142" s="40"/>
      <c r="C142" s="39"/>
      <c r="D142" s="186" t="s">
        <v>150</v>
      </c>
      <c r="E142" s="39"/>
      <c r="F142" s="187" t="s">
        <v>210</v>
      </c>
      <c r="G142" s="39"/>
      <c r="H142" s="39"/>
      <c r="I142" s="188"/>
      <c r="J142" s="39"/>
      <c r="K142" s="39"/>
      <c r="L142" s="40"/>
      <c r="M142" s="189"/>
      <c r="N142" s="190"/>
      <c r="O142" s="78"/>
      <c r="P142" s="78"/>
      <c r="Q142" s="78"/>
      <c r="R142" s="78"/>
      <c r="S142" s="78"/>
      <c r="T142" s="7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9" t="s">
        <v>150</v>
      </c>
      <c r="AU142" s="19" t="s">
        <v>21</v>
      </c>
    </row>
    <row r="143" spans="1:51" s="13" customFormat="1" ht="12">
      <c r="A143" s="13"/>
      <c r="B143" s="191"/>
      <c r="C143" s="13"/>
      <c r="D143" s="186" t="s">
        <v>152</v>
      </c>
      <c r="E143" s="192" t="s">
        <v>1</v>
      </c>
      <c r="F143" s="193" t="s">
        <v>916</v>
      </c>
      <c r="G143" s="13"/>
      <c r="H143" s="194">
        <v>201.124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40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186</v>
      </c>
      <c r="D144" s="173" t="s">
        <v>143</v>
      </c>
      <c r="E144" s="174" t="s">
        <v>218</v>
      </c>
      <c r="F144" s="175" t="s">
        <v>219</v>
      </c>
      <c r="G144" s="176" t="s">
        <v>220</v>
      </c>
      <c r="H144" s="177">
        <v>402.248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917</v>
      </c>
    </row>
    <row r="145" spans="1:51" s="13" customFormat="1" ht="12">
      <c r="A145" s="13"/>
      <c r="B145" s="191"/>
      <c r="C145" s="13"/>
      <c r="D145" s="186" t="s">
        <v>152</v>
      </c>
      <c r="E145" s="13"/>
      <c r="F145" s="193" t="s">
        <v>918</v>
      </c>
      <c r="G145" s="13"/>
      <c r="H145" s="194">
        <v>402.248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152</v>
      </c>
      <c r="AU145" s="192" t="s">
        <v>21</v>
      </c>
      <c r="AV145" s="13" t="s">
        <v>21</v>
      </c>
      <c r="AW145" s="13" t="s">
        <v>3</v>
      </c>
      <c r="AX145" s="13" t="s">
        <v>92</v>
      </c>
      <c r="AY145" s="192" t="s">
        <v>141</v>
      </c>
    </row>
    <row r="146" spans="1:65" s="2" customFormat="1" ht="24.15" customHeight="1">
      <c r="A146" s="39"/>
      <c r="B146" s="172"/>
      <c r="C146" s="173" t="s">
        <v>192</v>
      </c>
      <c r="D146" s="173" t="s">
        <v>143</v>
      </c>
      <c r="E146" s="174" t="s">
        <v>919</v>
      </c>
      <c r="F146" s="175" t="s">
        <v>920</v>
      </c>
      <c r="G146" s="176" t="s">
        <v>189</v>
      </c>
      <c r="H146" s="177">
        <v>123.2</v>
      </c>
      <c r="I146" s="178"/>
      <c r="J146" s="179">
        <f>ROUND(I146*H146,2)</f>
        <v>0</v>
      </c>
      <c r="K146" s="175" t="s">
        <v>147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148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148</v>
      </c>
      <c r="BM146" s="184" t="s">
        <v>921</v>
      </c>
    </row>
    <row r="147" spans="1:51" s="13" customFormat="1" ht="12">
      <c r="A147" s="13"/>
      <c r="B147" s="191"/>
      <c r="C147" s="13"/>
      <c r="D147" s="186" t="s">
        <v>152</v>
      </c>
      <c r="E147" s="192" t="s">
        <v>1</v>
      </c>
      <c r="F147" s="193" t="s">
        <v>922</v>
      </c>
      <c r="G147" s="13"/>
      <c r="H147" s="194">
        <v>123.2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40</v>
      </c>
      <c r="AX147" s="13" t="s">
        <v>92</v>
      </c>
      <c r="AY147" s="192" t="s">
        <v>141</v>
      </c>
    </row>
    <row r="148" spans="1:65" s="2" customFormat="1" ht="24.15" customHeight="1">
      <c r="A148" s="39"/>
      <c r="B148" s="172"/>
      <c r="C148" s="173" t="s">
        <v>201</v>
      </c>
      <c r="D148" s="173" t="s">
        <v>143</v>
      </c>
      <c r="E148" s="174" t="s">
        <v>923</v>
      </c>
      <c r="F148" s="175" t="s">
        <v>924</v>
      </c>
      <c r="G148" s="176" t="s">
        <v>146</v>
      </c>
      <c r="H148" s="177">
        <v>141.372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925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926</v>
      </c>
      <c r="G149" s="13"/>
      <c r="H149" s="194">
        <v>141.372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92</v>
      </c>
      <c r="AY149" s="192" t="s">
        <v>141</v>
      </c>
    </row>
    <row r="150" spans="1:63" s="12" customFormat="1" ht="22.8" customHeight="1">
      <c r="A150" s="12"/>
      <c r="B150" s="159"/>
      <c r="C150" s="12"/>
      <c r="D150" s="160" t="s">
        <v>83</v>
      </c>
      <c r="E150" s="170" t="s">
        <v>21</v>
      </c>
      <c r="F150" s="170" t="s">
        <v>927</v>
      </c>
      <c r="G150" s="12"/>
      <c r="H150" s="12"/>
      <c r="I150" s="162"/>
      <c r="J150" s="171">
        <f>BK150</f>
        <v>0</v>
      </c>
      <c r="K150" s="12"/>
      <c r="L150" s="159"/>
      <c r="M150" s="164"/>
      <c r="N150" s="165"/>
      <c r="O150" s="165"/>
      <c r="P150" s="166">
        <f>SUM(P151:P177)</f>
        <v>0</v>
      </c>
      <c r="Q150" s="165"/>
      <c r="R150" s="166">
        <f>SUM(R151:R177)</f>
        <v>459.11082185</v>
      </c>
      <c r="S150" s="165"/>
      <c r="T150" s="167">
        <f>SUM(T151:T177)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0" t="s">
        <v>92</v>
      </c>
      <c r="AT150" s="168" t="s">
        <v>83</v>
      </c>
      <c r="AU150" s="168" t="s">
        <v>92</v>
      </c>
      <c r="AY150" s="160" t="s">
        <v>141</v>
      </c>
      <c r="BK150" s="169">
        <f>SUM(BK151:BK177)</f>
        <v>0</v>
      </c>
    </row>
    <row r="151" spans="1:65" s="2" customFormat="1" ht="24.15" customHeight="1">
      <c r="A151" s="39"/>
      <c r="B151" s="172"/>
      <c r="C151" s="173" t="s">
        <v>206</v>
      </c>
      <c r="D151" s="173" t="s">
        <v>143</v>
      </c>
      <c r="E151" s="174" t="s">
        <v>928</v>
      </c>
      <c r="F151" s="175" t="s">
        <v>929</v>
      </c>
      <c r="G151" s="176" t="s">
        <v>146</v>
      </c>
      <c r="H151" s="177">
        <v>80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0.00017</v>
      </c>
      <c r="R151" s="182">
        <f>Q151*H151</f>
        <v>0.013600000000000001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148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148</v>
      </c>
      <c r="BM151" s="184" t="s">
        <v>930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931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51" s="13" customFormat="1" ht="12">
      <c r="A153" s="13"/>
      <c r="B153" s="191"/>
      <c r="C153" s="13"/>
      <c r="D153" s="186" t="s">
        <v>152</v>
      </c>
      <c r="E153" s="192" t="s">
        <v>1</v>
      </c>
      <c r="F153" s="193" t="s">
        <v>932</v>
      </c>
      <c r="G153" s="13"/>
      <c r="H153" s="194">
        <v>80</v>
      </c>
      <c r="I153" s="195"/>
      <c r="J153" s="13"/>
      <c r="K153" s="13"/>
      <c r="L153" s="191"/>
      <c r="M153" s="196"/>
      <c r="N153" s="197"/>
      <c r="O153" s="197"/>
      <c r="P153" s="197"/>
      <c r="Q153" s="197"/>
      <c r="R153" s="197"/>
      <c r="S153" s="197"/>
      <c r="T153" s="19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2" t="s">
        <v>152</v>
      </c>
      <c r="AU153" s="192" t="s">
        <v>21</v>
      </c>
      <c r="AV153" s="13" t="s">
        <v>21</v>
      </c>
      <c r="AW153" s="13" t="s">
        <v>40</v>
      </c>
      <c r="AX153" s="13" t="s">
        <v>92</v>
      </c>
      <c r="AY153" s="192" t="s">
        <v>141</v>
      </c>
    </row>
    <row r="154" spans="1:65" s="2" customFormat="1" ht="24.15" customHeight="1">
      <c r="A154" s="39"/>
      <c r="B154" s="172"/>
      <c r="C154" s="207" t="s">
        <v>212</v>
      </c>
      <c r="D154" s="207" t="s">
        <v>250</v>
      </c>
      <c r="E154" s="208" t="s">
        <v>933</v>
      </c>
      <c r="F154" s="209" t="s">
        <v>934</v>
      </c>
      <c r="G154" s="210" t="s">
        <v>146</v>
      </c>
      <c r="H154" s="211">
        <v>88</v>
      </c>
      <c r="I154" s="212"/>
      <c r="J154" s="213">
        <f>ROUND(I154*H154,2)</f>
        <v>0</v>
      </c>
      <c r="K154" s="209" t="s">
        <v>147</v>
      </c>
      <c r="L154" s="214"/>
      <c r="M154" s="215" t="s">
        <v>1</v>
      </c>
      <c r="N154" s="216" t="s">
        <v>49</v>
      </c>
      <c r="O154" s="78"/>
      <c r="P154" s="182">
        <f>O154*H154</f>
        <v>0</v>
      </c>
      <c r="Q154" s="182">
        <v>0.0006</v>
      </c>
      <c r="R154" s="182">
        <f>Q154*H154</f>
        <v>0.05279999999999999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181</v>
      </c>
      <c r="AT154" s="184" t="s">
        <v>250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148</v>
      </c>
      <c r="BM154" s="184" t="s">
        <v>935</v>
      </c>
    </row>
    <row r="155" spans="1:51" s="13" customFormat="1" ht="12">
      <c r="A155" s="13"/>
      <c r="B155" s="191"/>
      <c r="C155" s="13"/>
      <c r="D155" s="186" t="s">
        <v>152</v>
      </c>
      <c r="E155" s="13"/>
      <c r="F155" s="193" t="s">
        <v>936</v>
      </c>
      <c r="G155" s="13"/>
      <c r="H155" s="194">
        <v>88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3</v>
      </c>
      <c r="AX155" s="13" t="s">
        <v>92</v>
      </c>
      <c r="AY155" s="192" t="s">
        <v>141</v>
      </c>
    </row>
    <row r="156" spans="1:65" s="2" customFormat="1" ht="37.8" customHeight="1">
      <c r="A156" s="39"/>
      <c r="B156" s="172"/>
      <c r="C156" s="173" t="s">
        <v>217</v>
      </c>
      <c r="D156" s="173" t="s">
        <v>143</v>
      </c>
      <c r="E156" s="174" t="s">
        <v>937</v>
      </c>
      <c r="F156" s="175" t="s">
        <v>938</v>
      </c>
      <c r="G156" s="176" t="s">
        <v>178</v>
      </c>
      <c r="H156" s="177">
        <v>73.2</v>
      </c>
      <c r="I156" s="178"/>
      <c r="J156" s="179">
        <f>ROUND(I156*H156,2)</f>
        <v>0</v>
      </c>
      <c r="K156" s="175" t="s">
        <v>147</v>
      </c>
      <c r="L156" s="40"/>
      <c r="M156" s="180" t="s">
        <v>1</v>
      </c>
      <c r="N156" s="181" t="s">
        <v>49</v>
      </c>
      <c r="O156" s="78"/>
      <c r="P156" s="182">
        <f>O156*H156</f>
        <v>0</v>
      </c>
      <c r="Q156" s="182">
        <v>0.20436</v>
      </c>
      <c r="R156" s="182">
        <f>Q156*H156</f>
        <v>14.959152000000001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148</v>
      </c>
      <c r="AT156" s="184" t="s">
        <v>143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148</v>
      </c>
      <c r="BM156" s="184" t="s">
        <v>939</v>
      </c>
    </row>
    <row r="157" spans="1:51" s="13" customFormat="1" ht="12">
      <c r="A157" s="13"/>
      <c r="B157" s="191"/>
      <c r="C157" s="13"/>
      <c r="D157" s="186" t="s">
        <v>152</v>
      </c>
      <c r="E157" s="192" t="s">
        <v>1</v>
      </c>
      <c r="F157" s="193" t="s">
        <v>940</v>
      </c>
      <c r="G157" s="13"/>
      <c r="H157" s="194">
        <v>73.2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40</v>
      </c>
      <c r="AX157" s="13" t="s">
        <v>92</v>
      </c>
      <c r="AY157" s="192" t="s">
        <v>141</v>
      </c>
    </row>
    <row r="158" spans="1:65" s="2" customFormat="1" ht="37.8" customHeight="1">
      <c r="A158" s="39"/>
      <c r="B158" s="172"/>
      <c r="C158" s="173" t="s">
        <v>8</v>
      </c>
      <c r="D158" s="173" t="s">
        <v>143</v>
      </c>
      <c r="E158" s="174" t="s">
        <v>941</v>
      </c>
      <c r="F158" s="175" t="s">
        <v>942</v>
      </c>
      <c r="G158" s="176" t="s">
        <v>178</v>
      </c>
      <c r="H158" s="177">
        <v>80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0.27411</v>
      </c>
      <c r="R158" s="182">
        <f>Q158*H158</f>
        <v>21.928800000000003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943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944</v>
      </c>
      <c r="G159" s="13"/>
      <c r="H159" s="194">
        <v>80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65" s="2" customFormat="1" ht="24.15" customHeight="1">
      <c r="A160" s="39"/>
      <c r="B160" s="172"/>
      <c r="C160" s="173" t="s">
        <v>228</v>
      </c>
      <c r="D160" s="173" t="s">
        <v>143</v>
      </c>
      <c r="E160" s="174" t="s">
        <v>945</v>
      </c>
      <c r="F160" s="175" t="s">
        <v>946</v>
      </c>
      <c r="G160" s="176" t="s">
        <v>189</v>
      </c>
      <c r="H160" s="177">
        <v>14.137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2.16</v>
      </c>
      <c r="R160" s="182">
        <f>Q160*H160</f>
        <v>30.535920000000004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148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148</v>
      </c>
      <c r="BM160" s="184" t="s">
        <v>947</v>
      </c>
    </row>
    <row r="161" spans="1:51" s="13" customFormat="1" ht="12">
      <c r="A161" s="13"/>
      <c r="B161" s="191"/>
      <c r="C161" s="13"/>
      <c r="D161" s="186" t="s">
        <v>152</v>
      </c>
      <c r="E161" s="192" t="s">
        <v>1</v>
      </c>
      <c r="F161" s="193" t="s">
        <v>948</v>
      </c>
      <c r="G161" s="13"/>
      <c r="H161" s="194">
        <v>14.137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152</v>
      </c>
      <c r="AU161" s="192" t="s">
        <v>21</v>
      </c>
      <c r="AV161" s="13" t="s">
        <v>21</v>
      </c>
      <c r="AW161" s="13" t="s">
        <v>40</v>
      </c>
      <c r="AX161" s="13" t="s">
        <v>92</v>
      </c>
      <c r="AY161" s="192" t="s">
        <v>141</v>
      </c>
    </row>
    <row r="162" spans="1:65" s="2" customFormat="1" ht="14.4" customHeight="1">
      <c r="A162" s="39"/>
      <c r="B162" s="172"/>
      <c r="C162" s="173" t="s">
        <v>233</v>
      </c>
      <c r="D162" s="173" t="s">
        <v>143</v>
      </c>
      <c r="E162" s="174" t="s">
        <v>949</v>
      </c>
      <c r="F162" s="175" t="s">
        <v>950</v>
      </c>
      <c r="G162" s="176" t="s">
        <v>189</v>
      </c>
      <c r="H162" s="177">
        <v>8.482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2.25634</v>
      </c>
      <c r="R162" s="182">
        <f>Q162*H162</f>
        <v>19.13827588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148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148</v>
      </c>
      <c r="BM162" s="184" t="s">
        <v>951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952</v>
      </c>
      <c r="G163" s="13"/>
      <c r="H163" s="194">
        <v>8.482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92</v>
      </c>
      <c r="AY163" s="192" t="s">
        <v>141</v>
      </c>
    </row>
    <row r="164" spans="1:65" s="2" customFormat="1" ht="24.15" customHeight="1">
      <c r="A164" s="39"/>
      <c r="B164" s="172"/>
      <c r="C164" s="173" t="s">
        <v>239</v>
      </c>
      <c r="D164" s="173" t="s">
        <v>143</v>
      </c>
      <c r="E164" s="174" t="s">
        <v>953</v>
      </c>
      <c r="F164" s="175" t="s">
        <v>954</v>
      </c>
      <c r="G164" s="176" t="s">
        <v>189</v>
      </c>
      <c r="H164" s="177">
        <v>69.6</v>
      </c>
      <c r="I164" s="178"/>
      <c r="J164" s="179">
        <f>ROUND(I164*H164,2)</f>
        <v>0</v>
      </c>
      <c r="K164" s="175" t="s">
        <v>147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2.45329</v>
      </c>
      <c r="R164" s="182">
        <f>Q164*H164</f>
        <v>170.74898399999998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148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148</v>
      </c>
      <c r="BM164" s="184" t="s">
        <v>955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956</v>
      </c>
      <c r="G165" s="13"/>
      <c r="H165" s="194">
        <v>69.6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92</v>
      </c>
      <c r="AY165" s="192" t="s">
        <v>141</v>
      </c>
    </row>
    <row r="166" spans="1:65" s="2" customFormat="1" ht="14.4" customHeight="1">
      <c r="A166" s="39"/>
      <c r="B166" s="172"/>
      <c r="C166" s="173" t="s">
        <v>244</v>
      </c>
      <c r="D166" s="173" t="s">
        <v>143</v>
      </c>
      <c r="E166" s="174" t="s">
        <v>957</v>
      </c>
      <c r="F166" s="175" t="s">
        <v>958</v>
      </c>
      <c r="G166" s="176" t="s">
        <v>146</v>
      </c>
      <c r="H166" s="177">
        <v>55.62</v>
      </c>
      <c r="I166" s="178"/>
      <c r="J166" s="179">
        <f>ROUND(I166*H166,2)</f>
        <v>0</v>
      </c>
      <c r="K166" s="175" t="s">
        <v>147</v>
      </c>
      <c r="L166" s="40"/>
      <c r="M166" s="180" t="s">
        <v>1</v>
      </c>
      <c r="N166" s="181" t="s">
        <v>49</v>
      </c>
      <c r="O166" s="78"/>
      <c r="P166" s="182">
        <f>O166*H166</f>
        <v>0</v>
      </c>
      <c r="Q166" s="182">
        <v>0.00269</v>
      </c>
      <c r="R166" s="182">
        <f>Q166*H166</f>
        <v>0.1496178</v>
      </c>
      <c r="S166" s="182">
        <v>0</v>
      </c>
      <c r="T166" s="18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4" t="s">
        <v>148</v>
      </c>
      <c r="AT166" s="184" t="s">
        <v>143</v>
      </c>
      <c r="AU166" s="184" t="s">
        <v>21</v>
      </c>
      <c r="AY166" s="19" t="s">
        <v>141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92</v>
      </c>
      <c r="BK166" s="185">
        <f>ROUND(I166*H166,2)</f>
        <v>0</v>
      </c>
      <c r="BL166" s="19" t="s">
        <v>148</v>
      </c>
      <c r="BM166" s="184" t="s">
        <v>959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960</v>
      </c>
      <c r="G167" s="13"/>
      <c r="H167" s="194">
        <v>55.62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92</v>
      </c>
      <c r="AY167" s="192" t="s">
        <v>141</v>
      </c>
    </row>
    <row r="168" spans="1:65" s="2" customFormat="1" ht="14.4" customHeight="1">
      <c r="A168" s="39"/>
      <c r="B168" s="172"/>
      <c r="C168" s="173" t="s">
        <v>249</v>
      </c>
      <c r="D168" s="173" t="s">
        <v>143</v>
      </c>
      <c r="E168" s="174" t="s">
        <v>961</v>
      </c>
      <c r="F168" s="175" t="s">
        <v>962</v>
      </c>
      <c r="G168" s="176" t="s">
        <v>146</v>
      </c>
      <c r="H168" s="177">
        <v>55.62</v>
      </c>
      <c r="I168" s="178"/>
      <c r="J168" s="179">
        <f>ROUND(I168*H168,2)</f>
        <v>0</v>
      </c>
      <c r="K168" s="175" t="s">
        <v>147</v>
      </c>
      <c r="L168" s="40"/>
      <c r="M168" s="180" t="s">
        <v>1</v>
      </c>
      <c r="N168" s="181" t="s">
        <v>49</v>
      </c>
      <c r="O168" s="78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84" t="s">
        <v>148</v>
      </c>
      <c r="AT168" s="184" t="s">
        <v>143</v>
      </c>
      <c r="AU168" s="184" t="s">
        <v>21</v>
      </c>
      <c r="AY168" s="19" t="s">
        <v>141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92</v>
      </c>
      <c r="BK168" s="185">
        <f>ROUND(I168*H168,2)</f>
        <v>0</v>
      </c>
      <c r="BL168" s="19" t="s">
        <v>148</v>
      </c>
      <c r="BM168" s="184" t="s">
        <v>963</v>
      </c>
    </row>
    <row r="169" spans="1:65" s="2" customFormat="1" ht="24.15" customHeight="1">
      <c r="A169" s="39"/>
      <c r="B169" s="172"/>
      <c r="C169" s="173" t="s">
        <v>7</v>
      </c>
      <c r="D169" s="173" t="s">
        <v>143</v>
      </c>
      <c r="E169" s="174" t="s">
        <v>964</v>
      </c>
      <c r="F169" s="175" t="s">
        <v>965</v>
      </c>
      <c r="G169" s="176" t="s">
        <v>189</v>
      </c>
      <c r="H169" s="177">
        <v>77.454</v>
      </c>
      <c r="I169" s="178"/>
      <c r="J169" s="179">
        <f>ROUND(I169*H169,2)</f>
        <v>0</v>
      </c>
      <c r="K169" s="175" t="s">
        <v>147</v>
      </c>
      <c r="L169" s="40"/>
      <c r="M169" s="180" t="s">
        <v>1</v>
      </c>
      <c r="N169" s="181" t="s">
        <v>49</v>
      </c>
      <c r="O169" s="78"/>
      <c r="P169" s="182">
        <f>O169*H169</f>
        <v>0</v>
      </c>
      <c r="Q169" s="182">
        <v>2.45329</v>
      </c>
      <c r="R169" s="182">
        <f>Q169*H169</f>
        <v>190.01712365999998</v>
      </c>
      <c r="S169" s="182">
        <v>0</v>
      </c>
      <c r="T169" s="18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84" t="s">
        <v>148</v>
      </c>
      <c r="AT169" s="184" t="s">
        <v>143</v>
      </c>
      <c r="AU169" s="184" t="s">
        <v>21</v>
      </c>
      <c r="AY169" s="19" t="s">
        <v>141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9" t="s">
        <v>92</v>
      </c>
      <c r="BK169" s="185">
        <f>ROUND(I169*H169,2)</f>
        <v>0</v>
      </c>
      <c r="BL169" s="19" t="s">
        <v>148</v>
      </c>
      <c r="BM169" s="184" t="s">
        <v>966</v>
      </c>
    </row>
    <row r="170" spans="1:51" s="13" customFormat="1" ht="12">
      <c r="A170" s="13"/>
      <c r="B170" s="191"/>
      <c r="C170" s="13"/>
      <c r="D170" s="186" t="s">
        <v>152</v>
      </c>
      <c r="E170" s="192" t="s">
        <v>1</v>
      </c>
      <c r="F170" s="193" t="s">
        <v>967</v>
      </c>
      <c r="G170" s="13"/>
      <c r="H170" s="194">
        <v>77.454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152</v>
      </c>
      <c r="AU170" s="192" t="s">
        <v>21</v>
      </c>
      <c r="AV170" s="13" t="s">
        <v>21</v>
      </c>
      <c r="AW170" s="13" t="s">
        <v>40</v>
      </c>
      <c r="AX170" s="13" t="s">
        <v>92</v>
      </c>
      <c r="AY170" s="192" t="s">
        <v>141</v>
      </c>
    </row>
    <row r="171" spans="1:65" s="2" customFormat="1" ht="14.4" customHeight="1">
      <c r="A171" s="39"/>
      <c r="B171" s="172"/>
      <c r="C171" s="173" t="s">
        <v>261</v>
      </c>
      <c r="D171" s="173" t="s">
        <v>143</v>
      </c>
      <c r="E171" s="174" t="s">
        <v>968</v>
      </c>
      <c r="F171" s="175" t="s">
        <v>969</v>
      </c>
      <c r="G171" s="176" t="s">
        <v>146</v>
      </c>
      <c r="H171" s="177">
        <v>105.3</v>
      </c>
      <c r="I171" s="178"/>
      <c r="J171" s="179">
        <f>ROUND(I171*H171,2)</f>
        <v>0</v>
      </c>
      <c r="K171" s="175" t="s">
        <v>147</v>
      </c>
      <c r="L171" s="40"/>
      <c r="M171" s="180" t="s">
        <v>1</v>
      </c>
      <c r="N171" s="181" t="s">
        <v>49</v>
      </c>
      <c r="O171" s="78"/>
      <c r="P171" s="182">
        <f>O171*H171</f>
        <v>0</v>
      </c>
      <c r="Q171" s="182">
        <v>0.00346</v>
      </c>
      <c r="R171" s="182">
        <f>Q171*H171</f>
        <v>0.364338</v>
      </c>
      <c r="S171" s="182">
        <v>0</v>
      </c>
      <c r="T171" s="18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84" t="s">
        <v>148</v>
      </c>
      <c r="AT171" s="184" t="s">
        <v>143</v>
      </c>
      <c r="AU171" s="184" t="s">
        <v>21</v>
      </c>
      <c r="AY171" s="19" t="s">
        <v>141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9" t="s">
        <v>92</v>
      </c>
      <c r="BK171" s="185">
        <f>ROUND(I171*H171,2)</f>
        <v>0</v>
      </c>
      <c r="BL171" s="19" t="s">
        <v>148</v>
      </c>
      <c r="BM171" s="184" t="s">
        <v>970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971</v>
      </c>
      <c r="G172" s="13"/>
      <c r="H172" s="194">
        <v>105.3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92</v>
      </c>
      <c r="AY172" s="192" t="s">
        <v>141</v>
      </c>
    </row>
    <row r="173" spans="1:65" s="2" customFormat="1" ht="14.4" customHeight="1">
      <c r="A173" s="39"/>
      <c r="B173" s="172"/>
      <c r="C173" s="173" t="s">
        <v>268</v>
      </c>
      <c r="D173" s="173" t="s">
        <v>143</v>
      </c>
      <c r="E173" s="174" t="s">
        <v>972</v>
      </c>
      <c r="F173" s="175" t="s">
        <v>973</v>
      </c>
      <c r="G173" s="176" t="s">
        <v>146</v>
      </c>
      <c r="H173" s="177">
        <v>105.3</v>
      </c>
      <c r="I173" s="178"/>
      <c r="J173" s="179">
        <f>ROUND(I173*H173,2)</f>
        <v>0</v>
      </c>
      <c r="K173" s="175" t="s">
        <v>147</v>
      </c>
      <c r="L173" s="40"/>
      <c r="M173" s="180" t="s">
        <v>1</v>
      </c>
      <c r="N173" s="181" t="s">
        <v>49</v>
      </c>
      <c r="O173" s="78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84" t="s">
        <v>148</v>
      </c>
      <c r="AT173" s="184" t="s">
        <v>143</v>
      </c>
      <c r="AU173" s="184" t="s">
        <v>21</v>
      </c>
      <c r="AY173" s="19" t="s">
        <v>141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9" t="s">
        <v>92</v>
      </c>
      <c r="BK173" s="185">
        <f>ROUND(I173*H173,2)</f>
        <v>0</v>
      </c>
      <c r="BL173" s="19" t="s">
        <v>148</v>
      </c>
      <c r="BM173" s="184" t="s">
        <v>974</v>
      </c>
    </row>
    <row r="174" spans="1:65" s="2" customFormat="1" ht="37.8" customHeight="1">
      <c r="A174" s="39"/>
      <c r="B174" s="172"/>
      <c r="C174" s="173" t="s">
        <v>273</v>
      </c>
      <c r="D174" s="173" t="s">
        <v>143</v>
      </c>
      <c r="E174" s="174" t="s">
        <v>975</v>
      </c>
      <c r="F174" s="175" t="s">
        <v>976</v>
      </c>
      <c r="G174" s="176" t="s">
        <v>220</v>
      </c>
      <c r="H174" s="177">
        <v>10.581</v>
      </c>
      <c r="I174" s="178"/>
      <c r="J174" s="179">
        <f>ROUND(I174*H174,2)</f>
        <v>0</v>
      </c>
      <c r="K174" s="175" t="s">
        <v>1</v>
      </c>
      <c r="L174" s="40"/>
      <c r="M174" s="180" t="s">
        <v>1</v>
      </c>
      <c r="N174" s="181" t="s">
        <v>49</v>
      </c>
      <c r="O174" s="78"/>
      <c r="P174" s="182">
        <f>O174*H174</f>
        <v>0</v>
      </c>
      <c r="Q174" s="182">
        <v>1.05871</v>
      </c>
      <c r="R174" s="182">
        <f>Q174*H174</f>
        <v>11.20221051</v>
      </c>
      <c r="S174" s="182">
        <v>0</v>
      </c>
      <c r="T174" s="18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4" t="s">
        <v>148</v>
      </c>
      <c r="AT174" s="184" t="s">
        <v>143</v>
      </c>
      <c r="AU174" s="184" t="s">
        <v>21</v>
      </c>
      <c r="AY174" s="19" t="s">
        <v>141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92</v>
      </c>
      <c r="BK174" s="185">
        <f>ROUND(I174*H174,2)</f>
        <v>0</v>
      </c>
      <c r="BL174" s="19" t="s">
        <v>148</v>
      </c>
      <c r="BM174" s="184" t="s">
        <v>977</v>
      </c>
    </row>
    <row r="175" spans="1:51" s="13" customFormat="1" ht="12">
      <c r="A175" s="13"/>
      <c r="B175" s="191"/>
      <c r="C175" s="13"/>
      <c r="D175" s="186" t="s">
        <v>152</v>
      </c>
      <c r="E175" s="192" t="s">
        <v>1</v>
      </c>
      <c r="F175" s="193" t="s">
        <v>978</v>
      </c>
      <c r="G175" s="13"/>
      <c r="H175" s="194">
        <v>3.757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152</v>
      </c>
      <c r="AU175" s="192" t="s">
        <v>21</v>
      </c>
      <c r="AV175" s="13" t="s">
        <v>21</v>
      </c>
      <c r="AW175" s="13" t="s">
        <v>40</v>
      </c>
      <c r="AX175" s="13" t="s">
        <v>84</v>
      </c>
      <c r="AY175" s="192" t="s">
        <v>141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979</v>
      </c>
      <c r="G176" s="13"/>
      <c r="H176" s="194">
        <v>6.824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4" customFormat="1" ht="12">
      <c r="A177" s="14"/>
      <c r="B177" s="199"/>
      <c r="C177" s="14"/>
      <c r="D177" s="186" t="s">
        <v>152</v>
      </c>
      <c r="E177" s="200" t="s">
        <v>1</v>
      </c>
      <c r="F177" s="201" t="s">
        <v>200</v>
      </c>
      <c r="G177" s="14"/>
      <c r="H177" s="202">
        <v>10.581</v>
      </c>
      <c r="I177" s="203"/>
      <c r="J177" s="14"/>
      <c r="K177" s="14"/>
      <c r="L177" s="199"/>
      <c r="M177" s="204"/>
      <c r="N177" s="205"/>
      <c r="O177" s="205"/>
      <c r="P177" s="205"/>
      <c r="Q177" s="205"/>
      <c r="R177" s="205"/>
      <c r="S177" s="205"/>
      <c r="T177" s="20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0" t="s">
        <v>152</v>
      </c>
      <c r="AU177" s="200" t="s">
        <v>21</v>
      </c>
      <c r="AV177" s="14" t="s">
        <v>148</v>
      </c>
      <c r="AW177" s="14" t="s">
        <v>40</v>
      </c>
      <c r="AX177" s="14" t="s">
        <v>92</v>
      </c>
      <c r="AY177" s="200" t="s">
        <v>141</v>
      </c>
    </row>
    <row r="178" spans="1:63" s="12" customFormat="1" ht="22.8" customHeight="1">
      <c r="A178" s="12"/>
      <c r="B178" s="159"/>
      <c r="C178" s="12"/>
      <c r="D178" s="160" t="s">
        <v>83</v>
      </c>
      <c r="E178" s="170" t="s">
        <v>158</v>
      </c>
      <c r="F178" s="170" t="s">
        <v>980</v>
      </c>
      <c r="G178" s="12"/>
      <c r="H178" s="12"/>
      <c r="I178" s="162"/>
      <c r="J178" s="171">
        <f>BK178</f>
        <v>0</v>
      </c>
      <c r="K178" s="12"/>
      <c r="L178" s="159"/>
      <c r="M178" s="164"/>
      <c r="N178" s="165"/>
      <c r="O178" s="165"/>
      <c r="P178" s="166">
        <f>SUM(P179:P182)</f>
        <v>0</v>
      </c>
      <c r="Q178" s="165"/>
      <c r="R178" s="166">
        <f>SUM(R179:R182)</f>
        <v>114.48320621</v>
      </c>
      <c r="S178" s="165"/>
      <c r="T178" s="167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0" t="s">
        <v>92</v>
      </c>
      <c r="AT178" s="168" t="s">
        <v>83</v>
      </c>
      <c r="AU178" s="168" t="s">
        <v>92</v>
      </c>
      <c r="AY178" s="160" t="s">
        <v>141</v>
      </c>
      <c r="BK178" s="169">
        <f>SUM(BK179:BK182)</f>
        <v>0</v>
      </c>
    </row>
    <row r="179" spans="1:65" s="2" customFormat="1" ht="14.4" customHeight="1">
      <c r="A179" s="39"/>
      <c r="B179" s="172"/>
      <c r="C179" s="173" t="s">
        <v>278</v>
      </c>
      <c r="D179" s="173" t="s">
        <v>143</v>
      </c>
      <c r="E179" s="174" t="s">
        <v>981</v>
      </c>
      <c r="F179" s="175" t="s">
        <v>982</v>
      </c>
      <c r="G179" s="176" t="s">
        <v>189</v>
      </c>
      <c r="H179" s="177">
        <v>12.053</v>
      </c>
      <c r="I179" s="178"/>
      <c r="J179" s="179">
        <f>ROUND(I179*H179,2)</f>
        <v>0</v>
      </c>
      <c r="K179" s="175" t="s">
        <v>147</v>
      </c>
      <c r="L179" s="40"/>
      <c r="M179" s="180" t="s">
        <v>1</v>
      </c>
      <c r="N179" s="181" t="s">
        <v>49</v>
      </c>
      <c r="O179" s="78"/>
      <c r="P179" s="182">
        <f>O179*H179</f>
        <v>0</v>
      </c>
      <c r="Q179" s="182">
        <v>2.47057</v>
      </c>
      <c r="R179" s="182">
        <f>Q179*H179</f>
        <v>29.77778021</v>
      </c>
      <c r="S179" s="182">
        <v>0</v>
      </c>
      <c r="T179" s="18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4" t="s">
        <v>148</v>
      </c>
      <c r="AT179" s="184" t="s">
        <v>143</v>
      </c>
      <c r="AU179" s="184" t="s">
        <v>21</v>
      </c>
      <c r="AY179" s="19" t="s">
        <v>141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92</v>
      </c>
      <c r="BK179" s="185">
        <f>ROUND(I179*H179,2)</f>
        <v>0</v>
      </c>
      <c r="BL179" s="19" t="s">
        <v>148</v>
      </c>
      <c r="BM179" s="184" t="s">
        <v>983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984</v>
      </c>
      <c r="G180" s="13"/>
      <c r="H180" s="194">
        <v>12.053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92</v>
      </c>
      <c r="AY180" s="192" t="s">
        <v>141</v>
      </c>
    </row>
    <row r="181" spans="1:65" s="2" customFormat="1" ht="24.15" customHeight="1">
      <c r="A181" s="39"/>
      <c r="B181" s="172"/>
      <c r="C181" s="173" t="s">
        <v>283</v>
      </c>
      <c r="D181" s="173" t="s">
        <v>143</v>
      </c>
      <c r="E181" s="174" t="s">
        <v>985</v>
      </c>
      <c r="F181" s="175" t="s">
        <v>986</v>
      </c>
      <c r="G181" s="176" t="s">
        <v>189</v>
      </c>
      <c r="H181" s="177">
        <v>31.59</v>
      </c>
      <c r="I181" s="178"/>
      <c r="J181" s="179">
        <f>ROUND(I181*H181,2)</f>
        <v>0</v>
      </c>
      <c r="K181" s="175" t="s">
        <v>147</v>
      </c>
      <c r="L181" s="40"/>
      <c r="M181" s="180" t="s">
        <v>1</v>
      </c>
      <c r="N181" s="181" t="s">
        <v>49</v>
      </c>
      <c r="O181" s="78"/>
      <c r="P181" s="182">
        <f>O181*H181</f>
        <v>0</v>
      </c>
      <c r="Q181" s="182">
        <v>2.6814</v>
      </c>
      <c r="R181" s="182">
        <f>Q181*H181</f>
        <v>84.705426</v>
      </c>
      <c r="S181" s="182">
        <v>0</v>
      </c>
      <c r="T181" s="18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184" t="s">
        <v>148</v>
      </c>
      <c r="AT181" s="184" t="s">
        <v>143</v>
      </c>
      <c r="AU181" s="184" t="s">
        <v>21</v>
      </c>
      <c r="AY181" s="19" t="s">
        <v>141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9" t="s">
        <v>92</v>
      </c>
      <c r="BK181" s="185">
        <f>ROUND(I181*H181,2)</f>
        <v>0</v>
      </c>
      <c r="BL181" s="19" t="s">
        <v>148</v>
      </c>
      <c r="BM181" s="184" t="s">
        <v>987</v>
      </c>
    </row>
    <row r="182" spans="1:51" s="13" customFormat="1" ht="12">
      <c r="A182" s="13"/>
      <c r="B182" s="191"/>
      <c r="C182" s="13"/>
      <c r="D182" s="186" t="s">
        <v>152</v>
      </c>
      <c r="E182" s="192" t="s">
        <v>1</v>
      </c>
      <c r="F182" s="193" t="s">
        <v>988</v>
      </c>
      <c r="G182" s="13"/>
      <c r="H182" s="194">
        <v>31.59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152</v>
      </c>
      <c r="AU182" s="192" t="s">
        <v>21</v>
      </c>
      <c r="AV182" s="13" t="s">
        <v>21</v>
      </c>
      <c r="AW182" s="13" t="s">
        <v>40</v>
      </c>
      <c r="AX182" s="13" t="s">
        <v>92</v>
      </c>
      <c r="AY182" s="192" t="s">
        <v>141</v>
      </c>
    </row>
    <row r="183" spans="1:63" s="12" customFormat="1" ht="22.8" customHeight="1">
      <c r="A183" s="12"/>
      <c r="B183" s="159"/>
      <c r="C183" s="12"/>
      <c r="D183" s="160" t="s">
        <v>83</v>
      </c>
      <c r="E183" s="170" t="s">
        <v>148</v>
      </c>
      <c r="F183" s="170" t="s">
        <v>989</v>
      </c>
      <c r="G183" s="12"/>
      <c r="H183" s="12"/>
      <c r="I183" s="162"/>
      <c r="J183" s="171">
        <f>BK183</f>
        <v>0</v>
      </c>
      <c r="K183" s="12"/>
      <c r="L183" s="159"/>
      <c r="M183" s="164"/>
      <c r="N183" s="165"/>
      <c r="O183" s="165"/>
      <c r="P183" s="166">
        <f>SUM(P184:P185)</f>
        <v>0</v>
      </c>
      <c r="Q183" s="165"/>
      <c r="R183" s="166">
        <f>SUM(R184:R185)</f>
        <v>18.175824</v>
      </c>
      <c r="S183" s="165"/>
      <c r="T183" s="167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0" t="s">
        <v>92</v>
      </c>
      <c r="AT183" s="168" t="s">
        <v>83</v>
      </c>
      <c r="AU183" s="168" t="s">
        <v>92</v>
      </c>
      <c r="AY183" s="160" t="s">
        <v>141</v>
      </c>
      <c r="BK183" s="169">
        <f>SUM(BK184:BK185)</f>
        <v>0</v>
      </c>
    </row>
    <row r="184" spans="1:65" s="2" customFormat="1" ht="24.15" customHeight="1">
      <c r="A184" s="39"/>
      <c r="B184" s="172"/>
      <c r="C184" s="173" t="s">
        <v>288</v>
      </c>
      <c r="D184" s="173" t="s">
        <v>143</v>
      </c>
      <c r="E184" s="174" t="s">
        <v>990</v>
      </c>
      <c r="F184" s="175" t="s">
        <v>991</v>
      </c>
      <c r="G184" s="176" t="s">
        <v>189</v>
      </c>
      <c r="H184" s="177">
        <v>8.136</v>
      </c>
      <c r="I184" s="178"/>
      <c r="J184" s="179">
        <f>ROUND(I184*H184,2)</f>
        <v>0</v>
      </c>
      <c r="K184" s="175" t="s">
        <v>147</v>
      </c>
      <c r="L184" s="40"/>
      <c r="M184" s="180" t="s">
        <v>1</v>
      </c>
      <c r="N184" s="181" t="s">
        <v>49</v>
      </c>
      <c r="O184" s="78"/>
      <c r="P184" s="182">
        <f>O184*H184</f>
        <v>0</v>
      </c>
      <c r="Q184" s="182">
        <v>2.234</v>
      </c>
      <c r="R184" s="182">
        <f>Q184*H184</f>
        <v>18.175824</v>
      </c>
      <c r="S184" s="182">
        <v>0</v>
      </c>
      <c r="T184" s="18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184" t="s">
        <v>148</v>
      </c>
      <c r="AT184" s="184" t="s">
        <v>143</v>
      </c>
      <c r="AU184" s="184" t="s">
        <v>21</v>
      </c>
      <c r="AY184" s="19" t="s">
        <v>141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9" t="s">
        <v>92</v>
      </c>
      <c r="BK184" s="185">
        <f>ROUND(I184*H184,2)</f>
        <v>0</v>
      </c>
      <c r="BL184" s="19" t="s">
        <v>148</v>
      </c>
      <c r="BM184" s="184" t="s">
        <v>992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993</v>
      </c>
      <c r="G185" s="13"/>
      <c r="H185" s="194">
        <v>8.136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92</v>
      </c>
      <c r="AY185" s="192" t="s">
        <v>141</v>
      </c>
    </row>
    <row r="186" spans="1:63" s="12" customFormat="1" ht="22.8" customHeight="1">
      <c r="A186" s="12"/>
      <c r="B186" s="159"/>
      <c r="C186" s="12"/>
      <c r="D186" s="160" t="s">
        <v>83</v>
      </c>
      <c r="E186" s="170" t="s">
        <v>186</v>
      </c>
      <c r="F186" s="170" t="s">
        <v>301</v>
      </c>
      <c r="G186" s="12"/>
      <c r="H186" s="12"/>
      <c r="I186" s="162"/>
      <c r="J186" s="171">
        <f>BK186</f>
        <v>0</v>
      </c>
      <c r="K186" s="12"/>
      <c r="L186" s="159"/>
      <c r="M186" s="164"/>
      <c r="N186" s="165"/>
      <c r="O186" s="165"/>
      <c r="P186" s="166">
        <f>SUM(P187:P192)</f>
        <v>0</v>
      </c>
      <c r="Q186" s="165"/>
      <c r="R186" s="166">
        <f>SUM(R187:R192)</f>
        <v>0.08089692000000001</v>
      </c>
      <c r="S186" s="165"/>
      <c r="T186" s="167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0" t="s">
        <v>92</v>
      </c>
      <c r="AT186" s="168" t="s">
        <v>83</v>
      </c>
      <c r="AU186" s="168" t="s">
        <v>92</v>
      </c>
      <c r="AY186" s="160" t="s">
        <v>141</v>
      </c>
      <c r="BK186" s="169">
        <f>SUM(BK187:BK192)</f>
        <v>0</v>
      </c>
    </row>
    <row r="187" spans="1:65" s="2" customFormat="1" ht="24.15" customHeight="1">
      <c r="A187" s="39"/>
      <c r="B187" s="172"/>
      <c r="C187" s="173" t="s">
        <v>293</v>
      </c>
      <c r="D187" s="173" t="s">
        <v>143</v>
      </c>
      <c r="E187" s="174" t="s">
        <v>994</v>
      </c>
      <c r="F187" s="175" t="s">
        <v>995</v>
      </c>
      <c r="G187" s="176" t="s">
        <v>146</v>
      </c>
      <c r="H187" s="177">
        <v>13.994</v>
      </c>
      <c r="I187" s="178"/>
      <c r="J187" s="179">
        <f>ROUND(I187*H187,2)</f>
        <v>0</v>
      </c>
      <c r="K187" s="175" t="s">
        <v>147</v>
      </c>
      <c r="L187" s="40"/>
      <c r="M187" s="180" t="s">
        <v>1</v>
      </c>
      <c r="N187" s="181" t="s">
        <v>49</v>
      </c>
      <c r="O187" s="78"/>
      <c r="P187" s="182">
        <f>O187*H187</f>
        <v>0</v>
      </c>
      <c r="Q187" s="182">
        <v>0.00365</v>
      </c>
      <c r="R187" s="182">
        <f>Q187*H187</f>
        <v>0.0510781</v>
      </c>
      <c r="S187" s="182">
        <v>0</v>
      </c>
      <c r="T187" s="18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4" t="s">
        <v>148</v>
      </c>
      <c r="AT187" s="184" t="s">
        <v>143</v>
      </c>
      <c r="AU187" s="184" t="s">
        <v>21</v>
      </c>
      <c r="AY187" s="19" t="s">
        <v>141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9" t="s">
        <v>92</v>
      </c>
      <c r="BK187" s="185">
        <f>ROUND(I187*H187,2)</f>
        <v>0</v>
      </c>
      <c r="BL187" s="19" t="s">
        <v>148</v>
      </c>
      <c r="BM187" s="184" t="s">
        <v>996</v>
      </c>
    </row>
    <row r="188" spans="1:51" s="13" customFormat="1" ht="12">
      <c r="A188" s="13"/>
      <c r="B188" s="191"/>
      <c r="C188" s="13"/>
      <c r="D188" s="186" t="s">
        <v>152</v>
      </c>
      <c r="E188" s="192" t="s">
        <v>1</v>
      </c>
      <c r="F188" s="193" t="s">
        <v>997</v>
      </c>
      <c r="G188" s="13"/>
      <c r="H188" s="194">
        <v>13.994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40</v>
      </c>
      <c r="AX188" s="13" t="s">
        <v>92</v>
      </c>
      <c r="AY188" s="192" t="s">
        <v>141</v>
      </c>
    </row>
    <row r="189" spans="1:65" s="2" customFormat="1" ht="24.15" customHeight="1">
      <c r="A189" s="39"/>
      <c r="B189" s="172"/>
      <c r="C189" s="173" t="s">
        <v>297</v>
      </c>
      <c r="D189" s="173" t="s">
        <v>143</v>
      </c>
      <c r="E189" s="174" t="s">
        <v>998</v>
      </c>
      <c r="F189" s="175" t="s">
        <v>999</v>
      </c>
      <c r="G189" s="176" t="s">
        <v>146</v>
      </c>
      <c r="H189" s="177">
        <v>11.264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0.00063</v>
      </c>
      <c r="R189" s="182">
        <f>Q189*H189</f>
        <v>0.00709632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1000</v>
      </c>
    </row>
    <row r="190" spans="1:51" s="13" customFormat="1" ht="12">
      <c r="A190" s="13"/>
      <c r="B190" s="191"/>
      <c r="C190" s="13"/>
      <c r="D190" s="186" t="s">
        <v>152</v>
      </c>
      <c r="E190" s="192" t="s">
        <v>1</v>
      </c>
      <c r="F190" s="193" t="s">
        <v>1001</v>
      </c>
      <c r="G190" s="13"/>
      <c r="H190" s="194">
        <v>11.264</v>
      </c>
      <c r="I190" s="195"/>
      <c r="J190" s="13"/>
      <c r="K190" s="13"/>
      <c r="L190" s="191"/>
      <c r="M190" s="196"/>
      <c r="N190" s="197"/>
      <c r="O190" s="197"/>
      <c r="P190" s="197"/>
      <c r="Q190" s="197"/>
      <c r="R190" s="197"/>
      <c r="S190" s="197"/>
      <c r="T190" s="19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2" t="s">
        <v>152</v>
      </c>
      <c r="AU190" s="192" t="s">
        <v>21</v>
      </c>
      <c r="AV190" s="13" t="s">
        <v>21</v>
      </c>
      <c r="AW190" s="13" t="s">
        <v>40</v>
      </c>
      <c r="AX190" s="13" t="s">
        <v>92</v>
      </c>
      <c r="AY190" s="192" t="s">
        <v>141</v>
      </c>
    </row>
    <row r="191" spans="1:65" s="2" customFormat="1" ht="24.15" customHeight="1">
      <c r="A191" s="39"/>
      <c r="B191" s="172"/>
      <c r="C191" s="173" t="s">
        <v>302</v>
      </c>
      <c r="D191" s="173" t="s">
        <v>143</v>
      </c>
      <c r="E191" s="174" t="s">
        <v>1002</v>
      </c>
      <c r="F191" s="175" t="s">
        <v>1003</v>
      </c>
      <c r="G191" s="176" t="s">
        <v>178</v>
      </c>
      <c r="H191" s="177">
        <v>15.25</v>
      </c>
      <c r="I191" s="178"/>
      <c r="J191" s="179">
        <f>ROUND(I191*H191,2)</f>
        <v>0</v>
      </c>
      <c r="K191" s="175" t="s">
        <v>147</v>
      </c>
      <c r="L191" s="40"/>
      <c r="M191" s="180" t="s">
        <v>1</v>
      </c>
      <c r="N191" s="181" t="s">
        <v>49</v>
      </c>
      <c r="O191" s="78"/>
      <c r="P191" s="182">
        <f>O191*H191</f>
        <v>0</v>
      </c>
      <c r="Q191" s="182">
        <v>0.00149</v>
      </c>
      <c r="R191" s="182">
        <f>Q191*H191</f>
        <v>0.0227225</v>
      </c>
      <c r="S191" s="182">
        <v>0</v>
      </c>
      <c r="T191" s="18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4" t="s">
        <v>148</v>
      </c>
      <c r="AT191" s="184" t="s">
        <v>143</v>
      </c>
      <c r="AU191" s="184" t="s">
        <v>21</v>
      </c>
      <c r="AY191" s="19" t="s">
        <v>141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9" t="s">
        <v>92</v>
      </c>
      <c r="BK191" s="185">
        <f>ROUND(I191*H191,2)</f>
        <v>0</v>
      </c>
      <c r="BL191" s="19" t="s">
        <v>148</v>
      </c>
      <c r="BM191" s="184" t="s">
        <v>1004</v>
      </c>
    </row>
    <row r="192" spans="1:51" s="13" customFormat="1" ht="12">
      <c r="A192" s="13"/>
      <c r="B192" s="191"/>
      <c r="C192" s="13"/>
      <c r="D192" s="186" t="s">
        <v>152</v>
      </c>
      <c r="E192" s="192" t="s">
        <v>1</v>
      </c>
      <c r="F192" s="193" t="s">
        <v>1005</v>
      </c>
      <c r="G192" s="13"/>
      <c r="H192" s="194">
        <v>15.25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152</v>
      </c>
      <c r="AU192" s="192" t="s">
        <v>21</v>
      </c>
      <c r="AV192" s="13" t="s">
        <v>21</v>
      </c>
      <c r="AW192" s="13" t="s">
        <v>40</v>
      </c>
      <c r="AX192" s="13" t="s">
        <v>92</v>
      </c>
      <c r="AY192" s="192" t="s">
        <v>141</v>
      </c>
    </row>
    <row r="193" spans="1:63" s="12" customFormat="1" ht="22.8" customHeight="1">
      <c r="A193" s="12"/>
      <c r="B193" s="159"/>
      <c r="C193" s="12"/>
      <c r="D193" s="160" t="s">
        <v>83</v>
      </c>
      <c r="E193" s="170" t="s">
        <v>507</v>
      </c>
      <c r="F193" s="170" t="s">
        <v>508</v>
      </c>
      <c r="G193" s="12"/>
      <c r="H193" s="12"/>
      <c r="I193" s="162"/>
      <c r="J193" s="171">
        <f>BK193</f>
        <v>0</v>
      </c>
      <c r="K193" s="12"/>
      <c r="L193" s="159"/>
      <c r="M193" s="164"/>
      <c r="N193" s="165"/>
      <c r="O193" s="165"/>
      <c r="P193" s="166">
        <f>SUM(P194:P195)</f>
        <v>0</v>
      </c>
      <c r="Q193" s="165"/>
      <c r="R193" s="166">
        <f>SUM(R194:R195)</f>
        <v>0</v>
      </c>
      <c r="S193" s="165"/>
      <c r="T193" s="16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0" t="s">
        <v>92</v>
      </c>
      <c r="AT193" s="168" t="s">
        <v>83</v>
      </c>
      <c r="AU193" s="168" t="s">
        <v>92</v>
      </c>
      <c r="AY193" s="160" t="s">
        <v>141</v>
      </c>
      <c r="BK193" s="169">
        <f>SUM(BK194:BK195)</f>
        <v>0</v>
      </c>
    </row>
    <row r="194" spans="1:65" s="2" customFormat="1" ht="14.4" customHeight="1">
      <c r="A194" s="39"/>
      <c r="B194" s="172"/>
      <c r="C194" s="173" t="s">
        <v>306</v>
      </c>
      <c r="D194" s="173" t="s">
        <v>143</v>
      </c>
      <c r="E194" s="174" t="s">
        <v>1006</v>
      </c>
      <c r="F194" s="175" t="s">
        <v>1007</v>
      </c>
      <c r="G194" s="176" t="s">
        <v>220</v>
      </c>
      <c r="H194" s="177">
        <v>594.267</v>
      </c>
      <c r="I194" s="178"/>
      <c r="J194" s="179">
        <f>ROUND(I194*H194,2)</f>
        <v>0</v>
      </c>
      <c r="K194" s="175" t="s">
        <v>147</v>
      </c>
      <c r="L194" s="40"/>
      <c r="M194" s="180" t="s">
        <v>1</v>
      </c>
      <c r="N194" s="181" t="s">
        <v>49</v>
      </c>
      <c r="O194" s="78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4" t="s">
        <v>148</v>
      </c>
      <c r="AT194" s="184" t="s">
        <v>143</v>
      </c>
      <c r="AU194" s="184" t="s">
        <v>21</v>
      </c>
      <c r="AY194" s="19" t="s">
        <v>141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92</v>
      </c>
      <c r="BK194" s="185">
        <f>ROUND(I194*H194,2)</f>
        <v>0</v>
      </c>
      <c r="BL194" s="19" t="s">
        <v>148</v>
      </c>
      <c r="BM194" s="184" t="s">
        <v>1008</v>
      </c>
    </row>
    <row r="195" spans="1:65" s="2" customFormat="1" ht="24.15" customHeight="1">
      <c r="A195" s="39"/>
      <c r="B195" s="172"/>
      <c r="C195" s="173" t="s">
        <v>313</v>
      </c>
      <c r="D195" s="173" t="s">
        <v>143</v>
      </c>
      <c r="E195" s="174" t="s">
        <v>1009</v>
      </c>
      <c r="F195" s="175" t="s">
        <v>1010</v>
      </c>
      <c r="G195" s="176" t="s">
        <v>220</v>
      </c>
      <c r="H195" s="177">
        <v>594.267</v>
      </c>
      <c r="I195" s="178"/>
      <c r="J195" s="179">
        <f>ROUND(I195*H195,2)</f>
        <v>0</v>
      </c>
      <c r="K195" s="175" t="s">
        <v>147</v>
      </c>
      <c r="L195" s="40"/>
      <c r="M195" s="180" t="s">
        <v>1</v>
      </c>
      <c r="N195" s="181" t="s">
        <v>49</v>
      </c>
      <c r="O195" s="78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84" t="s">
        <v>148</v>
      </c>
      <c r="AT195" s="184" t="s">
        <v>143</v>
      </c>
      <c r="AU195" s="184" t="s">
        <v>21</v>
      </c>
      <c r="AY195" s="19" t="s">
        <v>141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92</v>
      </c>
      <c r="BK195" s="185">
        <f>ROUND(I195*H195,2)</f>
        <v>0</v>
      </c>
      <c r="BL195" s="19" t="s">
        <v>148</v>
      </c>
      <c r="BM195" s="184" t="s">
        <v>1011</v>
      </c>
    </row>
    <row r="196" spans="1:63" s="12" customFormat="1" ht="25.9" customHeight="1">
      <c r="A196" s="12"/>
      <c r="B196" s="159"/>
      <c r="C196" s="12"/>
      <c r="D196" s="160" t="s">
        <v>83</v>
      </c>
      <c r="E196" s="161" t="s">
        <v>1012</v>
      </c>
      <c r="F196" s="161" t="s">
        <v>1013</v>
      </c>
      <c r="G196" s="12"/>
      <c r="H196" s="12"/>
      <c r="I196" s="162"/>
      <c r="J196" s="163">
        <f>BK196</f>
        <v>0</v>
      </c>
      <c r="K196" s="12"/>
      <c r="L196" s="159"/>
      <c r="M196" s="164"/>
      <c r="N196" s="165"/>
      <c r="O196" s="165"/>
      <c r="P196" s="166">
        <f>P197</f>
        <v>0</v>
      </c>
      <c r="Q196" s="165"/>
      <c r="R196" s="166">
        <f>R197</f>
        <v>1.005278</v>
      </c>
      <c r="S196" s="165"/>
      <c r="T196" s="167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0" t="s">
        <v>21</v>
      </c>
      <c r="AT196" s="168" t="s">
        <v>83</v>
      </c>
      <c r="AU196" s="168" t="s">
        <v>84</v>
      </c>
      <c r="AY196" s="160" t="s">
        <v>141</v>
      </c>
      <c r="BK196" s="169">
        <f>BK197</f>
        <v>0</v>
      </c>
    </row>
    <row r="197" spans="1:63" s="12" customFormat="1" ht="22.8" customHeight="1">
      <c r="A197" s="12"/>
      <c r="B197" s="159"/>
      <c r="C197" s="12"/>
      <c r="D197" s="160" t="s">
        <v>83</v>
      </c>
      <c r="E197" s="170" t="s">
        <v>1014</v>
      </c>
      <c r="F197" s="170" t="s">
        <v>1015</v>
      </c>
      <c r="G197" s="12"/>
      <c r="H197" s="12"/>
      <c r="I197" s="162"/>
      <c r="J197" s="171">
        <f>BK197</f>
        <v>0</v>
      </c>
      <c r="K197" s="12"/>
      <c r="L197" s="159"/>
      <c r="M197" s="164"/>
      <c r="N197" s="165"/>
      <c r="O197" s="165"/>
      <c r="P197" s="166">
        <f>SUM(P198:P229)</f>
        <v>0</v>
      </c>
      <c r="Q197" s="165"/>
      <c r="R197" s="166">
        <f>SUM(R198:R229)</f>
        <v>1.005278</v>
      </c>
      <c r="S197" s="165"/>
      <c r="T197" s="167">
        <f>SUM(T198:T229)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60" t="s">
        <v>21</v>
      </c>
      <c r="AT197" s="168" t="s">
        <v>83</v>
      </c>
      <c r="AU197" s="168" t="s">
        <v>92</v>
      </c>
      <c r="AY197" s="160" t="s">
        <v>141</v>
      </c>
      <c r="BK197" s="169">
        <f>SUM(BK198:BK229)</f>
        <v>0</v>
      </c>
    </row>
    <row r="198" spans="1:65" s="2" customFormat="1" ht="24.15" customHeight="1">
      <c r="A198" s="39"/>
      <c r="B198" s="172"/>
      <c r="C198" s="173" t="s">
        <v>317</v>
      </c>
      <c r="D198" s="173" t="s">
        <v>143</v>
      </c>
      <c r="E198" s="174" t="s">
        <v>1016</v>
      </c>
      <c r="F198" s="175" t="s">
        <v>1017</v>
      </c>
      <c r="G198" s="176" t="s">
        <v>146</v>
      </c>
      <c r="H198" s="177">
        <v>30.8</v>
      </c>
      <c r="I198" s="178"/>
      <c r="J198" s="179">
        <f>ROUND(I198*H198,2)</f>
        <v>0</v>
      </c>
      <c r="K198" s="175" t="s">
        <v>147</v>
      </c>
      <c r="L198" s="40"/>
      <c r="M198" s="180" t="s">
        <v>1</v>
      </c>
      <c r="N198" s="181" t="s">
        <v>49</v>
      </c>
      <c r="O198" s="78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4" t="s">
        <v>228</v>
      </c>
      <c r="AT198" s="184" t="s">
        <v>143</v>
      </c>
      <c r="AU198" s="184" t="s">
        <v>21</v>
      </c>
      <c r="AY198" s="19" t="s">
        <v>141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92</v>
      </c>
      <c r="BK198" s="185">
        <f>ROUND(I198*H198,2)</f>
        <v>0</v>
      </c>
      <c r="BL198" s="19" t="s">
        <v>228</v>
      </c>
      <c r="BM198" s="184" t="s">
        <v>1018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1019</v>
      </c>
      <c r="G199" s="13"/>
      <c r="H199" s="194">
        <v>30.8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92</v>
      </c>
      <c r="AY199" s="192" t="s">
        <v>141</v>
      </c>
    </row>
    <row r="200" spans="1:65" s="2" customFormat="1" ht="14.4" customHeight="1">
      <c r="A200" s="39"/>
      <c r="B200" s="172"/>
      <c r="C200" s="207" t="s">
        <v>324</v>
      </c>
      <c r="D200" s="207" t="s">
        <v>250</v>
      </c>
      <c r="E200" s="208" t="s">
        <v>1020</v>
      </c>
      <c r="F200" s="209" t="s">
        <v>1021</v>
      </c>
      <c r="G200" s="210" t="s">
        <v>220</v>
      </c>
      <c r="H200" s="211">
        <v>0.009</v>
      </c>
      <c r="I200" s="212"/>
      <c r="J200" s="213">
        <f>ROUND(I200*H200,2)</f>
        <v>0</v>
      </c>
      <c r="K200" s="209" t="s">
        <v>147</v>
      </c>
      <c r="L200" s="214"/>
      <c r="M200" s="215" t="s">
        <v>1</v>
      </c>
      <c r="N200" s="216" t="s">
        <v>49</v>
      </c>
      <c r="O200" s="78"/>
      <c r="P200" s="182">
        <f>O200*H200</f>
        <v>0</v>
      </c>
      <c r="Q200" s="182">
        <v>1</v>
      </c>
      <c r="R200" s="182">
        <f>Q200*H200</f>
        <v>0.009</v>
      </c>
      <c r="S200" s="182">
        <v>0</v>
      </c>
      <c r="T200" s="18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4" t="s">
        <v>313</v>
      </c>
      <c r="AT200" s="184" t="s">
        <v>250</v>
      </c>
      <c r="AU200" s="184" t="s">
        <v>21</v>
      </c>
      <c r="AY200" s="19" t="s">
        <v>141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92</v>
      </c>
      <c r="BK200" s="185">
        <f>ROUND(I200*H200,2)</f>
        <v>0</v>
      </c>
      <c r="BL200" s="19" t="s">
        <v>228</v>
      </c>
      <c r="BM200" s="184" t="s">
        <v>1022</v>
      </c>
    </row>
    <row r="201" spans="1:51" s="13" customFormat="1" ht="12">
      <c r="A201" s="13"/>
      <c r="B201" s="191"/>
      <c r="C201" s="13"/>
      <c r="D201" s="186" t="s">
        <v>152</v>
      </c>
      <c r="E201" s="13"/>
      <c r="F201" s="193" t="s">
        <v>1023</v>
      </c>
      <c r="G201" s="13"/>
      <c r="H201" s="194">
        <v>0.009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3</v>
      </c>
      <c r="AX201" s="13" t="s">
        <v>92</v>
      </c>
      <c r="AY201" s="192" t="s">
        <v>141</v>
      </c>
    </row>
    <row r="202" spans="1:65" s="2" customFormat="1" ht="24.15" customHeight="1">
      <c r="A202" s="39"/>
      <c r="B202" s="172"/>
      <c r="C202" s="173" t="s">
        <v>329</v>
      </c>
      <c r="D202" s="173" t="s">
        <v>143</v>
      </c>
      <c r="E202" s="174" t="s">
        <v>1024</v>
      </c>
      <c r="F202" s="175" t="s">
        <v>1025</v>
      </c>
      <c r="G202" s="176" t="s">
        <v>146</v>
      </c>
      <c r="H202" s="177">
        <v>30.8</v>
      </c>
      <c r="I202" s="178"/>
      <c r="J202" s="179">
        <f>ROUND(I202*H202,2)</f>
        <v>0</v>
      </c>
      <c r="K202" s="175" t="s">
        <v>147</v>
      </c>
      <c r="L202" s="40"/>
      <c r="M202" s="180" t="s">
        <v>1</v>
      </c>
      <c r="N202" s="181" t="s">
        <v>49</v>
      </c>
      <c r="O202" s="78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84" t="s">
        <v>228</v>
      </c>
      <c r="AT202" s="184" t="s">
        <v>143</v>
      </c>
      <c r="AU202" s="184" t="s">
        <v>21</v>
      </c>
      <c r="AY202" s="19" t="s">
        <v>141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9" t="s">
        <v>92</v>
      </c>
      <c r="BK202" s="185">
        <f>ROUND(I202*H202,2)</f>
        <v>0</v>
      </c>
      <c r="BL202" s="19" t="s">
        <v>228</v>
      </c>
      <c r="BM202" s="184" t="s">
        <v>1026</v>
      </c>
    </row>
    <row r="203" spans="1:65" s="2" customFormat="1" ht="14.4" customHeight="1">
      <c r="A203" s="39"/>
      <c r="B203" s="172"/>
      <c r="C203" s="207" t="s">
        <v>335</v>
      </c>
      <c r="D203" s="207" t="s">
        <v>250</v>
      </c>
      <c r="E203" s="208" t="s">
        <v>1027</v>
      </c>
      <c r="F203" s="209" t="s">
        <v>1028</v>
      </c>
      <c r="G203" s="210" t="s">
        <v>220</v>
      </c>
      <c r="H203" s="211">
        <v>0.046</v>
      </c>
      <c r="I203" s="212"/>
      <c r="J203" s="213">
        <f>ROUND(I203*H203,2)</f>
        <v>0</v>
      </c>
      <c r="K203" s="209" t="s">
        <v>147</v>
      </c>
      <c r="L203" s="214"/>
      <c r="M203" s="215" t="s">
        <v>1</v>
      </c>
      <c r="N203" s="216" t="s">
        <v>49</v>
      </c>
      <c r="O203" s="78"/>
      <c r="P203" s="182">
        <f>O203*H203</f>
        <v>0</v>
      </c>
      <c r="Q203" s="182">
        <v>1</v>
      </c>
      <c r="R203" s="182">
        <f>Q203*H203</f>
        <v>0.046</v>
      </c>
      <c r="S203" s="182">
        <v>0</v>
      </c>
      <c r="T203" s="18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4" t="s">
        <v>313</v>
      </c>
      <c r="AT203" s="184" t="s">
        <v>250</v>
      </c>
      <c r="AU203" s="184" t="s">
        <v>21</v>
      </c>
      <c r="AY203" s="19" t="s">
        <v>141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9" t="s">
        <v>92</v>
      </c>
      <c r="BK203" s="185">
        <f>ROUND(I203*H203,2)</f>
        <v>0</v>
      </c>
      <c r="BL203" s="19" t="s">
        <v>228</v>
      </c>
      <c r="BM203" s="184" t="s">
        <v>1029</v>
      </c>
    </row>
    <row r="204" spans="1:51" s="13" customFormat="1" ht="12">
      <c r="A204" s="13"/>
      <c r="B204" s="191"/>
      <c r="C204" s="13"/>
      <c r="D204" s="186" t="s">
        <v>152</v>
      </c>
      <c r="E204" s="13"/>
      <c r="F204" s="193" t="s">
        <v>1030</v>
      </c>
      <c r="G204" s="13"/>
      <c r="H204" s="194">
        <v>0.046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152</v>
      </c>
      <c r="AU204" s="192" t="s">
        <v>21</v>
      </c>
      <c r="AV204" s="13" t="s">
        <v>21</v>
      </c>
      <c r="AW204" s="13" t="s">
        <v>3</v>
      </c>
      <c r="AX204" s="13" t="s">
        <v>92</v>
      </c>
      <c r="AY204" s="192" t="s">
        <v>141</v>
      </c>
    </row>
    <row r="205" spans="1:65" s="2" customFormat="1" ht="24.15" customHeight="1">
      <c r="A205" s="39"/>
      <c r="B205" s="172"/>
      <c r="C205" s="173" t="s">
        <v>339</v>
      </c>
      <c r="D205" s="173" t="s">
        <v>143</v>
      </c>
      <c r="E205" s="174" t="s">
        <v>1024</v>
      </c>
      <c r="F205" s="175" t="s">
        <v>1025</v>
      </c>
      <c r="G205" s="176" t="s">
        <v>146</v>
      </c>
      <c r="H205" s="177">
        <v>15.4</v>
      </c>
      <c r="I205" s="178"/>
      <c r="J205" s="179">
        <f>ROUND(I205*H205,2)</f>
        <v>0</v>
      </c>
      <c r="K205" s="175" t="s">
        <v>147</v>
      </c>
      <c r="L205" s="40"/>
      <c r="M205" s="180" t="s">
        <v>1</v>
      </c>
      <c r="N205" s="181" t="s">
        <v>49</v>
      </c>
      <c r="O205" s="78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4" t="s">
        <v>228</v>
      </c>
      <c r="AT205" s="184" t="s">
        <v>143</v>
      </c>
      <c r="AU205" s="184" t="s">
        <v>21</v>
      </c>
      <c r="AY205" s="19" t="s">
        <v>141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92</v>
      </c>
      <c r="BK205" s="185">
        <f>ROUND(I205*H205,2)</f>
        <v>0</v>
      </c>
      <c r="BL205" s="19" t="s">
        <v>228</v>
      </c>
      <c r="BM205" s="184" t="s">
        <v>1031</v>
      </c>
    </row>
    <row r="206" spans="1:51" s="13" customFormat="1" ht="12">
      <c r="A206" s="13"/>
      <c r="B206" s="191"/>
      <c r="C206" s="13"/>
      <c r="D206" s="186" t="s">
        <v>152</v>
      </c>
      <c r="E206" s="192" t="s">
        <v>1</v>
      </c>
      <c r="F206" s="193" t="s">
        <v>1032</v>
      </c>
      <c r="G206" s="13"/>
      <c r="H206" s="194">
        <v>15.4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152</v>
      </c>
      <c r="AU206" s="192" t="s">
        <v>21</v>
      </c>
      <c r="AV206" s="13" t="s">
        <v>21</v>
      </c>
      <c r="AW206" s="13" t="s">
        <v>40</v>
      </c>
      <c r="AX206" s="13" t="s">
        <v>92</v>
      </c>
      <c r="AY206" s="192" t="s">
        <v>141</v>
      </c>
    </row>
    <row r="207" spans="1:65" s="2" customFormat="1" ht="24.15" customHeight="1">
      <c r="A207" s="39"/>
      <c r="B207" s="172"/>
      <c r="C207" s="207" t="s">
        <v>343</v>
      </c>
      <c r="D207" s="207" t="s">
        <v>250</v>
      </c>
      <c r="E207" s="208" t="s">
        <v>1033</v>
      </c>
      <c r="F207" s="209" t="s">
        <v>1034</v>
      </c>
      <c r="G207" s="210" t="s">
        <v>253</v>
      </c>
      <c r="H207" s="211">
        <v>23.1</v>
      </c>
      <c r="I207" s="212"/>
      <c r="J207" s="213">
        <f>ROUND(I207*H207,2)</f>
        <v>0</v>
      </c>
      <c r="K207" s="209" t="s">
        <v>147</v>
      </c>
      <c r="L207" s="214"/>
      <c r="M207" s="215" t="s">
        <v>1</v>
      </c>
      <c r="N207" s="216" t="s">
        <v>49</v>
      </c>
      <c r="O207" s="78"/>
      <c r="P207" s="182">
        <f>O207*H207</f>
        <v>0</v>
      </c>
      <c r="Q207" s="182">
        <v>0.001</v>
      </c>
      <c r="R207" s="182">
        <f>Q207*H207</f>
        <v>0.023100000000000002</v>
      </c>
      <c r="S207" s="182">
        <v>0</v>
      </c>
      <c r="T207" s="18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84" t="s">
        <v>313</v>
      </c>
      <c r="AT207" s="184" t="s">
        <v>250</v>
      </c>
      <c r="AU207" s="184" t="s">
        <v>21</v>
      </c>
      <c r="AY207" s="19" t="s">
        <v>141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9" t="s">
        <v>92</v>
      </c>
      <c r="BK207" s="185">
        <f>ROUND(I207*H207,2)</f>
        <v>0</v>
      </c>
      <c r="BL207" s="19" t="s">
        <v>228</v>
      </c>
      <c r="BM207" s="184" t="s">
        <v>1035</v>
      </c>
    </row>
    <row r="208" spans="1:51" s="13" customFormat="1" ht="12">
      <c r="A208" s="13"/>
      <c r="B208" s="191"/>
      <c r="C208" s="13"/>
      <c r="D208" s="186" t="s">
        <v>152</v>
      </c>
      <c r="E208" s="13"/>
      <c r="F208" s="193" t="s">
        <v>1036</v>
      </c>
      <c r="G208" s="13"/>
      <c r="H208" s="194">
        <v>23.1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3</v>
      </c>
      <c r="AX208" s="13" t="s">
        <v>92</v>
      </c>
      <c r="AY208" s="192" t="s">
        <v>141</v>
      </c>
    </row>
    <row r="209" spans="1:65" s="2" customFormat="1" ht="24.15" customHeight="1">
      <c r="A209" s="39"/>
      <c r="B209" s="172"/>
      <c r="C209" s="173" t="s">
        <v>347</v>
      </c>
      <c r="D209" s="173" t="s">
        <v>143</v>
      </c>
      <c r="E209" s="174" t="s">
        <v>1037</v>
      </c>
      <c r="F209" s="175" t="s">
        <v>1038</v>
      </c>
      <c r="G209" s="176" t="s">
        <v>146</v>
      </c>
      <c r="H209" s="177">
        <v>105.3</v>
      </c>
      <c r="I209" s="178"/>
      <c r="J209" s="179">
        <f>ROUND(I209*H209,2)</f>
        <v>0</v>
      </c>
      <c r="K209" s="175" t="s">
        <v>147</v>
      </c>
      <c r="L209" s="40"/>
      <c r="M209" s="180" t="s">
        <v>1</v>
      </c>
      <c r="N209" s="181" t="s">
        <v>49</v>
      </c>
      <c r="O209" s="78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4" t="s">
        <v>228</v>
      </c>
      <c r="AT209" s="184" t="s">
        <v>143</v>
      </c>
      <c r="AU209" s="184" t="s">
        <v>21</v>
      </c>
      <c r="AY209" s="19" t="s">
        <v>141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92</v>
      </c>
      <c r="BK209" s="185">
        <f>ROUND(I209*H209,2)</f>
        <v>0</v>
      </c>
      <c r="BL209" s="19" t="s">
        <v>228</v>
      </c>
      <c r="BM209" s="184" t="s">
        <v>1039</v>
      </c>
    </row>
    <row r="210" spans="1:51" s="13" customFormat="1" ht="12">
      <c r="A210" s="13"/>
      <c r="B210" s="191"/>
      <c r="C210" s="13"/>
      <c r="D210" s="186" t="s">
        <v>152</v>
      </c>
      <c r="E210" s="192" t="s">
        <v>1</v>
      </c>
      <c r="F210" s="193" t="s">
        <v>1040</v>
      </c>
      <c r="G210" s="13"/>
      <c r="H210" s="194">
        <v>105.3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152</v>
      </c>
      <c r="AU210" s="192" t="s">
        <v>21</v>
      </c>
      <c r="AV210" s="13" t="s">
        <v>21</v>
      </c>
      <c r="AW210" s="13" t="s">
        <v>40</v>
      </c>
      <c r="AX210" s="13" t="s">
        <v>92</v>
      </c>
      <c r="AY210" s="192" t="s">
        <v>141</v>
      </c>
    </row>
    <row r="211" spans="1:65" s="2" customFormat="1" ht="14.4" customHeight="1">
      <c r="A211" s="39"/>
      <c r="B211" s="172"/>
      <c r="C211" s="207" t="s">
        <v>351</v>
      </c>
      <c r="D211" s="207" t="s">
        <v>250</v>
      </c>
      <c r="E211" s="208" t="s">
        <v>1020</v>
      </c>
      <c r="F211" s="209" t="s">
        <v>1021</v>
      </c>
      <c r="G211" s="210" t="s">
        <v>220</v>
      </c>
      <c r="H211" s="211">
        <v>0.037</v>
      </c>
      <c r="I211" s="212"/>
      <c r="J211" s="213">
        <f>ROUND(I211*H211,2)</f>
        <v>0</v>
      </c>
      <c r="K211" s="209" t="s">
        <v>147</v>
      </c>
      <c r="L211" s="214"/>
      <c r="M211" s="215" t="s">
        <v>1</v>
      </c>
      <c r="N211" s="216" t="s">
        <v>49</v>
      </c>
      <c r="O211" s="78"/>
      <c r="P211" s="182">
        <f>O211*H211</f>
        <v>0</v>
      </c>
      <c r="Q211" s="182">
        <v>1</v>
      </c>
      <c r="R211" s="182">
        <f>Q211*H211</f>
        <v>0.037</v>
      </c>
      <c r="S211" s="182">
        <v>0</v>
      </c>
      <c r="T211" s="18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4" t="s">
        <v>313</v>
      </c>
      <c r="AT211" s="184" t="s">
        <v>250</v>
      </c>
      <c r="AU211" s="184" t="s">
        <v>21</v>
      </c>
      <c r="AY211" s="19" t="s">
        <v>141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9" t="s">
        <v>92</v>
      </c>
      <c r="BK211" s="185">
        <f>ROUND(I211*H211,2)</f>
        <v>0</v>
      </c>
      <c r="BL211" s="19" t="s">
        <v>228</v>
      </c>
      <c r="BM211" s="184" t="s">
        <v>1041</v>
      </c>
    </row>
    <row r="212" spans="1:51" s="13" customFormat="1" ht="12">
      <c r="A212" s="13"/>
      <c r="B212" s="191"/>
      <c r="C212" s="13"/>
      <c r="D212" s="186" t="s">
        <v>152</v>
      </c>
      <c r="E212" s="13"/>
      <c r="F212" s="193" t="s">
        <v>1042</v>
      </c>
      <c r="G212" s="13"/>
      <c r="H212" s="194">
        <v>0.037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152</v>
      </c>
      <c r="AU212" s="192" t="s">
        <v>21</v>
      </c>
      <c r="AV212" s="13" t="s">
        <v>21</v>
      </c>
      <c r="AW212" s="13" t="s">
        <v>3</v>
      </c>
      <c r="AX212" s="13" t="s">
        <v>92</v>
      </c>
      <c r="AY212" s="192" t="s">
        <v>141</v>
      </c>
    </row>
    <row r="213" spans="1:65" s="2" customFormat="1" ht="24.15" customHeight="1">
      <c r="A213" s="39"/>
      <c r="B213" s="172"/>
      <c r="C213" s="173" t="s">
        <v>357</v>
      </c>
      <c r="D213" s="173" t="s">
        <v>143</v>
      </c>
      <c r="E213" s="174" t="s">
        <v>1043</v>
      </c>
      <c r="F213" s="175" t="s">
        <v>1044</v>
      </c>
      <c r="G213" s="176" t="s">
        <v>146</v>
      </c>
      <c r="H213" s="177">
        <v>105.3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228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228</v>
      </c>
      <c r="BM213" s="184" t="s">
        <v>1045</v>
      </c>
    </row>
    <row r="214" spans="1:65" s="2" customFormat="1" ht="14.4" customHeight="1">
      <c r="A214" s="39"/>
      <c r="B214" s="172"/>
      <c r="C214" s="207" t="s">
        <v>29</v>
      </c>
      <c r="D214" s="207" t="s">
        <v>250</v>
      </c>
      <c r="E214" s="208" t="s">
        <v>1027</v>
      </c>
      <c r="F214" s="209" t="s">
        <v>1028</v>
      </c>
      <c r="G214" s="210" t="s">
        <v>220</v>
      </c>
      <c r="H214" s="211">
        <v>0.174</v>
      </c>
      <c r="I214" s="212"/>
      <c r="J214" s="213">
        <f>ROUND(I214*H214,2)</f>
        <v>0</v>
      </c>
      <c r="K214" s="209" t="s">
        <v>147</v>
      </c>
      <c r="L214" s="214"/>
      <c r="M214" s="215" t="s">
        <v>1</v>
      </c>
      <c r="N214" s="216" t="s">
        <v>49</v>
      </c>
      <c r="O214" s="78"/>
      <c r="P214" s="182">
        <f>O214*H214</f>
        <v>0</v>
      </c>
      <c r="Q214" s="182">
        <v>1</v>
      </c>
      <c r="R214" s="182">
        <f>Q214*H214</f>
        <v>0.174</v>
      </c>
      <c r="S214" s="182">
        <v>0</v>
      </c>
      <c r="T214" s="18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4" t="s">
        <v>313</v>
      </c>
      <c r="AT214" s="184" t="s">
        <v>250</v>
      </c>
      <c r="AU214" s="184" t="s">
        <v>21</v>
      </c>
      <c r="AY214" s="19" t="s">
        <v>141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92</v>
      </c>
      <c r="BK214" s="185">
        <f>ROUND(I214*H214,2)</f>
        <v>0</v>
      </c>
      <c r="BL214" s="19" t="s">
        <v>228</v>
      </c>
      <c r="BM214" s="184" t="s">
        <v>1046</v>
      </c>
    </row>
    <row r="215" spans="1:51" s="13" customFormat="1" ht="12">
      <c r="A215" s="13"/>
      <c r="B215" s="191"/>
      <c r="C215" s="13"/>
      <c r="D215" s="186" t="s">
        <v>152</v>
      </c>
      <c r="E215" s="13"/>
      <c r="F215" s="193" t="s">
        <v>1047</v>
      </c>
      <c r="G215" s="13"/>
      <c r="H215" s="194">
        <v>0.174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3</v>
      </c>
      <c r="AX215" s="13" t="s">
        <v>92</v>
      </c>
      <c r="AY215" s="192" t="s">
        <v>141</v>
      </c>
    </row>
    <row r="216" spans="1:65" s="2" customFormat="1" ht="24.15" customHeight="1">
      <c r="A216" s="39"/>
      <c r="B216" s="172"/>
      <c r="C216" s="173" t="s">
        <v>364</v>
      </c>
      <c r="D216" s="173" t="s">
        <v>143</v>
      </c>
      <c r="E216" s="174" t="s">
        <v>1043</v>
      </c>
      <c r="F216" s="175" t="s">
        <v>1044</v>
      </c>
      <c r="G216" s="176" t="s">
        <v>146</v>
      </c>
      <c r="H216" s="177">
        <v>15.4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228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228</v>
      </c>
      <c r="BM216" s="184" t="s">
        <v>1048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1032</v>
      </c>
      <c r="G217" s="13"/>
      <c r="H217" s="194">
        <v>15.4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65" s="2" customFormat="1" ht="24.15" customHeight="1">
      <c r="A218" s="39"/>
      <c r="B218" s="172"/>
      <c r="C218" s="207" t="s">
        <v>368</v>
      </c>
      <c r="D218" s="207" t="s">
        <v>250</v>
      </c>
      <c r="E218" s="208" t="s">
        <v>1033</v>
      </c>
      <c r="F218" s="209" t="s">
        <v>1034</v>
      </c>
      <c r="G218" s="210" t="s">
        <v>253</v>
      </c>
      <c r="H218" s="211">
        <v>25.41</v>
      </c>
      <c r="I218" s="212"/>
      <c r="J218" s="213">
        <f>ROUND(I218*H218,2)</f>
        <v>0</v>
      </c>
      <c r="K218" s="209" t="s">
        <v>147</v>
      </c>
      <c r="L218" s="214"/>
      <c r="M218" s="215" t="s">
        <v>1</v>
      </c>
      <c r="N218" s="216" t="s">
        <v>49</v>
      </c>
      <c r="O218" s="78"/>
      <c r="P218" s="182">
        <f>O218*H218</f>
        <v>0</v>
      </c>
      <c r="Q218" s="182">
        <v>0.001</v>
      </c>
      <c r="R218" s="182">
        <f>Q218*H218</f>
        <v>0.025410000000000002</v>
      </c>
      <c r="S218" s="182">
        <v>0</v>
      </c>
      <c r="T218" s="18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4" t="s">
        <v>313</v>
      </c>
      <c r="AT218" s="184" t="s">
        <v>250</v>
      </c>
      <c r="AU218" s="184" t="s">
        <v>21</v>
      </c>
      <c r="AY218" s="19" t="s">
        <v>141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92</v>
      </c>
      <c r="BK218" s="185">
        <f>ROUND(I218*H218,2)</f>
        <v>0</v>
      </c>
      <c r="BL218" s="19" t="s">
        <v>228</v>
      </c>
      <c r="BM218" s="184" t="s">
        <v>1049</v>
      </c>
    </row>
    <row r="219" spans="1:51" s="13" customFormat="1" ht="12">
      <c r="A219" s="13"/>
      <c r="B219" s="191"/>
      <c r="C219" s="13"/>
      <c r="D219" s="186" t="s">
        <v>152</v>
      </c>
      <c r="E219" s="13"/>
      <c r="F219" s="193" t="s">
        <v>1050</v>
      </c>
      <c r="G219" s="13"/>
      <c r="H219" s="194">
        <v>25.41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152</v>
      </c>
      <c r="AU219" s="192" t="s">
        <v>21</v>
      </c>
      <c r="AV219" s="13" t="s">
        <v>21</v>
      </c>
      <c r="AW219" s="13" t="s">
        <v>3</v>
      </c>
      <c r="AX219" s="13" t="s">
        <v>92</v>
      </c>
      <c r="AY219" s="192" t="s">
        <v>141</v>
      </c>
    </row>
    <row r="220" spans="1:65" s="2" customFormat="1" ht="24.15" customHeight="1">
      <c r="A220" s="39"/>
      <c r="B220" s="172"/>
      <c r="C220" s="173" t="s">
        <v>372</v>
      </c>
      <c r="D220" s="173" t="s">
        <v>143</v>
      </c>
      <c r="E220" s="174" t="s">
        <v>1051</v>
      </c>
      <c r="F220" s="175" t="s">
        <v>1052</v>
      </c>
      <c r="G220" s="176" t="s">
        <v>146</v>
      </c>
      <c r="H220" s="177">
        <v>105.3</v>
      </c>
      <c r="I220" s="178"/>
      <c r="J220" s="179">
        <f>ROUND(I220*H220,2)</f>
        <v>0</v>
      </c>
      <c r="K220" s="175" t="s">
        <v>147</v>
      </c>
      <c r="L220" s="40"/>
      <c r="M220" s="180" t="s">
        <v>1</v>
      </c>
      <c r="N220" s="181" t="s">
        <v>49</v>
      </c>
      <c r="O220" s="78"/>
      <c r="P220" s="182">
        <f>O220*H220</f>
        <v>0</v>
      </c>
      <c r="Q220" s="182">
        <v>0.0004</v>
      </c>
      <c r="R220" s="182">
        <f>Q220*H220</f>
        <v>0.04212</v>
      </c>
      <c r="S220" s="182">
        <v>0</v>
      </c>
      <c r="T220" s="18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4" t="s">
        <v>228</v>
      </c>
      <c r="AT220" s="184" t="s">
        <v>143</v>
      </c>
      <c r="AU220" s="184" t="s">
        <v>21</v>
      </c>
      <c r="AY220" s="19" t="s">
        <v>141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9" t="s">
        <v>92</v>
      </c>
      <c r="BK220" s="185">
        <f>ROUND(I220*H220,2)</f>
        <v>0</v>
      </c>
      <c r="BL220" s="19" t="s">
        <v>228</v>
      </c>
      <c r="BM220" s="184" t="s">
        <v>1053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1040</v>
      </c>
      <c r="G221" s="13"/>
      <c r="H221" s="194">
        <v>105.3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92</v>
      </c>
      <c r="AY221" s="192" t="s">
        <v>141</v>
      </c>
    </row>
    <row r="222" spans="1:65" s="2" customFormat="1" ht="37.8" customHeight="1">
      <c r="A222" s="39"/>
      <c r="B222" s="172"/>
      <c r="C222" s="207" t="s">
        <v>376</v>
      </c>
      <c r="D222" s="207" t="s">
        <v>250</v>
      </c>
      <c r="E222" s="208" t="s">
        <v>1054</v>
      </c>
      <c r="F222" s="209" t="s">
        <v>1055</v>
      </c>
      <c r="G222" s="210" t="s">
        <v>146</v>
      </c>
      <c r="H222" s="211">
        <v>126.36</v>
      </c>
      <c r="I222" s="212"/>
      <c r="J222" s="213">
        <f>ROUND(I222*H222,2)</f>
        <v>0</v>
      </c>
      <c r="K222" s="209" t="s">
        <v>147</v>
      </c>
      <c r="L222" s="214"/>
      <c r="M222" s="215" t="s">
        <v>1</v>
      </c>
      <c r="N222" s="216" t="s">
        <v>49</v>
      </c>
      <c r="O222" s="78"/>
      <c r="P222" s="182">
        <f>O222*H222</f>
        <v>0</v>
      </c>
      <c r="Q222" s="182">
        <v>0.0048</v>
      </c>
      <c r="R222" s="182">
        <f>Q222*H222</f>
        <v>0.606528</v>
      </c>
      <c r="S222" s="182">
        <v>0</v>
      </c>
      <c r="T222" s="18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4" t="s">
        <v>313</v>
      </c>
      <c r="AT222" s="184" t="s">
        <v>250</v>
      </c>
      <c r="AU222" s="184" t="s">
        <v>21</v>
      </c>
      <c r="AY222" s="19" t="s">
        <v>141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92</v>
      </c>
      <c r="BK222" s="185">
        <f>ROUND(I222*H222,2)</f>
        <v>0</v>
      </c>
      <c r="BL222" s="19" t="s">
        <v>228</v>
      </c>
      <c r="BM222" s="184" t="s">
        <v>1056</v>
      </c>
    </row>
    <row r="223" spans="1:51" s="13" customFormat="1" ht="12">
      <c r="A223" s="13"/>
      <c r="B223" s="191"/>
      <c r="C223" s="13"/>
      <c r="D223" s="186" t="s">
        <v>152</v>
      </c>
      <c r="E223" s="13"/>
      <c r="F223" s="193" t="s">
        <v>1057</v>
      </c>
      <c r="G223" s="13"/>
      <c r="H223" s="194">
        <v>126.36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3</v>
      </c>
      <c r="AX223" s="13" t="s">
        <v>92</v>
      </c>
      <c r="AY223" s="192" t="s">
        <v>141</v>
      </c>
    </row>
    <row r="224" spans="1:65" s="2" customFormat="1" ht="24.15" customHeight="1">
      <c r="A224" s="39"/>
      <c r="B224" s="172"/>
      <c r="C224" s="173" t="s">
        <v>380</v>
      </c>
      <c r="D224" s="173" t="s">
        <v>143</v>
      </c>
      <c r="E224" s="174" t="s">
        <v>1058</v>
      </c>
      <c r="F224" s="175" t="s">
        <v>1059</v>
      </c>
      <c r="G224" s="176" t="s">
        <v>146</v>
      </c>
      <c r="H224" s="177">
        <v>105.3</v>
      </c>
      <c r="I224" s="178"/>
      <c r="J224" s="179">
        <f>ROUND(I224*H224,2)</f>
        <v>0</v>
      </c>
      <c r="K224" s="175" t="s">
        <v>147</v>
      </c>
      <c r="L224" s="40"/>
      <c r="M224" s="180" t="s">
        <v>1</v>
      </c>
      <c r="N224" s="181" t="s">
        <v>49</v>
      </c>
      <c r="O224" s="78"/>
      <c r="P224" s="182">
        <f>O224*H224</f>
        <v>0</v>
      </c>
      <c r="Q224" s="182">
        <v>4E-05</v>
      </c>
      <c r="R224" s="182">
        <f>Q224*H224</f>
        <v>0.0042120000000000005</v>
      </c>
      <c r="S224" s="182">
        <v>0</v>
      </c>
      <c r="T224" s="18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4" t="s">
        <v>228</v>
      </c>
      <c r="AT224" s="184" t="s">
        <v>143</v>
      </c>
      <c r="AU224" s="184" t="s">
        <v>21</v>
      </c>
      <c r="AY224" s="19" t="s">
        <v>141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92</v>
      </c>
      <c r="BK224" s="185">
        <f>ROUND(I224*H224,2)</f>
        <v>0</v>
      </c>
      <c r="BL224" s="19" t="s">
        <v>228</v>
      </c>
      <c r="BM224" s="184" t="s">
        <v>1060</v>
      </c>
    </row>
    <row r="225" spans="1:51" s="13" customFormat="1" ht="12">
      <c r="A225" s="13"/>
      <c r="B225" s="191"/>
      <c r="C225" s="13"/>
      <c r="D225" s="186" t="s">
        <v>152</v>
      </c>
      <c r="E225" s="192" t="s">
        <v>1</v>
      </c>
      <c r="F225" s="193" t="s">
        <v>1040</v>
      </c>
      <c r="G225" s="13"/>
      <c r="H225" s="194">
        <v>105.3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152</v>
      </c>
      <c r="AU225" s="192" t="s">
        <v>21</v>
      </c>
      <c r="AV225" s="13" t="s">
        <v>21</v>
      </c>
      <c r="AW225" s="13" t="s">
        <v>40</v>
      </c>
      <c r="AX225" s="13" t="s">
        <v>92</v>
      </c>
      <c r="AY225" s="192" t="s">
        <v>141</v>
      </c>
    </row>
    <row r="226" spans="1:65" s="2" customFormat="1" ht="24.15" customHeight="1">
      <c r="A226" s="39"/>
      <c r="B226" s="172"/>
      <c r="C226" s="207" t="s">
        <v>384</v>
      </c>
      <c r="D226" s="207" t="s">
        <v>250</v>
      </c>
      <c r="E226" s="208" t="s">
        <v>1061</v>
      </c>
      <c r="F226" s="209" t="s">
        <v>1062</v>
      </c>
      <c r="G226" s="210" t="s">
        <v>146</v>
      </c>
      <c r="H226" s="211">
        <v>126.36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0.0003</v>
      </c>
      <c r="R226" s="182">
        <f>Q226*H226</f>
        <v>0.037908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313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228</v>
      </c>
      <c r="BM226" s="184" t="s">
        <v>1063</v>
      </c>
    </row>
    <row r="227" spans="1:51" s="13" customFormat="1" ht="12">
      <c r="A227" s="13"/>
      <c r="B227" s="191"/>
      <c r="C227" s="13"/>
      <c r="D227" s="186" t="s">
        <v>152</v>
      </c>
      <c r="E227" s="13"/>
      <c r="F227" s="193" t="s">
        <v>1057</v>
      </c>
      <c r="G227" s="13"/>
      <c r="H227" s="194">
        <v>126.36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3</v>
      </c>
      <c r="AX227" s="13" t="s">
        <v>92</v>
      </c>
      <c r="AY227" s="192" t="s">
        <v>141</v>
      </c>
    </row>
    <row r="228" spans="1:65" s="2" customFormat="1" ht="24.15" customHeight="1">
      <c r="A228" s="39"/>
      <c r="B228" s="172"/>
      <c r="C228" s="173" t="s">
        <v>390</v>
      </c>
      <c r="D228" s="173" t="s">
        <v>143</v>
      </c>
      <c r="E228" s="174" t="s">
        <v>1064</v>
      </c>
      <c r="F228" s="175" t="s">
        <v>1065</v>
      </c>
      <c r="G228" s="176" t="s">
        <v>220</v>
      </c>
      <c r="H228" s="177">
        <v>1.005</v>
      </c>
      <c r="I228" s="178"/>
      <c r="J228" s="179">
        <f>ROUND(I228*H228,2)</f>
        <v>0</v>
      </c>
      <c r="K228" s="175" t="s">
        <v>147</v>
      </c>
      <c r="L228" s="40"/>
      <c r="M228" s="180" t="s">
        <v>1</v>
      </c>
      <c r="N228" s="181" t="s">
        <v>49</v>
      </c>
      <c r="O228" s="78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4" t="s">
        <v>228</v>
      </c>
      <c r="AT228" s="184" t="s">
        <v>143</v>
      </c>
      <c r="AU228" s="184" t="s">
        <v>21</v>
      </c>
      <c r="AY228" s="19" t="s">
        <v>141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9" t="s">
        <v>92</v>
      </c>
      <c r="BK228" s="185">
        <f>ROUND(I228*H228,2)</f>
        <v>0</v>
      </c>
      <c r="BL228" s="19" t="s">
        <v>228</v>
      </c>
      <c r="BM228" s="184" t="s">
        <v>1066</v>
      </c>
    </row>
    <row r="229" spans="1:65" s="2" customFormat="1" ht="24.15" customHeight="1">
      <c r="A229" s="39"/>
      <c r="B229" s="172"/>
      <c r="C229" s="173" t="s">
        <v>395</v>
      </c>
      <c r="D229" s="173" t="s">
        <v>143</v>
      </c>
      <c r="E229" s="174" t="s">
        <v>1067</v>
      </c>
      <c r="F229" s="175" t="s">
        <v>1068</v>
      </c>
      <c r="G229" s="176" t="s">
        <v>220</v>
      </c>
      <c r="H229" s="177">
        <v>1.005</v>
      </c>
      <c r="I229" s="178"/>
      <c r="J229" s="179">
        <f>ROUND(I229*H229,2)</f>
        <v>0</v>
      </c>
      <c r="K229" s="175" t="s">
        <v>147</v>
      </c>
      <c r="L229" s="40"/>
      <c r="M229" s="217" t="s">
        <v>1</v>
      </c>
      <c r="N229" s="218" t="s">
        <v>49</v>
      </c>
      <c r="O229" s="219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84" t="s">
        <v>228</v>
      </c>
      <c r="AT229" s="184" t="s">
        <v>143</v>
      </c>
      <c r="AU229" s="184" t="s">
        <v>21</v>
      </c>
      <c r="AY229" s="19" t="s">
        <v>141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9" t="s">
        <v>92</v>
      </c>
      <c r="BK229" s="185">
        <f>ROUND(I229*H229,2)</f>
        <v>0</v>
      </c>
      <c r="BL229" s="19" t="s">
        <v>228</v>
      </c>
      <c r="BM229" s="184" t="s">
        <v>1069</v>
      </c>
    </row>
    <row r="230" spans="1:31" s="2" customFormat="1" ht="6.95" customHeight="1">
      <c r="A230" s="39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40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autoFilter ref="C124:K22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1070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ROUND(J123,2)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ROUND((SUM(BE123:BE167)),2)</f>
        <v>0</v>
      </c>
      <c r="G33" s="39"/>
      <c r="H33" s="39"/>
      <c r="I33" s="129">
        <v>0.21</v>
      </c>
      <c r="J33" s="128">
        <f>ROUND(((SUM(BE123:BE167))*I33),2)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ROUND((SUM(BF123:BF167)),2)</f>
        <v>0</v>
      </c>
      <c r="G34" s="39"/>
      <c r="H34" s="39"/>
      <c r="I34" s="129">
        <v>0.15</v>
      </c>
      <c r="J34" s="128">
        <f>ROUND(((SUM(BF123:BF167))*I34),2)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ROUND((SUM(BG123:BG167)),2)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ROUND((SUM(BH123:BH167)),2)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ROUND((SUM(BI123:BI167)),2)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SO 403 - Chráničky metropolitní sítě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J123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J124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J125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1071</v>
      </c>
      <c r="E99" s="147"/>
      <c r="F99" s="147"/>
      <c r="G99" s="147"/>
      <c r="H99" s="147"/>
      <c r="I99" s="147"/>
      <c r="J99" s="148">
        <f>J144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125</v>
      </c>
      <c r="E100" s="147"/>
      <c r="F100" s="147"/>
      <c r="G100" s="147"/>
      <c r="H100" s="147"/>
      <c r="I100" s="147"/>
      <c r="J100" s="148">
        <f>J147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1"/>
      <c r="C101" s="9"/>
      <c r="D101" s="142" t="s">
        <v>886</v>
      </c>
      <c r="E101" s="143"/>
      <c r="F101" s="143"/>
      <c r="G101" s="143"/>
      <c r="H101" s="143"/>
      <c r="I101" s="143"/>
      <c r="J101" s="144">
        <f>J150</f>
        <v>0</v>
      </c>
      <c r="K101" s="9"/>
      <c r="L101" s="14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45"/>
      <c r="C102" s="10"/>
      <c r="D102" s="146" t="s">
        <v>1072</v>
      </c>
      <c r="E102" s="147"/>
      <c r="F102" s="147"/>
      <c r="G102" s="147"/>
      <c r="H102" s="147"/>
      <c r="I102" s="147"/>
      <c r="J102" s="148">
        <f>J151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1"/>
      <c r="C103" s="9"/>
      <c r="D103" s="142" t="s">
        <v>1073</v>
      </c>
      <c r="E103" s="143"/>
      <c r="F103" s="143"/>
      <c r="G103" s="143"/>
      <c r="H103" s="143"/>
      <c r="I103" s="143"/>
      <c r="J103" s="144">
        <f>J166</f>
        <v>0</v>
      </c>
      <c r="K103" s="9"/>
      <c r="L103" s="14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5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3" t="s">
        <v>126</v>
      </c>
      <c r="D110" s="39"/>
      <c r="E110" s="39"/>
      <c r="F110" s="39"/>
      <c r="G110" s="39"/>
      <c r="H110" s="39"/>
      <c r="I110" s="39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16</v>
      </c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39"/>
      <c r="D113" s="39"/>
      <c r="E113" s="122" t="str">
        <f>E7</f>
        <v>II/187 - Kolínec průtah</v>
      </c>
      <c r="F113" s="32"/>
      <c r="G113" s="32"/>
      <c r="H113" s="32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113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39"/>
      <c r="D115" s="39"/>
      <c r="E115" s="68" t="str">
        <f>E9</f>
        <v>SO 403 - Chráničky metropolitní sítě</v>
      </c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2" t="s">
        <v>22</v>
      </c>
      <c r="D117" s="39"/>
      <c r="E117" s="39"/>
      <c r="F117" s="27" t="str">
        <f>F12</f>
        <v>Kolínec</v>
      </c>
      <c r="G117" s="39"/>
      <c r="H117" s="39"/>
      <c r="I117" s="32" t="s">
        <v>24</v>
      </c>
      <c r="J117" s="70" t="str">
        <f>IF(J12="","",J12)</f>
        <v>17. 2. 2021</v>
      </c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2" t="s">
        <v>30</v>
      </c>
      <c r="D119" s="39"/>
      <c r="E119" s="39"/>
      <c r="F119" s="27" t="str">
        <f>E15</f>
        <v xml:space="preserve">SÚS Plzeňského kraje, Škroupova 18, 30613 Plzeň </v>
      </c>
      <c r="G119" s="39"/>
      <c r="H119" s="39"/>
      <c r="I119" s="32" t="s">
        <v>37</v>
      </c>
      <c r="J119" s="37" t="str">
        <f>E21</f>
        <v>Ing. arch. Martin Jirovský Ph.D, MBA</v>
      </c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2" t="s">
        <v>35</v>
      </c>
      <c r="D120" s="39"/>
      <c r="E120" s="39"/>
      <c r="F120" s="27" t="str">
        <f>IF(E18="","",E18)</f>
        <v>Vyplň údaj</v>
      </c>
      <c r="G120" s="39"/>
      <c r="H120" s="39"/>
      <c r="I120" s="32" t="s">
        <v>41</v>
      </c>
      <c r="J120" s="37" t="str">
        <f>E24</f>
        <v>Centrum služeb Staré město; Stejskalová Petra</v>
      </c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49"/>
      <c r="B122" s="150"/>
      <c r="C122" s="151" t="s">
        <v>127</v>
      </c>
      <c r="D122" s="152" t="s">
        <v>69</v>
      </c>
      <c r="E122" s="152" t="s">
        <v>65</v>
      </c>
      <c r="F122" s="152" t="s">
        <v>66</v>
      </c>
      <c r="G122" s="152" t="s">
        <v>128</v>
      </c>
      <c r="H122" s="152" t="s">
        <v>129</v>
      </c>
      <c r="I122" s="152" t="s">
        <v>130</v>
      </c>
      <c r="J122" s="152" t="s">
        <v>117</v>
      </c>
      <c r="K122" s="153" t="s">
        <v>131</v>
      </c>
      <c r="L122" s="154"/>
      <c r="M122" s="87" t="s">
        <v>1</v>
      </c>
      <c r="N122" s="88" t="s">
        <v>48</v>
      </c>
      <c r="O122" s="88" t="s">
        <v>132</v>
      </c>
      <c r="P122" s="88" t="s">
        <v>133</v>
      </c>
      <c r="Q122" s="88" t="s">
        <v>134</v>
      </c>
      <c r="R122" s="88" t="s">
        <v>135</v>
      </c>
      <c r="S122" s="88" t="s">
        <v>136</v>
      </c>
      <c r="T122" s="89" t="s">
        <v>137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3" s="2" customFormat="1" ht="22.8" customHeight="1">
      <c r="A123" s="39"/>
      <c r="B123" s="40"/>
      <c r="C123" s="94" t="s">
        <v>138</v>
      </c>
      <c r="D123" s="39"/>
      <c r="E123" s="39"/>
      <c r="F123" s="39"/>
      <c r="G123" s="39"/>
      <c r="H123" s="39"/>
      <c r="I123" s="39"/>
      <c r="J123" s="155">
        <f>BK123</f>
        <v>0</v>
      </c>
      <c r="K123" s="39"/>
      <c r="L123" s="40"/>
      <c r="M123" s="90"/>
      <c r="N123" s="74"/>
      <c r="O123" s="91"/>
      <c r="P123" s="156">
        <f>P124+P150+P166</f>
        <v>0</v>
      </c>
      <c r="Q123" s="91"/>
      <c r="R123" s="156">
        <f>R124+R150+R166</f>
        <v>1.2831000000000001</v>
      </c>
      <c r="S123" s="91"/>
      <c r="T123" s="157">
        <f>T124+T150+T166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9" t="s">
        <v>83</v>
      </c>
      <c r="AU123" s="19" t="s">
        <v>119</v>
      </c>
      <c r="BK123" s="158">
        <f>BK124+BK150+BK166</f>
        <v>0</v>
      </c>
    </row>
    <row r="124" spans="1:63" s="12" customFormat="1" ht="25.9" customHeight="1">
      <c r="A124" s="12"/>
      <c r="B124" s="159"/>
      <c r="C124" s="12"/>
      <c r="D124" s="160" t="s">
        <v>83</v>
      </c>
      <c r="E124" s="161" t="s">
        <v>139</v>
      </c>
      <c r="F124" s="161" t="s">
        <v>140</v>
      </c>
      <c r="G124" s="12"/>
      <c r="H124" s="12"/>
      <c r="I124" s="162"/>
      <c r="J124" s="163">
        <f>BK124</f>
        <v>0</v>
      </c>
      <c r="K124" s="12"/>
      <c r="L124" s="159"/>
      <c r="M124" s="164"/>
      <c r="N124" s="165"/>
      <c r="O124" s="165"/>
      <c r="P124" s="166">
        <f>P125+P144+P147</f>
        <v>0</v>
      </c>
      <c r="Q124" s="165"/>
      <c r="R124" s="166">
        <f>R125+R144+R147</f>
        <v>0.2451</v>
      </c>
      <c r="S124" s="165"/>
      <c r="T124" s="167">
        <f>T125+T144+T147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92</v>
      </c>
      <c r="AT124" s="168" t="s">
        <v>83</v>
      </c>
      <c r="AU124" s="168" t="s">
        <v>84</v>
      </c>
      <c r="AY124" s="160" t="s">
        <v>141</v>
      </c>
      <c r="BK124" s="169">
        <f>BK125+BK144+BK147</f>
        <v>0</v>
      </c>
    </row>
    <row r="125" spans="1:63" s="12" customFormat="1" ht="22.8" customHeight="1">
      <c r="A125" s="12"/>
      <c r="B125" s="159"/>
      <c r="C125" s="12"/>
      <c r="D125" s="160" t="s">
        <v>83</v>
      </c>
      <c r="E125" s="170" t="s">
        <v>92</v>
      </c>
      <c r="F125" s="170" t="s">
        <v>142</v>
      </c>
      <c r="G125" s="12"/>
      <c r="H125" s="12"/>
      <c r="I125" s="162"/>
      <c r="J125" s="171">
        <f>BK125</f>
        <v>0</v>
      </c>
      <c r="K125" s="12"/>
      <c r="L125" s="159"/>
      <c r="M125" s="164"/>
      <c r="N125" s="165"/>
      <c r="O125" s="165"/>
      <c r="P125" s="166">
        <f>SUM(P126:P143)</f>
        <v>0</v>
      </c>
      <c r="Q125" s="165"/>
      <c r="R125" s="166">
        <f>SUM(R126:R143)</f>
        <v>0</v>
      </c>
      <c r="S125" s="165"/>
      <c r="T125" s="167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0" t="s">
        <v>92</v>
      </c>
      <c r="AT125" s="168" t="s">
        <v>83</v>
      </c>
      <c r="AU125" s="168" t="s">
        <v>92</v>
      </c>
      <c r="AY125" s="160" t="s">
        <v>141</v>
      </c>
      <c r="BK125" s="169">
        <f>SUM(BK126:BK143)</f>
        <v>0</v>
      </c>
    </row>
    <row r="126" spans="1:65" s="2" customFormat="1" ht="24.15" customHeight="1">
      <c r="A126" s="39"/>
      <c r="B126" s="172"/>
      <c r="C126" s="173" t="s">
        <v>92</v>
      </c>
      <c r="D126" s="173" t="s">
        <v>143</v>
      </c>
      <c r="E126" s="174" t="s">
        <v>1074</v>
      </c>
      <c r="F126" s="175" t="s">
        <v>1075</v>
      </c>
      <c r="G126" s="176" t="s">
        <v>189</v>
      </c>
      <c r="H126" s="177">
        <v>9.6</v>
      </c>
      <c r="I126" s="178"/>
      <c r="J126" s="179">
        <f>ROUND(I126*H126,2)</f>
        <v>0</v>
      </c>
      <c r="K126" s="175" t="s">
        <v>1</v>
      </c>
      <c r="L126" s="40"/>
      <c r="M126" s="180" t="s">
        <v>1</v>
      </c>
      <c r="N126" s="181" t="s">
        <v>49</v>
      </c>
      <c r="O126" s="78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84" t="s">
        <v>148</v>
      </c>
      <c r="AT126" s="184" t="s">
        <v>143</v>
      </c>
      <c r="AU126" s="184" t="s">
        <v>21</v>
      </c>
      <c r="AY126" s="19" t="s">
        <v>141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92</v>
      </c>
      <c r="BK126" s="185">
        <f>ROUND(I126*H126,2)</f>
        <v>0</v>
      </c>
      <c r="BL126" s="19" t="s">
        <v>148</v>
      </c>
      <c r="BM126" s="184" t="s">
        <v>1076</v>
      </c>
    </row>
    <row r="127" spans="1:51" s="13" customFormat="1" ht="12">
      <c r="A127" s="13"/>
      <c r="B127" s="191"/>
      <c r="C127" s="13"/>
      <c r="D127" s="186" t="s">
        <v>152</v>
      </c>
      <c r="E127" s="192" t="s">
        <v>1</v>
      </c>
      <c r="F127" s="193" t="s">
        <v>1077</v>
      </c>
      <c r="G127" s="13"/>
      <c r="H127" s="194">
        <v>9.6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152</v>
      </c>
      <c r="AU127" s="192" t="s">
        <v>21</v>
      </c>
      <c r="AV127" s="13" t="s">
        <v>21</v>
      </c>
      <c r="AW127" s="13" t="s">
        <v>40</v>
      </c>
      <c r="AX127" s="13" t="s">
        <v>92</v>
      </c>
      <c r="AY127" s="192" t="s">
        <v>141</v>
      </c>
    </row>
    <row r="128" spans="1:65" s="2" customFormat="1" ht="24.15" customHeight="1">
      <c r="A128" s="39"/>
      <c r="B128" s="172"/>
      <c r="C128" s="173" t="s">
        <v>21</v>
      </c>
      <c r="D128" s="173" t="s">
        <v>143</v>
      </c>
      <c r="E128" s="174" t="s">
        <v>1078</v>
      </c>
      <c r="F128" s="175" t="s">
        <v>1079</v>
      </c>
      <c r="G128" s="176" t="s">
        <v>189</v>
      </c>
      <c r="H128" s="177">
        <v>117.6</v>
      </c>
      <c r="I128" s="178"/>
      <c r="J128" s="179">
        <f>ROUND(I128*H128,2)</f>
        <v>0</v>
      </c>
      <c r="K128" s="175" t="s">
        <v>147</v>
      </c>
      <c r="L128" s="40"/>
      <c r="M128" s="180" t="s">
        <v>1</v>
      </c>
      <c r="N128" s="181" t="s">
        <v>49</v>
      </c>
      <c r="O128" s="78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4" t="s">
        <v>148</v>
      </c>
      <c r="AT128" s="184" t="s">
        <v>143</v>
      </c>
      <c r="AU128" s="184" t="s">
        <v>21</v>
      </c>
      <c r="AY128" s="19" t="s">
        <v>141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92</v>
      </c>
      <c r="BK128" s="185">
        <f>ROUND(I128*H128,2)</f>
        <v>0</v>
      </c>
      <c r="BL128" s="19" t="s">
        <v>148</v>
      </c>
      <c r="BM128" s="184" t="s">
        <v>1080</v>
      </c>
    </row>
    <row r="129" spans="1:51" s="13" customFormat="1" ht="12">
      <c r="A129" s="13"/>
      <c r="B129" s="191"/>
      <c r="C129" s="13"/>
      <c r="D129" s="186" t="s">
        <v>152</v>
      </c>
      <c r="E129" s="192" t="s">
        <v>1</v>
      </c>
      <c r="F129" s="193" t="s">
        <v>1081</v>
      </c>
      <c r="G129" s="13"/>
      <c r="H129" s="194">
        <v>117.6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152</v>
      </c>
      <c r="AU129" s="192" t="s">
        <v>21</v>
      </c>
      <c r="AV129" s="13" t="s">
        <v>21</v>
      </c>
      <c r="AW129" s="13" t="s">
        <v>40</v>
      </c>
      <c r="AX129" s="13" t="s">
        <v>92</v>
      </c>
      <c r="AY129" s="192" t="s">
        <v>141</v>
      </c>
    </row>
    <row r="130" spans="1:65" s="2" customFormat="1" ht="24.15" customHeight="1">
      <c r="A130" s="39"/>
      <c r="B130" s="172"/>
      <c r="C130" s="173" t="s">
        <v>158</v>
      </c>
      <c r="D130" s="173" t="s">
        <v>143</v>
      </c>
      <c r="E130" s="174" t="s">
        <v>207</v>
      </c>
      <c r="F130" s="175" t="s">
        <v>208</v>
      </c>
      <c r="G130" s="176" t="s">
        <v>189</v>
      </c>
      <c r="H130" s="177">
        <v>68.8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1082</v>
      </c>
    </row>
    <row r="131" spans="1:47" s="2" customFormat="1" ht="12">
      <c r="A131" s="39"/>
      <c r="B131" s="40"/>
      <c r="C131" s="39"/>
      <c r="D131" s="186" t="s">
        <v>150</v>
      </c>
      <c r="E131" s="39"/>
      <c r="F131" s="187" t="s">
        <v>210</v>
      </c>
      <c r="G131" s="39"/>
      <c r="H131" s="39"/>
      <c r="I131" s="188"/>
      <c r="J131" s="39"/>
      <c r="K131" s="39"/>
      <c r="L131" s="40"/>
      <c r="M131" s="189"/>
      <c r="N131" s="190"/>
      <c r="O131" s="78"/>
      <c r="P131" s="78"/>
      <c r="Q131" s="78"/>
      <c r="R131" s="78"/>
      <c r="S131" s="78"/>
      <c r="T131" s="7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9" t="s">
        <v>150</v>
      </c>
      <c r="AU131" s="19" t="s">
        <v>21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1083</v>
      </c>
      <c r="G132" s="13"/>
      <c r="H132" s="194">
        <v>68.8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65" s="2" customFormat="1" ht="24.15" customHeight="1">
      <c r="A133" s="39"/>
      <c r="B133" s="172"/>
      <c r="C133" s="173" t="s">
        <v>148</v>
      </c>
      <c r="D133" s="173" t="s">
        <v>143</v>
      </c>
      <c r="E133" s="174" t="s">
        <v>218</v>
      </c>
      <c r="F133" s="175" t="s">
        <v>219</v>
      </c>
      <c r="G133" s="176" t="s">
        <v>220</v>
      </c>
      <c r="H133" s="177">
        <v>137.6</v>
      </c>
      <c r="I133" s="178"/>
      <c r="J133" s="179">
        <f>ROUND(I133*H133,2)</f>
        <v>0</v>
      </c>
      <c r="K133" s="175" t="s">
        <v>1</v>
      </c>
      <c r="L133" s="40"/>
      <c r="M133" s="180" t="s">
        <v>1</v>
      </c>
      <c r="N133" s="181" t="s">
        <v>49</v>
      </c>
      <c r="O133" s="78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4" t="s">
        <v>148</v>
      </c>
      <c r="AT133" s="184" t="s">
        <v>143</v>
      </c>
      <c r="AU133" s="184" t="s">
        <v>21</v>
      </c>
      <c r="AY133" s="19" t="s">
        <v>141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92</v>
      </c>
      <c r="BK133" s="185">
        <f>ROUND(I133*H133,2)</f>
        <v>0</v>
      </c>
      <c r="BL133" s="19" t="s">
        <v>148</v>
      </c>
      <c r="BM133" s="184" t="s">
        <v>1084</v>
      </c>
    </row>
    <row r="134" spans="1:51" s="13" customFormat="1" ht="12">
      <c r="A134" s="13"/>
      <c r="B134" s="191"/>
      <c r="C134" s="13"/>
      <c r="D134" s="186" t="s">
        <v>152</v>
      </c>
      <c r="E134" s="13"/>
      <c r="F134" s="193" t="s">
        <v>1085</v>
      </c>
      <c r="G134" s="13"/>
      <c r="H134" s="194">
        <v>137.6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152</v>
      </c>
      <c r="AU134" s="192" t="s">
        <v>21</v>
      </c>
      <c r="AV134" s="13" t="s">
        <v>21</v>
      </c>
      <c r="AW134" s="13" t="s">
        <v>3</v>
      </c>
      <c r="AX134" s="13" t="s">
        <v>92</v>
      </c>
      <c r="AY134" s="192" t="s">
        <v>141</v>
      </c>
    </row>
    <row r="135" spans="1:65" s="2" customFormat="1" ht="24.15" customHeight="1">
      <c r="A135" s="39"/>
      <c r="B135" s="172"/>
      <c r="C135" s="173" t="s">
        <v>166</v>
      </c>
      <c r="D135" s="173" t="s">
        <v>143</v>
      </c>
      <c r="E135" s="174" t="s">
        <v>1086</v>
      </c>
      <c r="F135" s="175" t="s">
        <v>920</v>
      </c>
      <c r="G135" s="176" t="s">
        <v>189</v>
      </c>
      <c r="H135" s="177">
        <v>48.8</v>
      </c>
      <c r="I135" s="178"/>
      <c r="J135" s="179">
        <f>ROUND(I135*H135,2)</f>
        <v>0</v>
      </c>
      <c r="K135" s="175" t="s">
        <v>1</v>
      </c>
      <c r="L135" s="40"/>
      <c r="M135" s="180" t="s">
        <v>1</v>
      </c>
      <c r="N135" s="181" t="s">
        <v>49</v>
      </c>
      <c r="O135" s="78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4" t="s">
        <v>148</v>
      </c>
      <c r="AT135" s="184" t="s">
        <v>143</v>
      </c>
      <c r="AU135" s="184" t="s">
        <v>21</v>
      </c>
      <c r="AY135" s="19" t="s">
        <v>141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92</v>
      </c>
      <c r="BK135" s="185">
        <f>ROUND(I135*H135,2)</f>
        <v>0</v>
      </c>
      <c r="BL135" s="19" t="s">
        <v>148</v>
      </c>
      <c r="BM135" s="184" t="s">
        <v>1087</v>
      </c>
    </row>
    <row r="136" spans="1:51" s="13" customFormat="1" ht="12">
      <c r="A136" s="13"/>
      <c r="B136" s="191"/>
      <c r="C136" s="13"/>
      <c r="D136" s="186" t="s">
        <v>152</v>
      </c>
      <c r="E136" s="192" t="s">
        <v>1</v>
      </c>
      <c r="F136" s="193" t="s">
        <v>1088</v>
      </c>
      <c r="G136" s="13"/>
      <c r="H136" s="194">
        <v>39.2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40</v>
      </c>
      <c r="AX136" s="13" t="s">
        <v>84</v>
      </c>
      <c r="AY136" s="192" t="s">
        <v>141</v>
      </c>
    </row>
    <row r="137" spans="1:51" s="13" customFormat="1" ht="12">
      <c r="A137" s="13"/>
      <c r="B137" s="191"/>
      <c r="C137" s="13"/>
      <c r="D137" s="186" t="s">
        <v>152</v>
      </c>
      <c r="E137" s="192" t="s">
        <v>1</v>
      </c>
      <c r="F137" s="193" t="s">
        <v>1077</v>
      </c>
      <c r="G137" s="13"/>
      <c r="H137" s="194">
        <v>9.6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152</v>
      </c>
      <c r="AU137" s="192" t="s">
        <v>21</v>
      </c>
      <c r="AV137" s="13" t="s">
        <v>21</v>
      </c>
      <c r="AW137" s="13" t="s">
        <v>40</v>
      </c>
      <c r="AX137" s="13" t="s">
        <v>84</v>
      </c>
      <c r="AY137" s="192" t="s">
        <v>141</v>
      </c>
    </row>
    <row r="138" spans="1:51" s="14" customFormat="1" ht="12">
      <c r="A138" s="14"/>
      <c r="B138" s="199"/>
      <c r="C138" s="14"/>
      <c r="D138" s="186" t="s">
        <v>152</v>
      </c>
      <c r="E138" s="200" t="s">
        <v>1</v>
      </c>
      <c r="F138" s="201" t="s">
        <v>200</v>
      </c>
      <c r="G138" s="14"/>
      <c r="H138" s="202">
        <v>48.8</v>
      </c>
      <c r="I138" s="203"/>
      <c r="J138" s="14"/>
      <c r="K138" s="14"/>
      <c r="L138" s="199"/>
      <c r="M138" s="204"/>
      <c r="N138" s="205"/>
      <c r="O138" s="205"/>
      <c r="P138" s="205"/>
      <c r="Q138" s="205"/>
      <c r="R138" s="205"/>
      <c r="S138" s="205"/>
      <c r="T138" s="20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0" t="s">
        <v>152</v>
      </c>
      <c r="AU138" s="200" t="s">
        <v>21</v>
      </c>
      <c r="AV138" s="14" t="s">
        <v>148</v>
      </c>
      <c r="AW138" s="14" t="s">
        <v>40</v>
      </c>
      <c r="AX138" s="14" t="s">
        <v>92</v>
      </c>
      <c r="AY138" s="200" t="s">
        <v>141</v>
      </c>
    </row>
    <row r="139" spans="1:65" s="2" customFormat="1" ht="24.15" customHeight="1">
      <c r="A139" s="39"/>
      <c r="B139" s="172"/>
      <c r="C139" s="173" t="s">
        <v>171</v>
      </c>
      <c r="D139" s="173" t="s">
        <v>143</v>
      </c>
      <c r="E139" s="174" t="s">
        <v>1089</v>
      </c>
      <c r="F139" s="175" t="s">
        <v>1090</v>
      </c>
      <c r="G139" s="176" t="s">
        <v>189</v>
      </c>
      <c r="H139" s="177">
        <v>78.4</v>
      </c>
      <c r="I139" s="178"/>
      <c r="J139" s="179">
        <f>ROUND(I139*H139,2)</f>
        <v>0</v>
      </c>
      <c r="K139" s="175" t="s">
        <v>1</v>
      </c>
      <c r="L139" s="40"/>
      <c r="M139" s="180" t="s">
        <v>1</v>
      </c>
      <c r="N139" s="181" t="s">
        <v>49</v>
      </c>
      <c r="O139" s="7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4" t="s">
        <v>148</v>
      </c>
      <c r="AT139" s="184" t="s">
        <v>143</v>
      </c>
      <c r="AU139" s="184" t="s">
        <v>21</v>
      </c>
      <c r="AY139" s="19" t="s">
        <v>141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92</v>
      </c>
      <c r="BK139" s="185">
        <f>ROUND(I139*H139,2)</f>
        <v>0</v>
      </c>
      <c r="BL139" s="19" t="s">
        <v>148</v>
      </c>
      <c r="BM139" s="184" t="s">
        <v>1091</v>
      </c>
    </row>
    <row r="140" spans="1:51" s="13" customFormat="1" ht="12">
      <c r="A140" s="13"/>
      <c r="B140" s="191"/>
      <c r="C140" s="13"/>
      <c r="D140" s="186" t="s">
        <v>152</v>
      </c>
      <c r="E140" s="192" t="s">
        <v>1</v>
      </c>
      <c r="F140" s="193" t="s">
        <v>1092</v>
      </c>
      <c r="G140" s="13"/>
      <c r="H140" s="194">
        <v>78.4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152</v>
      </c>
      <c r="AU140" s="192" t="s">
        <v>21</v>
      </c>
      <c r="AV140" s="13" t="s">
        <v>21</v>
      </c>
      <c r="AW140" s="13" t="s">
        <v>40</v>
      </c>
      <c r="AX140" s="13" t="s">
        <v>92</v>
      </c>
      <c r="AY140" s="192" t="s">
        <v>141</v>
      </c>
    </row>
    <row r="141" spans="1:65" s="2" customFormat="1" ht="14.4" customHeight="1">
      <c r="A141" s="39"/>
      <c r="B141" s="172"/>
      <c r="C141" s="207" t="s">
        <v>175</v>
      </c>
      <c r="D141" s="207" t="s">
        <v>250</v>
      </c>
      <c r="E141" s="208" t="s">
        <v>1093</v>
      </c>
      <c r="F141" s="209" t="s">
        <v>1094</v>
      </c>
      <c r="G141" s="210" t="s">
        <v>220</v>
      </c>
      <c r="H141" s="211">
        <v>156.8</v>
      </c>
      <c r="I141" s="212"/>
      <c r="J141" s="213">
        <f>ROUND(I141*H141,2)</f>
        <v>0</v>
      </c>
      <c r="K141" s="209" t="s">
        <v>1</v>
      </c>
      <c r="L141" s="214"/>
      <c r="M141" s="215" t="s">
        <v>1</v>
      </c>
      <c r="N141" s="216" t="s">
        <v>49</v>
      </c>
      <c r="O141" s="7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4" t="s">
        <v>181</v>
      </c>
      <c r="AT141" s="184" t="s">
        <v>250</v>
      </c>
      <c r="AU141" s="184" t="s">
        <v>21</v>
      </c>
      <c r="AY141" s="19" t="s">
        <v>141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92</v>
      </c>
      <c r="BK141" s="185">
        <f>ROUND(I141*H141,2)</f>
        <v>0</v>
      </c>
      <c r="BL141" s="19" t="s">
        <v>148</v>
      </c>
      <c r="BM141" s="184" t="s">
        <v>1095</v>
      </c>
    </row>
    <row r="142" spans="1:51" s="13" customFormat="1" ht="12">
      <c r="A142" s="13"/>
      <c r="B142" s="191"/>
      <c r="C142" s="13"/>
      <c r="D142" s="186" t="s">
        <v>152</v>
      </c>
      <c r="E142" s="192" t="s">
        <v>1</v>
      </c>
      <c r="F142" s="193" t="s">
        <v>1092</v>
      </c>
      <c r="G142" s="13"/>
      <c r="H142" s="194">
        <v>78.4</v>
      </c>
      <c r="I142" s="195"/>
      <c r="J142" s="13"/>
      <c r="K142" s="13"/>
      <c r="L142" s="191"/>
      <c r="M142" s="196"/>
      <c r="N142" s="197"/>
      <c r="O142" s="197"/>
      <c r="P142" s="197"/>
      <c r="Q142" s="197"/>
      <c r="R142" s="197"/>
      <c r="S142" s="197"/>
      <c r="T142" s="19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2" t="s">
        <v>152</v>
      </c>
      <c r="AU142" s="192" t="s">
        <v>21</v>
      </c>
      <c r="AV142" s="13" t="s">
        <v>21</v>
      </c>
      <c r="AW142" s="13" t="s">
        <v>40</v>
      </c>
      <c r="AX142" s="13" t="s">
        <v>92</v>
      </c>
      <c r="AY142" s="192" t="s">
        <v>141</v>
      </c>
    </row>
    <row r="143" spans="1:51" s="13" customFormat="1" ht="12">
      <c r="A143" s="13"/>
      <c r="B143" s="191"/>
      <c r="C143" s="13"/>
      <c r="D143" s="186" t="s">
        <v>152</v>
      </c>
      <c r="E143" s="13"/>
      <c r="F143" s="193" t="s">
        <v>1096</v>
      </c>
      <c r="G143" s="13"/>
      <c r="H143" s="194">
        <v>156.8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3</v>
      </c>
      <c r="AX143" s="13" t="s">
        <v>92</v>
      </c>
      <c r="AY143" s="192" t="s">
        <v>141</v>
      </c>
    </row>
    <row r="144" spans="1:63" s="12" customFormat="1" ht="22.8" customHeight="1">
      <c r="A144" s="12"/>
      <c r="B144" s="159"/>
      <c r="C144" s="12"/>
      <c r="D144" s="160" t="s">
        <v>83</v>
      </c>
      <c r="E144" s="170" t="s">
        <v>181</v>
      </c>
      <c r="F144" s="170" t="s">
        <v>1097</v>
      </c>
      <c r="G144" s="12"/>
      <c r="H144" s="12"/>
      <c r="I144" s="162"/>
      <c r="J144" s="171">
        <f>BK144</f>
        <v>0</v>
      </c>
      <c r="K144" s="12"/>
      <c r="L144" s="159"/>
      <c r="M144" s="164"/>
      <c r="N144" s="165"/>
      <c r="O144" s="165"/>
      <c r="P144" s="166">
        <f>SUM(P145:P146)</f>
        <v>0</v>
      </c>
      <c r="Q144" s="165"/>
      <c r="R144" s="166">
        <f>SUM(R145:R146)</f>
        <v>0.2451</v>
      </c>
      <c r="S144" s="165"/>
      <c r="T144" s="16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0" t="s">
        <v>92</v>
      </c>
      <c r="AT144" s="168" t="s">
        <v>83</v>
      </c>
      <c r="AU144" s="168" t="s">
        <v>92</v>
      </c>
      <c r="AY144" s="160" t="s">
        <v>141</v>
      </c>
      <c r="BK144" s="169">
        <f>SUM(BK145:BK146)</f>
        <v>0</v>
      </c>
    </row>
    <row r="145" spans="1:65" s="2" customFormat="1" ht="14.4" customHeight="1">
      <c r="A145" s="39"/>
      <c r="B145" s="172"/>
      <c r="C145" s="173" t="s">
        <v>181</v>
      </c>
      <c r="D145" s="173" t="s">
        <v>143</v>
      </c>
      <c r="E145" s="174" t="s">
        <v>1098</v>
      </c>
      <c r="F145" s="175" t="s">
        <v>1099</v>
      </c>
      <c r="G145" s="176" t="s">
        <v>178</v>
      </c>
      <c r="H145" s="177">
        <v>1290</v>
      </c>
      <c r="I145" s="178"/>
      <c r="J145" s="179">
        <f>ROUND(I145*H145,2)</f>
        <v>0</v>
      </c>
      <c r="K145" s="175" t="s">
        <v>1</v>
      </c>
      <c r="L145" s="40"/>
      <c r="M145" s="180" t="s">
        <v>1</v>
      </c>
      <c r="N145" s="181" t="s">
        <v>49</v>
      </c>
      <c r="O145" s="78"/>
      <c r="P145" s="182">
        <f>O145*H145</f>
        <v>0</v>
      </c>
      <c r="Q145" s="182">
        <v>0.00019</v>
      </c>
      <c r="R145" s="182">
        <f>Q145*H145</f>
        <v>0.2451</v>
      </c>
      <c r="S145" s="182">
        <v>0</v>
      </c>
      <c r="T145" s="18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84" t="s">
        <v>148</v>
      </c>
      <c r="AT145" s="184" t="s">
        <v>143</v>
      </c>
      <c r="AU145" s="184" t="s">
        <v>21</v>
      </c>
      <c r="AY145" s="19" t="s">
        <v>141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92</v>
      </c>
      <c r="BK145" s="185">
        <f>ROUND(I145*H145,2)</f>
        <v>0</v>
      </c>
      <c r="BL145" s="19" t="s">
        <v>148</v>
      </c>
      <c r="BM145" s="184" t="s">
        <v>1100</v>
      </c>
    </row>
    <row r="146" spans="1:65" s="2" customFormat="1" ht="14.4" customHeight="1">
      <c r="A146" s="39"/>
      <c r="B146" s="172"/>
      <c r="C146" s="173" t="s">
        <v>186</v>
      </c>
      <c r="D146" s="173" t="s">
        <v>143</v>
      </c>
      <c r="E146" s="174" t="s">
        <v>1101</v>
      </c>
      <c r="F146" s="175" t="s">
        <v>1102</v>
      </c>
      <c r="G146" s="176" t="s">
        <v>178</v>
      </c>
      <c r="H146" s="177">
        <v>490</v>
      </c>
      <c r="I146" s="178"/>
      <c r="J146" s="179">
        <f>ROUND(I146*H146,2)</f>
        <v>0</v>
      </c>
      <c r="K146" s="175" t="s">
        <v>1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148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148</v>
      </c>
      <c r="BM146" s="184" t="s">
        <v>1103</v>
      </c>
    </row>
    <row r="147" spans="1:63" s="12" customFormat="1" ht="22.8" customHeight="1">
      <c r="A147" s="12"/>
      <c r="B147" s="159"/>
      <c r="C147" s="12"/>
      <c r="D147" s="160" t="s">
        <v>83</v>
      </c>
      <c r="E147" s="170" t="s">
        <v>507</v>
      </c>
      <c r="F147" s="170" t="s">
        <v>508</v>
      </c>
      <c r="G147" s="12"/>
      <c r="H147" s="12"/>
      <c r="I147" s="162"/>
      <c r="J147" s="171">
        <f>BK147</f>
        <v>0</v>
      </c>
      <c r="K147" s="12"/>
      <c r="L147" s="159"/>
      <c r="M147" s="164"/>
      <c r="N147" s="165"/>
      <c r="O147" s="165"/>
      <c r="P147" s="166">
        <f>SUM(P148:P149)</f>
        <v>0</v>
      </c>
      <c r="Q147" s="165"/>
      <c r="R147" s="166">
        <f>SUM(R148:R149)</f>
        <v>0</v>
      </c>
      <c r="S147" s="165"/>
      <c r="T147" s="167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0" t="s">
        <v>92</v>
      </c>
      <c r="AT147" s="168" t="s">
        <v>83</v>
      </c>
      <c r="AU147" s="168" t="s">
        <v>92</v>
      </c>
      <c r="AY147" s="160" t="s">
        <v>141</v>
      </c>
      <c r="BK147" s="169">
        <f>SUM(BK148:BK149)</f>
        <v>0</v>
      </c>
    </row>
    <row r="148" spans="1:65" s="2" customFormat="1" ht="24.15" customHeight="1">
      <c r="A148" s="39"/>
      <c r="B148" s="172"/>
      <c r="C148" s="173" t="s">
        <v>192</v>
      </c>
      <c r="D148" s="173" t="s">
        <v>143</v>
      </c>
      <c r="E148" s="174" t="s">
        <v>1104</v>
      </c>
      <c r="F148" s="175" t="s">
        <v>1105</v>
      </c>
      <c r="G148" s="176" t="s">
        <v>220</v>
      </c>
      <c r="H148" s="177">
        <v>1.283</v>
      </c>
      <c r="I148" s="178"/>
      <c r="J148" s="179">
        <f>ROUND(I148*H148,2)</f>
        <v>0</v>
      </c>
      <c r="K148" s="175" t="s">
        <v>1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1106</v>
      </c>
    </row>
    <row r="149" spans="1:65" s="2" customFormat="1" ht="24.15" customHeight="1">
      <c r="A149" s="39"/>
      <c r="B149" s="172"/>
      <c r="C149" s="173" t="s">
        <v>201</v>
      </c>
      <c r="D149" s="173" t="s">
        <v>143</v>
      </c>
      <c r="E149" s="174" t="s">
        <v>1107</v>
      </c>
      <c r="F149" s="175" t="s">
        <v>1108</v>
      </c>
      <c r="G149" s="176" t="s">
        <v>220</v>
      </c>
      <c r="H149" s="177">
        <v>1.283</v>
      </c>
      <c r="I149" s="178"/>
      <c r="J149" s="179">
        <f>ROUND(I149*H149,2)</f>
        <v>0</v>
      </c>
      <c r="K149" s="175" t="s">
        <v>1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148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148</v>
      </c>
      <c r="BM149" s="184" t="s">
        <v>1109</v>
      </c>
    </row>
    <row r="150" spans="1:63" s="12" customFormat="1" ht="25.9" customHeight="1">
      <c r="A150" s="12"/>
      <c r="B150" s="159"/>
      <c r="C150" s="12"/>
      <c r="D150" s="160" t="s">
        <v>83</v>
      </c>
      <c r="E150" s="161" t="s">
        <v>1012</v>
      </c>
      <c r="F150" s="161" t="s">
        <v>1013</v>
      </c>
      <c r="G150" s="12"/>
      <c r="H150" s="12"/>
      <c r="I150" s="162"/>
      <c r="J150" s="163">
        <f>BK150</f>
        <v>0</v>
      </c>
      <c r="K150" s="12"/>
      <c r="L150" s="159"/>
      <c r="M150" s="164"/>
      <c r="N150" s="165"/>
      <c r="O150" s="165"/>
      <c r="P150" s="166">
        <f>P151</f>
        <v>0</v>
      </c>
      <c r="Q150" s="165"/>
      <c r="R150" s="166">
        <f>R151</f>
        <v>1.038</v>
      </c>
      <c r="S150" s="165"/>
      <c r="T150" s="16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0" t="s">
        <v>21</v>
      </c>
      <c r="AT150" s="168" t="s">
        <v>83</v>
      </c>
      <c r="AU150" s="168" t="s">
        <v>84</v>
      </c>
      <c r="AY150" s="160" t="s">
        <v>141</v>
      </c>
      <c r="BK150" s="169">
        <f>BK151</f>
        <v>0</v>
      </c>
    </row>
    <row r="151" spans="1:63" s="12" customFormat="1" ht="22.8" customHeight="1">
      <c r="A151" s="12"/>
      <c r="B151" s="159"/>
      <c r="C151" s="12"/>
      <c r="D151" s="160" t="s">
        <v>83</v>
      </c>
      <c r="E151" s="170" t="s">
        <v>1110</v>
      </c>
      <c r="F151" s="170" t="s">
        <v>1111</v>
      </c>
      <c r="G151" s="12"/>
      <c r="H151" s="12"/>
      <c r="I151" s="162"/>
      <c r="J151" s="171">
        <f>BK151</f>
        <v>0</v>
      </c>
      <c r="K151" s="12"/>
      <c r="L151" s="159"/>
      <c r="M151" s="164"/>
      <c r="N151" s="165"/>
      <c r="O151" s="165"/>
      <c r="P151" s="166">
        <f>SUM(P152:P165)</f>
        <v>0</v>
      </c>
      <c r="Q151" s="165"/>
      <c r="R151" s="166">
        <f>SUM(R152:R165)</f>
        <v>1.038</v>
      </c>
      <c r="S151" s="165"/>
      <c r="T151" s="167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0" t="s">
        <v>21</v>
      </c>
      <c r="AT151" s="168" t="s">
        <v>83</v>
      </c>
      <c r="AU151" s="168" t="s">
        <v>92</v>
      </c>
      <c r="AY151" s="160" t="s">
        <v>141</v>
      </c>
      <c r="BK151" s="169">
        <f>SUM(BK152:BK165)</f>
        <v>0</v>
      </c>
    </row>
    <row r="152" spans="1:65" s="2" customFormat="1" ht="24.15" customHeight="1">
      <c r="A152" s="39"/>
      <c r="B152" s="172"/>
      <c r="C152" s="173" t="s">
        <v>206</v>
      </c>
      <c r="D152" s="173" t="s">
        <v>143</v>
      </c>
      <c r="E152" s="174" t="s">
        <v>1112</v>
      </c>
      <c r="F152" s="175" t="s">
        <v>1113</v>
      </c>
      <c r="G152" s="176" t="s">
        <v>178</v>
      </c>
      <c r="H152" s="177">
        <v>2800</v>
      </c>
      <c r="I152" s="178"/>
      <c r="J152" s="179">
        <f>ROUND(I152*H152,2)</f>
        <v>0</v>
      </c>
      <c r="K152" s="175" t="s">
        <v>1</v>
      </c>
      <c r="L152" s="40"/>
      <c r="M152" s="180" t="s">
        <v>1</v>
      </c>
      <c r="N152" s="181" t="s">
        <v>49</v>
      </c>
      <c r="O152" s="78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84" t="s">
        <v>228</v>
      </c>
      <c r="AT152" s="184" t="s">
        <v>143</v>
      </c>
      <c r="AU152" s="184" t="s">
        <v>21</v>
      </c>
      <c r="AY152" s="19" t="s">
        <v>141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92</v>
      </c>
      <c r="BK152" s="185">
        <f>ROUND(I152*H152,2)</f>
        <v>0</v>
      </c>
      <c r="BL152" s="19" t="s">
        <v>228</v>
      </c>
      <c r="BM152" s="184" t="s">
        <v>1114</v>
      </c>
    </row>
    <row r="153" spans="1:47" s="2" customFormat="1" ht="12">
      <c r="A153" s="39"/>
      <c r="B153" s="40"/>
      <c r="C153" s="39"/>
      <c r="D153" s="186" t="s">
        <v>150</v>
      </c>
      <c r="E153" s="39"/>
      <c r="F153" s="187" t="s">
        <v>1115</v>
      </c>
      <c r="G153" s="39"/>
      <c r="H153" s="39"/>
      <c r="I153" s="188"/>
      <c r="J153" s="39"/>
      <c r="K153" s="39"/>
      <c r="L153" s="40"/>
      <c r="M153" s="189"/>
      <c r="N153" s="190"/>
      <c r="O153" s="78"/>
      <c r="P153" s="78"/>
      <c r="Q153" s="78"/>
      <c r="R153" s="78"/>
      <c r="S153" s="78"/>
      <c r="T153" s="7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9" t="s">
        <v>150</v>
      </c>
      <c r="AU153" s="19" t="s">
        <v>21</v>
      </c>
    </row>
    <row r="154" spans="1:65" s="2" customFormat="1" ht="37.8" customHeight="1">
      <c r="A154" s="39"/>
      <c r="B154" s="172"/>
      <c r="C154" s="207" t="s">
        <v>212</v>
      </c>
      <c r="D154" s="207" t="s">
        <v>250</v>
      </c>
      <c r="E154" s="208" t="s">
        <v>1116</v>
      </c>
      <c r="F154" s="209" t="s">
        <v>1117</v>
      </c>
      <c r="G154" s="210" t="s">
        <v>178</v>
      </c>
      <c r="H154" s="211">
        <v>1400</v>
      </c>
      <c r="I154" s="212"/>
      <c r="J154" s="213">
        <f>ROUND(I154*H154,2)</f>
        <v>0</v>
      </c>
      <c r="K154" s="209" t="s">
        <v>1</v>
      </c>
      <c r="L154" s="214"/>
      <c r="M154" s="215" t="s">
        <v>1</v>
      </c>
      <c r="N154" s="216" t="s">
        <v>49</v>
      </c>
      <c r="O154" s="78"/>
      <c r="P154" s="182">
        <f>O154*H154</f>
        <v>0</v>
      </c>
      <c r="Q154" s="182">
        <v>0.00027</v>
      </c>
      <c r="R154" s="182">
        <f>Q154*H154</f>
        <v>0.378</v>
      </c>
      <c r="S154" s="182">
        <v>0</v>
      </c>
      <c r="T154" s="18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4" t="s">
        <v>313</v>
      </c>
      <c r="AT154" s="184" t="s">
        <v>250</v>
      </c>
      <c r="AU154" s="184" t="s">
        <v>21</v>
      </c>
      <c r="AY154" s="19" t="s">
        <v>141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92</v>
      </c>
      <c r="BK154" s="185">
        <f>ROUND(I154*H154,2)</f>
        <v>0</v>
      </c>
      <c r="BL154" s="19" t="s">
        <v>228</v>
      </c>
      <c r="BM154" s="184" t="s">
        <v>1118</v>
      </c>
    </row>
    <row r="155" spans="1:51" s="13" customFormat="1" ht="12">
      <c r="A155" s="13"/>
      <c r="B155" s="191"/>
      <c r="C155" s="13"/>
      <c r="D155" s="186" t="s">
        <v>152</v>
      </c>
      <c r="E155" s="13"/>
      <c r="F155" s="193" t="s">
        <v>1119</v>
      </c>
      <c r="G155" s="13"/>
      <c r="H155" s="194">
        <v>1400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3</v>
      </c>
      <c r="AX155" s="13" t="s">
        <v>92</v>
      </c>
      <c r="AY155" s="192" t="s">
        <v>141</v>
      </c>
    </row>
    <row r="156" spans="1:65" s="2" customFormat="1" ht="14.4" customHeight="1">
      <c r="A156" s="39"/>
      <c r="B156" s="172"/>
      <c r="C156" s="207" t="s">
        <v>217</v>
      </c>
      <c r="D156" s="207" t="s">
        <v>250</v>
      </c>
      <c r="E156" s="208" t="s">
        <v>1120</v>
      </c>
      <c r="F156" s="209" t="s">
        <v>1121</v>
      </c>
      <c r="G156" s="210" t="s">
        <v>309</v>
      </c>
      <c r="H156" s="211">
        <v>30</v>
      </c>
      <c r="I156" s="212"/>
      <c r="J156" s="213">
        <f>ROUND(I156*H156,2)</f>
        <v>0</v>
      </c>
      <c r="K156" s="209" t="s">
        <v>147</v>
      </c>
      <c r="L156" s="214"/>
      <c r="M156" s="215" t="s">
        <v>1</v>
      </c>
      <c r="N156" s="216" t="s">
        <v>49</v>
      </c>
      <c r="O156" s="78"/>
      <c r="P156" s="182">
        <f>O156*H156</f>
        <v>0</v>
      </c>
      <c r="Q156" s="182">
        <v>0.0007</v>
      </c>
      <c r="R156" s="182">
        <f>Q156*H156</f>
        <v>0.021</v>
      </c>
      <c r="S156" s="182">
        <v>0</v>
      </c>
      <c r="T156" s="18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84" t="s">
        <v>313</v>
      </c>
      <c r="AT156" s="184" t="s">
        <v>250</v>
      </c>
      <c r="AU156" s="184" t="s">
        <v>21</v>
      </c>
      <c r="AY156" s="19" t="s">
        <v>141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92</v>
      </c>
      <c r="BK156" s="185">
        <f>ROUND(I156*H156,2)</f>
        <v>0</v>
      </c>
      <c r="BL156" s="19" t="s">
        <v>228</v>
      </c>
      <c r="BM156" s="184" t="s">
        <v>1122</v>
      </c>
    </row>
    <row r="157" spans="1:47" s="2" customFormat="1" ht="12">
      <c r="A157" s="39"/>
      <c r="B157" s="40"/>
      <c r="C157" s="39"/>
      <c r="D157" s="186" t="s">
        <v>150</v>
      </c>
      <c r="E157" s="39"/>
      <c r="F157" s="187" t="s">
        <v>1123</v>
      </c>
      <c r="G157" s="39"/>
      <c r="H157" s="39"/>
      <c r="I157" s="188"/>
      <c r="J157" s="39"/>
      <c r="K157" s="39"/>
      <c r="L157" s="40"/>
      <c r="M157" s="189"/>
      <c r="N157" s="190"/>
      <c r="O157" s="78"/>
      <c r="P157" s="78"/>
      <c r="Q157" s="78"/>
      <c r="R157" s="78"/>
      <c r="S157" s="78"/>
      <c r="T157" s="7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9" t="s">
        <v>150</v>
      </c>
      <c r="AU157" s="19" t="s">
        <v>21</v>
      </c>
    </row>
    <row r="158" spans="1:65" s="2" customFormat="1" ht="37.8" customHeight="1">
      <c r="A158" s="39"/>
      <c r="B158" s="172"/>
      <c r="C158" s="207" t="s">
        <v>8</v>
      </c>
      <c r="D158" s="207" t="s">
        <v>250</v>
      </c>
      <c r="E158" s="208" t="s">
        <v>1124</v>
      </c>
      <c r="F158" s="209" t="s">
        <v>1125</v>
      </c>
      <c r="G158" s="210" t="s">
        <v>178</v>
      </c>
      <c r="H158" s="211">
        <v>1400</v>
      </c>
      <c r="I158" s="212"/>
      <c r="J158" s="213">
        <f>ROUND(I158*H158,2)</f>
        <v>0</v>
      </c>
      <c r="K158" s="209" t="s">
        <v>1</v>
      </c>
      <c r="L158" s="214"/>
      <c r="M158" s="215" t="s">
        <v>1</v>
      </c>
      <c r="N158" s="216" t="s">
        <v>49</v>
      </c>
      <c r="O158" s="78"/>
      <c r="P158" s="182">
        <f>O158*H158</f>
        <v>0</v>
      </c>
      <c r="Q158" s="182">
        <v>0.00027</v>
      </c>
      <c r="R158" s="182">
        <f>Q158*H158</f>
        <v>0.378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313</v>
      </c>
      <c r="AT158" s="184" t="s">
        <v>250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228</v>
      </c>
      <c r="BM158" s="184" t="s">
        <v>1126</v>
      </c>
    </row>
    <row r="159" spans="1:65" s="2" customFormat="1" ht="14.4" customHeight="1">
      <c r="A159" s="39"/>
      <c r="B159" s="172"/>
      <c r="C159" s="207" t="s">
        <v>228</v>
      </c>
      <c r="D159" s="207" t="s">
        <v>250</v>
      </c>
      <c r="E159" s="208" t="s">
        <v>1127</v>
      </c>
      <c r="F159" s="209" t="s">
        <v>1128</v>
      </c>
      <c r="G159" s="210" t="s">
        <v>309</v>
      </c>
      <c r="H159" s="211">
        <v>30</v>
      </c>
      <c r="I159" s="212"/>
      <c r="J159" s="213">
        <f>ROUND(I159*H159,2)</f>
        <v>0</v>
      </c>
      <c r="K159" s="209" t="s">
        <v>147</v>
      </c>
      <c r="L159" s="214"/>
      <c r="M159" s="215" t="s">
        <v>1</v>
      </c>
      <c r="N159" s="216" t="s">
        <v>49</v>
      </c>
      <c r="O159" s="78"/>
      <c r="P159" s="182">
        <f>O159*H159</f>
        <v>0</v>
      </c>
      <c r="Q159" s="182">
        <v>0.0003</v>
      </c>
      <c r="R159" s="182">
        <f>Q159*H159</f>
        <v>0.009</v>
      </c>
      <c r="S159" s="182">
        <v>0</v>
      </c>
      <c r="T159" s="18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84" t="s">
        <v>313</v>
      </c>
      <c r="AT159" s="184" t="s">
        <v>250</v>
      </c>
      <c r="AU159" s="184" t="s">
        <v>21</v>
      </c>
      <c r="AY159" s="19" t="s">
        <v>141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92</v>
      </c>
      <c r="BK159" s="185">
        <f>ROUND(I159*H159,2)</f>
        <v>0</v>
      </c>
      <c r="BL159" s="19" t="s">
        <v>228</v>
      </c>
      <c r="BM159" s="184" t="s">
        <v>1129</v>
      </c>
    </row>
    <row r="160" spans="1:47" s="2" customFormat="1" ht="12">
      <c r="A160" s="39"/>
      <c r="B160" s="40"/>
      <c r="C160" s="39"/>
      <c r="D160" s="186" t="s">
        <v>150</v>
      </c>
      <c r="E160" s="39"/>
      <c r="F160" s="187" t="s">
        <v>1123</v>
      </c>
      <c r="G160" s="39"/>
      <c r="H160" s="39"/>
      <c r="I160" s="188"/>
      <c r="J160" s="39"/>
      <c r="K160" s="39"/>
      <c r="L160" s="40"/>
      <c r="M160" s="189"/>
      <c r="N160" s="190"/>
      <c r="O160" s="78"/>
      <c r="P160" s="78"/>
      <c r="Q160" s="78"/>
      <c r="R160" s="78"/>
      <c r="S160" s="78"/>
      <c r="T160" s="7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9" t="s">
        <v>150</v>
      </c>
      <c r="AU160" s="19" t="s">
        <v>21</v>
      </c>
    </row>
    <row r="161" spans="1:65" s="2" customFormat="1" ht="24.15" customHeight="1">
      <c r="A161" s="39"/>
      <c r="B161" s="172"/>
      <c r="C161" s="173" t="s">
        <v>233</v>
      </c>
      <c r="D161" s="173" t="s">
        <v>143</v>
      </c>
      <c r="E161" s="174" t="s">
        <v>1130</v>
      </c>
      <c r="F161" s="175" t="s">
        <v>1131</v>
      </c>
      <c r="G161" s="176" t="s">
        <v>309</v>
      </c>
      <c r="H161" s="177">
        <v>12</v>
      </c>
      <c r="I161" s="178"/>
      <c r="J161" s="179">
        <f>ROUND(I161*H161,2)</f>
        <v>0</v>
      </c>
      <c r="K161" s="175" t="s">
        <v>1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228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228</v>
      </c>
      <c r="BM161" s="184" t="s">
        <v>1132</v>
      </c>
    </row>
    <row r="162" spans="1:65" s="2" customFormat="1" ht="24.15" customHeight="1">
      <c r="A162" s="39"/>
      <c r="B162" s="172"/>
      <c r="C162" s="207" t="s">
        <v>239</v>
      </c>
      <c r="D162" s="207" t="s">
        <v>250</v>
      </c>
      <c r="E162" s="208" t="s">
        <v>1133</v>
      </c>
      <c r="F162" s="209" t="s">
        <v>1134</v>
      </c>
      <c r="G162" s="210" t="s">
        <v>309</v>
      </c>
      <c r="H162" s="211">
        <v>12</v>
      </c>
      <c r="I162" s="212"/>
      <c r="J162" s="213">
        <f>ROUND(I162*H162,2)</f>
        <v>0</v>
      </c>
      <c r="K162" s="209" t="s">
        <v>147</v>
      </c>
      <c r="L162" s="214"/>
      <c r="M162" s="215" t="s">
        <v>1</v>
      </c>
      <c r="N162" s="216" t="s">
        <v>49</v>
      </c>
      <c r="O162" s="78"/>
      <c r="P162" s="182">
        <f>O162*H162</f>
        <v>0</v>
      </c>
      <c r="Q162" s="182">
        <v>0.021</v>
      </c>
      <c r="R162" s="182">
        <f>Q162*H162</f>
        <v>0.252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313</v>
      </c>
      <c r="AT162" s="184" t="s">
        <v>250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228</v>
      </c>
      <c r="BM162" s="184" t="s">
        <v>1135</v>
      </c>
    </row>
    <row r="163" spans="1:65" s="2" customFormat="1" ht="14.4" customHeight="1">
      <c r="A163" s="39"/>
      <c r="B163" s="172"/>
      <c r="C163" s="173" t="s">
        <v>244</v>
      </c>
      <c r="D163" s="173" t="s">
        <v>143</v>
      </c>
      <c r="E163" s="174" t="s">
        <v>1136</v>
      </c>
      <c r="F163" s="175" t="s">
        <v>1137</v>
      </c>
      <c r="G163" s="176" t="s">
        <v>1138</v>
      </c>
      <c r="H163" s="177">
        <v>1</v>
      </c>
      <c r="I163" s="178"/>
      <c r="J163" s="179">
        <f>ROUND(I163*H163,2)</f>
        <v>0</v>
      </c>
      <c r="K163" s="175" t="s">
        <v>1</v>
      </c>
      <c r="L163" s="40"/>
      <c r="M163" s="180" t="s">
        <v>1</v>
      </c>
      <c r="N163" s="181" t="s">
        <v>49</v>
      </c>
      <c r="O163" s="78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4" t="s">
        <v>228</v>
      </c>
      <c r="AT163" s="184" t="s">
        <v>143</v>
      </c>
      <c r="AU163" s="184" t="s">
        <v>21</v>
      </c>
      <c r="AY163" s="19" t="s">
        <v>141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92</v>
      </c>
      <c r="BK163" s="185">
        <f>ROUND(I163*H163,2)</f>
        <v>0</v>
      </c>
      <c r="BL163" s="19" t="s">
        <v>228</v>
      </c>
      <c r="BM163" s="184" t="s">
        <v>1139</v>
      </c>
    </row>
    <row r="164" spans="1:65" s="2" customFormat="1" ht="24.15" customHeight="1">
      <c r="A164" s="39"/>
      <c r="B164" s="172"/>
      <c r="C164" s="173" t="s">
        <v>249</v>
      </c>
      <c r="D164" s="173" t="s">
        <v>143</v>
      </c>
      <c r="E164" s="174" t="s">
        <v>1140</v>
      </c>
      <c r="F164" s="175" t="s">
        <v>1141</v>
      </c>
      <c r="G164" s="176" t="s">
        <v>1142</v>
      </c>
      <c r="H164" s="233"/>
      <c r="I164" s="178"/>
      <c r="J164" s="179">
        <f>ROUND(I164*H164,2)</f>
        <v>0</v>
      </c>
      <c r="K164" s="175" t="s">
        <v>1</v>
      </c>
      <c r="L164" s="40"/>
      <c r="M164" s="180" t="s">
        <v>1</v>
      </c>
      <c r="N164" s="181" t="s">
        <v>49</v>
      </c>
      <c r="O164" s="7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4" t="s">
        <v>228</v>
      </c>
      <c r="AT164" s="184" t="s">
        <v>143</v>
      </c>
      <c r="AU164" s="184" t="s">
        <v>21</v>
      </c>
      <c r="AY164" s="19" t="s">
        <v>141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92</v>
      </c>
      <c r="BK164" s="185">
        <f>ROUND(I164*H164,2)</f>
        <v>0</v>
      </c>
      <c r="BL164" s="19" t="s">
        <v>228</v>
      </c>
      <c r="BM164" s="184" t="s">
        <v>1143</v>
      </c>
    </row>
    <row r="165" spans="1:65" s="2" customFormat="1" ht="24.15" customHeight="1">
      <c r="A165" s="39"/>
      <c r="B165" s="172"/>
      <c r="C165" s="173" t="s">
        <v>7</v>
      </c>
      <c r="D165" s="173" t="s">
        <v>143</v>
      </c>
      <c r="E165" s="174" t="s">
        <v>1144</v>
      </c>
      <c r="F165" s="175" t="s">
        <v>1145</v>
      </c>
      <c r="G165" s="176" t="s">
        <v>1142</v>
      </c>
      <c r="H165" s="233"/>
      <c r="I165" s="178"/>
      <c r="J165" s="179">
        <f>ROUND(I165*H165,2)</f>
        <v>0</v>
      </c>
      <c r="K165" s="175" t="s">
        <v>147</v>
      </c>
      <c r="L165" s="40"/>
      <c r="M165" s="180" t="s">
        <v>1</v>
      </c>
      <c r="N165" s="181" t="s">
        <v>49</v>
      </c>
      <c r="O165" s="78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84" t="s">
        <v>228</v>
      </c>
      <c r="AT165" s="184" t="s">
        <v>143</v>
      </c>
      <c r="AU165" s="184" t="s">
        <v>21</v>
      </c>
      <c r="AY165" s="19" t="s">
        <v>141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9" t="s">
        <v>92</v>
      </c>
      <c r="BK165" s="185">
        <f>ROUND(I165*H165,2)</f>
        <v>0</v>
      </c>
      <c r="BL165" s="19" t="s">
        <v>228</v>
      </c>
      <c r="BM165" s="184" t="s">
        <v>1146</v>
      </c>
    </row>
    <row r="166" spans="1:63" s="12" customFormat="1" ht="25.9" customHeight="1">
      <c r="A166" s="12"/>
      <c r="B166" s="159"/>
      <c r="C166" s="12"/>
      <c r="D166" s="160" t="s">
        <v>83</v>
      </c>
      <c r="E166" s="161" t="s">
        <v>1147</v>
      </c>
      <c r="F166" s="161" t="s">
        <v>1148</v>
      </c>
      <c r="G166" s="12"/>
      <c r="H166" s="12"/>
      <c r="I166" s="162"/>
      <c r="J166" s="163">
        <f>BK166</f>
        <v>0</v>
      </c>
      <c r="K166" s="12"/>
      <c r="L166" s="159"/>
      <c r="M166" s="164"/>
      <c r="N166" s="165"/>
      <c r="O166" s="165"/>
      <c r="P166" s="166">
        <f>P167</f>
        <v>0</v>
      </c>
      <c r="Q166" s="165"/>
      <c r="R166" s="166">
        <f>R167</f>
        <v>0</v>
      </c>
      <c r="S166" s="165"/>
      <c r="T166" s="16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0" t="s">
        <v>148</v>
      </c>
      <c r="AT166" s="168" t="s">
        <v>83</v>
      </c>
      <c r="AU166" s="168" t="s">
        <v>84</v>
      </c>
      <c r="AY166" s="160" t="s">
        <v>141</v>
      </c>
      <c r="BK166" s="169">
        <f>BK167</f>
        <v>0</v>
      </c>
    </row>
    <row r="167" spans="1:65" s="2" customFormat="1" ht="14.4" customHeight="1">
      <c r="A167" s="39"/>
      <c r="B167" s="172"/>
      <c r="C167" s="173" t="s">
        <v>261</v>
      </c>
      <c r="D167" s="173" t="s">
        <v>143</v>
      </c>
      <c r="E167" s="174" t="s">
        <v>1149</v>
      </c>
      <c r="F167" s="175" t="s">
        <v>1150</v>
      </c>
      <c r="G167" s="176" t="s">
        <v>890</v>
      </c>
      <c r="H167" s="177">
        <v>50</v>
      </c>
      <c r="I167" s="178"/>
      <c r="J167" s="179">
        <f>ROUND(I167*H167,2)</f>
        <v>0</v>
      </c>
      <c r="K167" s="175" t="s">
        <v>1</v>
      </c>
      <c r="L167" s="40"/>
      <c r="M167" s="217" t="s">
        <v>1</v>
      </c>
      <c r="N167" s="218" t="s">
        <v>49</v>
      </c>
      <c r="O167" s="219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4" t="s">
        <v>1151</v>
      </c>
      <c r="AT167" s="184" t="s">
        <v>143</v>
      </c>
      <c r="AU167" s="184" t="s">
        <v>92</v>
      </c>
      <c r="AY167" s="19" t="s">
        <v>141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9" t="s">
        <v>92</v>
      </c>
      <c r="BK167" s="185">
        <f>ROUND(I167*H167,2)</f>
        <v>0</v>
      </c>
      <c r="BL167" s="19" t="s">
        <v>1151</v>
      </c>
      <c r="BM167" s="184" t="s">
        <v>1152</v>
      </c>
    </row>
    <row r="168" spans="1:31" s="2" customFormat="1" ht="6.95" customHeight="1">
      <c r="A168" s="39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40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autoFilter ref="C122:K16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1153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23.25" customHeight="1">
      <c r="A27" s="123"/>
      <c r="B27" s="124"/>
      <c r="C27" s="123"/>
      <c r="D27" s="123"/>
      <c r="E27" s="37" t="s">
        <v>1154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ROUND(J127,2)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ROUND((SUM(BE127:BE537)),2)</f>
        <v>0</v>
      </c>
      <c r="G33" s="39"/>
      <c r="H33" s="39"/>
      <c r="I33" s="129">
        <v>0.21</v>
      </c>
      <c r="J33" s="128">
        <f>ROUND(((SUM(BE127:BE537))*I33),2)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ROUND((SUM(BF127:BF537)),2)</f>
        <v>0</v>
      </c>
      <c r="G34" s="39"/>
      <c r="H34" s="39"/>
      <c r="I34" s="129">
        <v>0.15</v>
      </c>
      <c r="J34" s="128">
        <f>ROUND(((SUM(BF127:BF537))*I34),2)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ROUND((SUM(BG127:BG537)),2)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ROUND((SUM(BH127:BH537)),2)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ROUND((SUM(BI127:BI537)),2)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 xml:space="preserve">SO 301 - Odvodnění komunikací 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J127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121</v>
      </c>
      <c r="E98" s="147"/>
      <c r="F98" s="147"/>
      <c r="G98" s="147"/>
      <c r="H98" s="147"/>
      <c r="I98" s="147"/>
      <c r="J98" s="148">
        <f>J129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883</v>
      </c>
      <c r="E99" s="147"/>
      <c r="F99" s="147"/>
      <c r="G99" s="147"/>
      <c r="H99" s="147"/>
      <c r="I99" s="147"/>
      <c r="J99" s="148">
        <f>J258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884</v>
      </c>
      <c r="E100" s="147"/>
      <c r="F100" s="147"/>
      <c r="G100" s="147"/>
      <c r="H100" s="147"/>
      <c r="I100" s="147"/>
      <c r="J100" s="148">
        <f>J268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885</v>
      </c>
      <c r="E101" s="147"/>
      <c r="F101" s="147"/>
      <c r="G101" s="147"/>
      <c r="H101" s="147"/>
      <c r="I101" s="147"/>
      <c r="J101" s="148">
        <f>J281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1071</v>
      </c>
      <c r="E102" s="147"/>
      <c r="F102" s="147"/>
      <c r="G102" s="147"/>
      <c r="H102" s="147"/>
      <c r="I102" s="147"/>
      <c r="J102" s="148">
        <f>J334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123</v>
      </c>
      <c r="E103" s="147"/>
      <c r="F103" s="147"/>
      <c r="G103" s="147"/>
      <c r="H103" s="147"/>
      <c r="I103" s="147"/>
      <c r="J103" s="148">
        <f>J495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5"/>
      <c r="C104" s="10"/>
      <c r="D104" s="146" t="s">
        <v>124</v>
      </c>
      <c r="E104" s="147"/>
      <c r="F104" s="147"/>
      <c r="G104" s="147"/>
      <c r="H104" s="147"/>
      <c r="I104" s="147"/>
      <c r="J104" s="148">
        <f>J511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5"/>
      <c r="C105" s="10"/>
      <c r="D105" s="146" t="s">
        <v>125</v>
      </c>
      <c r="E105" s="147"/>
      <c r="F105" s="147"/>
      <c r="G105" s="147"/>
      <c r="H105" s="147"/>
      <c r="I105" s="147"/>
      <c r="J105" s="148">
        <f>J527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1"/>
      <c r="C106" s="9"/>
      <c r="D106" s="142" t="s">
        <v>1155</v>
      </c>
      <c r="E106" s="143"/>
      <c r="F106" s="143"/>
      <c r="G106" s="143"/>
      <c r="H106" s="143"/>
      <c r="I106" s="143"/>
      <c r="J106" s="144">
        <f>J532</f>
        <v>0</v>
      </c>
      <c r="K106" s="9"/>
      <c r="L106" s="14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45"/>
      <c r="C107" s="10"/>
      <c r="D107" s="146" t="s">
        <v>1156</v>
      </c>
      <c r="E107" s="147"/>
      <c r="F107" s="147"/>
      <c r="G107" s="147"/>
      <c r="H107" s="147"/>
      <c r="I107" s="147"/>
      <c r="J107" s="148">
        <f>J533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39"/>
      <c r="D108" s="39"/>
      <c r="E108" s="39"/>
      <c r="F108" s="39"/>
      <c r="G108" s="39"/>
      <c r="H108" s="39"/>
      <c r="I108" s="39"/>
      <c r="J108" s="39"/>
      <c r="K108" s="39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3" t="s">
        <v>126</v>
      </c>
      <c r="D114" s="39"/>
      <c r="E114" s="39"/>
      <c r="F114" s="39"/>
      <c r="G114" s="39"/>
      <c r="H114" s="39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16</v>
      </c>
      <c r="D116" s="39"/>
      <c r="E116" s="39"/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39"/>
      <c r="D117" s="39"/>
      <c r="E117" s="122" t="str">
        <f>E7</f>
        <v>II/187 - Kolínec průtah</v>
      </c>
      <c r="F117" s="32"/>
      <c r="G117" s="32"/>
      <c r="H117" s="32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2" t="s">
        <v>113</v>
      </c>
      <c r="D118" s="39"/>
      <c r="E118" s="39"/>
      <c r="F118" s="39"/>
      <c r="G118" s="39"/>
      <c r="H118" s="39"/>
      <c r="I118" s="39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39"/>
      <c r="D119" s="39"/>
      <c r="E119" s="68" t="str">
        <f>E9</f>
        <v xml:space="preserve">SO 301 - Odvodnění komunikací </v>
      </c>
      <c r="F119" s="39"/>
      <c r="G119" s="39"/>
      <c r="H119" s="39"/>
      <c r="I119" s="39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2" t="s">
        <v>22</v>
      </c>
      <c r="D121" s="39"/>
      <c r="E121" s="39"/>
      <c r="F121" s="27" t="str">
        <f>F12</f>
        <v>Kolínec</v>
      </c>
      <c r="G121" s="39"/>
      <c r="H121" s="39"/>
      <c r="I121" s="32" t="s">
        <v>24</v>
      </c>
      <c r="J121" s="70" t="str">
        <f>IF(J12="","",J12)</f>
        <v>17. 2. 2021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40.05" customHeight="1">
      <c r="A123" s="39"/>
      <c r="B123" s="40"/>
      <c r="C123" s="32" t="s">
        <v>30</v>
      </c>
      <c r="D123" s="39"/>
      <c r="E123" s="39"/>
      <c r="F123" s="27" t="str">
        <f>E15</f>
        <v xml:space="preserve">SÚS Plzeňského kraje, Škroupova 18, 30613 Plzeň </v>
      </c>
      <c r="G123" s="39"/>
      <c r="H123" s="39"/>
      <c r="I123" s="32" t="s">
        <v>37</v>
      </c>
      <c r="J123" s="37" t="str">
        <f>E21</f>
        <v>Ing. arch. Martin Jirovský Ph.D, MBA</v>
      </c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2" t="s">
        <v>35</v>
      </c>
      <c r="D124" s="39"/>
      <c r="E124" s="39"/>
      <c r="F124" s="27" t="str">
        <f>IF(E18="","",E18)</f>
        <v>Vyplň údaj</v>
      </c>
      <c r="G124" s="39"/>
      <c r="H124" s="39"/>
      <c r="I124" s="32" t="s">
        <v>41</v>
      </c>
      <c r="J124" s="37" t="str">
        <f>E24</f>
        <v>Centrum služeb Staré město; Stejskalová Petra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49"/>
      <c r="B126" s="150"/>
      <c r="C126" s="151" t="s">
        <v>127</v>
      </c>
      <c r="D126" s="152" t="s">
        <v>69</v>
      </c>
      <c r="E126" s="152" t="s">
        <v>65</v>
      </c>
      <c r="F126" s="152" t="s">
        <v>66</v>
      </c>
      <c r="G126" s="152" t="s">
        <v>128</v>
      </c>
      <c r="H126" s="152" t="s">
        <v>129</v>
      </c>
      <c r="I126" s="152" t="s">
        <v>130</v>
      </c>
      <c r="J126" s="152" t="s">
        <v>117</v>
      </c>
      <c r="K126" s="153" t="s">
        <v>131</v>
      </c>
      <c r="L126" s="154"/>
      <c r="M126" s="87" t="s">
        <v>1</v>
      </c>
      <c r="N126" s="88" t="s">
        <v>48</v>
      </c>
      <c r="O126" s="88" t="s">
        <v>132</v>
      </c>
      <c r="P126" s="88" t="s">
        <v>133</v>
      </c>
      <c r="Q126" s="88" t="s">
        <v>134</v>
      </c>
      <c r="R126" s="88" t="s">
        <v>135</v>
      </c>
      <c r="S126" s="88" t="s">
        <v>136</v>
      </c>
      <c r="T126" s="89" t="s">
        <v>137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2" customFormat="1" ht="22.8" customHeight="1">
      <c r="A127" s="39"/>
      <c r="B127" s="40"/>
      <c r="C127" s="94" t="s">
        <v>138</v>
      </c>
      <c r="D127" s="39"/>
      <c r="E127" s="39"/>
      <c r="F127" s="39"/>
      <c r="G127" s="39"/>
      <c r="H127" s="39"/>
      <c r="I127" s="39"/>
      <c r="J127" s="155">
        <f>BK127</f>
        <v>0</v>
      </c>
      <c r="K127" s="39"/>
      <c r="L127" s="40"/>
      <c r="M127" s="90"/>
      <c r="N127" s="74"/>
      <c r="O127" s="91"/>
      <c r="P127" s="156">
        <f>P128+P532</f>
        <v>0</v>
      </c>
      <c r="Q127" s="91"/>
      <c r="R127" s="156">
        <f>R128+R532</f>
        <v>1128.8170396599999</v>
      </c>
      <c r="S127" s="91"/>
      <c r="T127" s="157">
        <f>T128+T532</f>
        <v>56.325378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9" t="s">
        <v>83</v>
      </c>
      <c r="AU127" s="19" t="s">
        <v>119</v>
      </c>
      <c r="BK127" s="158">
        <f>BK128+BK532</f>
        <v>0</v>
      </c>
    </row>
    <row r="128" spans="1:63" s="12" customFormat="1" ht="25.9" customHeight="1">
      <c r="A128" s="12"/>
      <c r="B128" s="159"/>
      <c r="C128" s="12"/>
      <c r="D128" s="160" t="s">
        <v>83</v>
      </c>
      <c r="E128" s="161" t="s">
        <v>139</v>
      </c>
      <c r="F128" s="161" t="s">
        <v>140</v>
      </c>
      <c r="G128" s="12"/>
      <c r="H128" s="12"/>
      <c r="I128" s="162"/>
      <c r="J128" s="163">
        <f>BK128</f>
        <v>0</v>
      </c>
      <c r="K128" s="12"/>
      <c r="L128" s="159"/>
      <c r="M128" s="164"/>
      <c r="N128" s="165"/>
      <c r="O128" s="165"/>
      <c r="P128" s="166">
        <f>P129+P258+P268+P281+P334+P495+P511+P527</f>
        <v>0</v>
      </c>
      <c r="Q128" s="165"/>
      <c r="R128" s="166">
        <f>R129+R258+R268+R281+R334+R495+R511+R527</f>
        <v>1128.8170396599999</v>
      </c>
      <c r="S128" s="165"/>
      <c r="T128" s="167">
        <f>T129+T258+T268+T281+T334+T495+T511+T527</f>
        <v>56.325378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0" t="s">
        <v>92</v>
      </c>
      <c r="AT128" s="168" t="s">
        <v>83</v>
      </c>
      <c r="AU128" s="168" t="s">
        <v>84</v>
      </c>
      <c r="AY128" s="160" t="s">
        <v>141</v>
      </c>
      <c r="BK128" s="169">
        <f>BK129+BK258+BK268+BK281+BK334+BK495+BK511+BK527</f>
        <v>0</v>
      </c>
    </row>
    <row r="129" spans="1:63" s="12" customFormat="1" ht="22.8" customHeight="1">
      <c r="A129" s="12"/>
      <c r="B129" s="159"/>
      <c r="C129" s="12"/>
      <c r="D129" s="160" t="s">
        <v>83</v>
      </c>
      <c r="E129" s="170" t="s">
        <v>92</v>
      </c>
      <c r="F129" s="170" t="s">
        <v>142</v>
      </c>
      <c r="G129" s="12"/>
      <c r="H129" s="12"/>
      <c r="I129" s="162"/>
      <c r="J129" s="171">
        <f>BK129</f>
        <v>0</v>
      </c>
      <c r="K129" s="12"/>
      <c r="L129" s="159"/>
      <c r="M129" s="164"/>
      <c r="N129" s="165"/>
      <c r="O129" s="165"/>
      <c r="P129" s="166">
        <f>SUM(P130:P257)</f>
        <v>0</v>
      </c>
      <c r="Q129" s="165"/>
      <c r="R129" s="166">
        <f>SUM(R130:R257)</f>
        <v>638.2846993799999</v>
      </c>
      <c r="S129" s="165"/>
      <c r="T129" s="167">
        <f>SUM(T130:T257)</f>
        <v>34.81299200000001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92</v>
      </c>
      <c r="AT129" s="168" t="s">
        <v>83</v>
      </c>
      <c r="AU129" s="168" t="s">
        <v>92</v>
      </c>
      <c r="AY129" s="160" t="s">
        <v>141</v>
      </c>
      <c r="BK129" s="169">
        <f>SUM(BK130:BK257)</f>
        <v>0</v>
      </c>
    </row>
    <row r="130" spans="1:65" s="2" customFormat="1" ht="24.15" customHeight="1">
      <c r="A130" s="39"/>
      <c r="B130" s="172"/>
      <c r="C130" s="173" t="s">
        <v>92</v>
      </c>
      <c r="D130" s="173" t="s">
        <v>143</v>
      </c>
      <c r="E130" s="174" t="s">
        <v>154</v>
      </c>
      <c r="F130" s="175" t="s">
        <v>155</v>
      </c>
      <c r="G130" s="176" t="s">
        <v>146</v>
      </c>
      <c r="H130" s="177">
        <v>37.514</v>
      </c>
      <c r="I130" s="178"/>
      <c r="J130" s="179">
        <f>ROUND(I130*H130,2)</f>
        <v>0</v>
      </c>
      <c r="K130" s="175" t="s">
        <v>147</v>
      </c>
      <c r="L130" s="40"/>
      <c r="M130" s="180" t="s">
        <v>1</v>
      </c>
      <c r="N130" s="181" t="s">
        <v>49</v>
      </c>
      <c r="O130" s="78"/>
      <c r="P130" s="182">
        <f>O130*H130</f>
        <v>0</v>
      </c>
      <c r="Q130" s="182">
        <v>0</v>
      </c>
      <c r="R130" s="182">
        <f>Q130*H130</f>
        <v>0</v>
      </c>
      <c r="S130" s="182">
        <v>0.58</v>
      </c>
      <c r="T130" s="183">
        <f>S130*H130</f>
        <v>21.75812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4" t="s">
        <v>148</v>
      </c>
      <c r="AT130" s="184" t="s">
        <v>143</v>
      </c>
      <c r="AU130" s="184" t="s">
        <v>21</v>
      </c>
      <c r="AY130" s="19" t="s">
        <v>141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92</v>
      </c>
      <c r="BK130" s="185">
        <f>ROUND(I130*H130,2)</f>
        <v>0</v>
      </c>
      <c r="BL130" s="19" t="s">
        <v>148</v>
      </c>
      <c r="BM130" s="184" t="s">
        <v>1157</v>
      </c>
    </row>
    <row r="131" spans="1:47" s="2" customFormat="1" ht="12">
      <c r="A131" s="39"/>
      <c r="B131" s="40"/>
      <c r="C131" s="39"/>
      <c r="D131" s="186" t="s">
        <v>150</v>
      </c>
      <c r="E131" s="39"/>
      <c r="F131" s="187" t="s">
        <v>1158</v>
      </c>
      <c r="G131" s="39"/>
      <c r="H131" s="39"/>
      <c r="I131" s="188"/>
      <c r="J131" s="39"/>
      <c r="K131" s="39"/>
      <c r="L131" s="40"/>
      <c r="M131" s="189"/>
      <c r="N131" s="190"/>
      <c r="O131" s="78"/>
      <c r="P131" s="78"/>
      <c r="Q131" s="78"/>
      <c r="R131" s="78"/>
      <c r="S131" s="78"/>
      <c r="T131" s="7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9" t="s">
        <v>150</v>
      </c>
      <c r="AU131" s="19" t="s">
        <v>21</v>
      </c>
    </row>
    <row r="132" spans="1:51" s="13" customFormat="1" ht="12">
      <c r="A132" s="13"/>
      <c r="B132" s="191"/>
      <c r="C132" s="13"/>
      <c r="D132" s="186" t="s">
        <v>152</v>
      </c>
      <c r="E132" s="192" t="s">
        <v>1</v>
      </c>
      <c r="F132" s="193" t="s">
        <v>1159</v>
      </c>
      <c r="G132" s="13"/>
      <c r="H132" s="194">
        <v>88.96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152</v>
      </c>
      <c r="AU132" s="192" t="s">
        <v>21</v>
      </c>
      <c r="AV132" s="13" t="s">
        <v>21</v>
      </c>
      <c r="AW132" s="13" t="s">
        <v>40</v>
      </c>
      <c r="AX132" s="13" t="s">
        <v>92</v>
      </c>
      <c r="AY132" s="192" t="s">
        <v>141</v>
      </c>
    </row>
    <row r="133" spans="1:51" s="13" customFormat="1" ht="12">
      <c r="A133" s="13"/>
      <c r="B133" s="191"/>
      <c r="C133" s="13"/>
      <c r="D133" s="186" t="s">
        <v>152</v>
      </c>
      <c r="E133" s="13"/>
      <c r="F133" s="193" t="s">
        <v>1160</v>
      </c>
      <c r="G133" s="13"/>
      <c r="H133" s="194">
        <v>37.514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152</v>
      </c>
      <c r="AU133" s="192" t="s">
        <v>21</v>
      </c>
      <c r="AV133" s="13" t="s">
        <v>21</v>
      </c>
      <c r="AW133" s="13" t="s">
        <v>3</v>
      </c>
      <c r="AX133" s="13" t="s">
        <v>92</v>
      </c>
      <c r="AY133" s="192" t="s">
        <v>141</v>
      </c>
    </row>
    <row r="134" spans="1:65" s="2" customFormat="1" ht="24.15" customHeight="1">
      <c r="A134" s="39"/>
      <c r="B134" s="172"/>
      <c r="C134" s="173" t="s">
        <v>21</v>
      </c>
      <c r="D134" s="173" t="s">
        <v>143</v>
      </c>
      <c r="E134" s="174" t="s">
        <v>1161</v>
      </c>
      <c r="F134" s="175" t="s">
        <v>1162</v>
      </c>
      <c r="G134" s="176" t="s">
        <v>146</v>
      </c>
      <c r="H134" s="177">
        <v>37.514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0.22</v>
      </c>
      <c r="T134" s="183">
        <f>S134*H134</f>
        <v>8.25308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148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148</v>
      </c>
      <c r="BM134" s="184" t="s">
        <v>1163</v>
      </c>
    </row>
    <row r="135" spans="1:51" s="13" customFormat="1" ht="12">
      <c r="A135" s="13"/>
      <c r="B135" s="191"/>
      <c r="C135" s="13"/>
      <c r="D135" s="186" t="s">
        <v>152</v>
      </c>
      <c r="E135" s="192" t="s">
        <v>1</v>
      </c>
      <c r="F135" s="193" t="s">
        <v>1159</v>
      </c>
      <c r="G135" s="13"/>
      <c r="H135" s="194">
        <v>88.96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152</v>
      </c>
      <c r="AU135" s="192" t="s">
        <v>21</v>
      </c>
      <c r="AV135" s="13" t="s">
        <v>21</v>
      </c>
      <c r="AW135" s="13" t="s">
        <v>40</v>
      </c>
      <c r="AX135" s="13" t="s">
        <v>92</v>
      </c>
      <c r="AY135" s="192" t="s">
        <v>141</v>
      </c>
    </row>
    <row r="136" spans="1:51" s="13" customFormat="1" ht="12">
      <c r="A136" s="13"/>
      <c r="B136" s="191"/>
      <c r="C136" s="13"/>
      <c r="D136" s="186" t="s">
        <v>152</v>
      </c>
      <c r="E136" s="13"/>
      <c r="F136" s="193" t="s">
        <v>1160</v>
      </c>
      <c r="G136" s="13"/>
      <c r="H136" s="194">
        <v>37.514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152</v>
      </c>
      <c r="AU136" s="192" t="s">
        <v>21</v>
      </c>
      <c r="AV136" s="13" t="s">
        <v>21</v>
      </c>
      <c r="AW136" s="13" t="s">
        <v>3</v>
      </c>
      <c r="AX136" s="13" t="s">
        <v>92</v>
      </c>
      <c r="AY136" s="192" t="s">
        <v>141</v>
      </c>
    </row>
    <row r="137" spans="1:65" s="2" customFormat="1" ht="24.15" customHeight="1">
      <c r="A137" s="39"/>
      <c r="B137" s="172"/>
      <c r="C137" s="173" t="s">
        <v>158</v>
      </c>
      <c r="D137" s="173" t="s">
        <v>143</v>
      </c>
      <c r="E137" s="174" t="s">
        <v>1164</v>
      </c>
      <c r="F137" s="175" t="s">
        <v>1165</v>
      </c>
      <c r="G137" s="176" t="s">
        <v>146</v>
      </c>
      <c r="H137" s="177">
        <v>37.514</v>
      </c>
      <c r="I137" s="178"/>
      <c r="J137" s="179">
        <f>ROUND(I137*H137,2)</f>
        <v>0</v>
      </c>
      <c r="K137" s="175" t="s">
        <v>147</v>
      </c>
      <c r="L137" s="40"/>
      <c r="M137" s="180" t="s">
        <v>1</v>
      </c>
      <c r="N137" s="181" t="s">
        <v>49</v>
      </c>
      <c r="O137" s="78"/>
      <c r="P137" s="182">
        <f>O137*H137</f>
        <v>0</v>
      </c>
      <c r="Q137" s="182">
        <v>5E-05</v>
      </c>
      <c r="R137" s="182">
        <f>Q137*H137</f>
        <v>0.0018757000000000003</v>
      </c>
      <c r="S137" s="182">
        <v>0.128</v>
      </c>
      <c r="T137" s="183">
        <f>S137*H137</f>
        <v>4.801792000000001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4" t="s">
        <v>148</v>
      </c>
      <c r="AT137" s="184" t="s">
        <v>143</v>
      </c>
      <c r="AU137" s="184" t="s">
        <v>21</v>
      </c>
      <c r="AY137" s="19" t="s">
        <v>141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92</v>
      </c>
      <c r="BK137" s="185">
        <f>ROUND(I137*H137,2)</f>
        <v>0</v>
      </c>
      <c r="BL137" s="19" t="s">
        <v>148</v>
      </c>
      <c r="BM137" s="184" t="s">
        <v>1166</v>
      </c>
    </row>
    <row r="138" spans="1:51" s="13" customFormat="1" ht="12">
      <c r="A138" s="13"/>
      <c r="B138" s="191"/>
      <c r="C138" s="13"/>
      <c r="D138" s="186" t="s">
        <v>152</v>
      </c>
      <c r="E138" s="192" t="s">
        <v>1</v>
      </c>
      <c r="F138" s="193" t="s">
        <v>1159</v>
      </c>
      <c r="G138" s="13"/>
      <c r="H138" s="194">
        <v>88.96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152</v>
      </c>
      <c r="AU138" s="192" t="s">
        <v>21</v>
      </c>
      <c r="AV138" s="13" t="s">
        <v>21</v>
      </c>
      <c r="AW138" s="13" t="s">
        <v>40</v>
      </c>
      <c r="AX138" s="13" t="s">
        <v>92</v>
      </c>
      <c r="AY138" s="192" t="s">
        <v>141</v>
      </c>
    </row>
    <row r="139" spans="1:51" s="13" customFormat="1" ht="12">
      <c r="A139" s="13"/>
      <c r="B139" s="191"/>
      <c r="C139" s="13"/>
      <c r="D139" s="186" t="s">
        <v>152</v>
      </c>
      <c r="E139" s="13"/>
      <c r="F139" s="193" t="s">
        <v>1160</v>
      </c>
      <c r="G139" s="13"/>
      <c r="H139" s="194">
        <v>37.514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152</v>
      </c>
      <c r="AU139" s="192" t="s">
        <v>21</v>
      </c>
      <c r="AV139" s="13" t="s">
        <v>21</v>
      </c>
      <c r="AW139" s="13" t="s">
        <v>3</v>
      </c>
      <c r="AX139" s="13" t="s">
        <v>92</v>
      </c>
      <c r="AY139" s="192" t="s">
        <v>141</v>
      </c>
    </row>
    <row r="140" spans="1:65" s="2" customFormat="1" ht="24.15" customHeight="1">
      <c r="A140" s="39"/>
      <c r="B140" s="172"/>
      <c r="C140" s="173" t="s">
        <v>148</v>
      </c>
      <c r="D140" s="173" t="s">
        <v>143</v>
      </c>
      <c r="E140" s="174" t="s">
        <v>888</v>
      </c>
      <c r="F140" s="175" t="s">
        <v>889</v>
      </c>
      <c r="G140" s="176" t="s">
        <v>890</v>
      </c>
      <c r="H140" s="177">
        <v>25.302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4E-05</v>
      </c>
      <c r="R140" s="182">
        <f>Q140*H140</f>
        <v>0.00101208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148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148</v>
      </c>
      <c r="BM140" s="184" t="s">
        <v>1167</v>
      </c>
    </row>
    <row r="141" spans="1:51" s="13" customFormat="1" ht="12">
      <c r="A141" s="13"/>
      <c r="B141" s="191"/>
      <c r="C141" s="13"/>
      <c r="D141" s="186" t="s">
        <v>152</v>
      </c>
      <c r="E141" s="13"/>
      <c r="F141" s="193" t="s">
        <v>1168</v>
      </c>
      <c r="G141" s="13"/>
      <c r="H141" s="194">
        <v>25.302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152</v>
      </c>
      <c r="AU141" s="192" t="s">
        <v>21</v>
      </c>
      <c r="AV141" s="13" t="s">
        <v>21</v>
      </c>
      <c r="AW141" s="13" t="s">
        <v>3</v>
      </c>
      <c r="AX141" s="13" t="s">
        <v>92</v>
      </c>
      <c r="AY141" s="192" t="s">
        <v>141</v>
      </c>
    </row>
    <row r="142" spans="1:65" s="2" customFormat="1" ht="24.15" customHeight="1">
      <c r="A142" s="39"/>
      <c r="B142" s="172"/>
      <c r="C142" s="173" t="s">
        <v>166</v>
      </c>
      <c r="D142" s="173" t="s">
        <v>143</v>
      </c>
      <c r="E142" s="174" t="s">
        <v>892</v>
      </c>
      <c r="F142" s="175" t="s">
        <v>893</v>
      </c>
      <c r="G142" s="176" t="s">
        <v>894</v>
      </c>
      <c r="H142" s="177">
        <v>37.953</v>
      </c>
      <c r="I142" s="178"/>
      <c r="J142" s="179">
        <f>ROUND(I142*H142,2)</f>
        <v>0</v>
      </c>
      <c r="K142" s="175" t="s">
        <v>147</v>
      </c>
      <c r="L142" s="40"/>
      <c r="M142" s="180" t="s">
        <v>1</v>
      </c>
      <c r="N142" s="181" t="s">
        <v>49</v>
      </c>
      <c r="O142" s="78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84" t="s">
        <v>148</v>
      </c>
      <c r="AT142" s="184" t="s">
        <v>143</v>
      </c>
      <c r="AU142" s="184" t="s">
        <v>21</v>
      </c>
      <c r="AY142" s="19" t="s">
        <v>141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92</v>
      </c>
      <c r="BK142" s="185">
        <f>ROUND(I142*H142,2)</f>
        <v>0</v>
      </c>
      <c r="BL142" s="19" t="s">
        <v>148</v>
      </c>
      <c r="BM142" s="184" t="s">
        <v>1169</v>
      </c>
    </row>
    <row r="143" spans="1:51" s="13" customFormat="1" ht="12">
      <c r="A143" s="13"/>
      <c r="B143" s="191"/>
      <c r="C143" s="13"/>
      <c r="D143" s="186" t="s">
        <v>152</v>
      </c>
      <c r="E143" s="13"/>
      <c r="F143" s="193" t="s">
        <v>1170</v>
      </c>
      <c r="G143" s="13"/>
      <c r="H143" s="194">
        <v>37.953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152</v>
      </c>
      <c r="AU143" s="192" t="s">
        <v>21</v>
      </c>
      <c r="AV143" s="13" t="s">
        <v>21</v>
      </c>
      <c r="AW143" s="13" t="s">
        <v>3</v>
      </c>
      <c r="AX143" s="13" t="s">
        <v>92</v>
      </c>
      <c r="AY143" s="192" t="s">
        <v>141</v>
      </c>
    </row>
    <row r="144" spans="1:65" s="2" customFormat="1" ht="24.15" customHeight="1">
      <c r="A144" s="39"/>
      <c r="B144" s="172"/>
      <c r="C144" s="173" t="s">
        <v>171</v>
      </c>
      <c r="D144" s="173" t="s">
        <v>143</v>
      </c>
      <c r="E144" s="174" t="s">
        <v>1171</v>
      </c>
      <c r="F144" s="175" t="s">
        <v>1172</v>
      </c>
      <c r="G144" s="176" t="s">
        <v>146</v>
      </c>
      <c r="H144" s="177">
        <v>44.148</v>
      </c>
      <c r="I144" s="178"/>
      <c r="J144" s="179">
        <f>ROUND(I144*H144,2)</f>
        <v>0</v>
      </c>
      <c r="K144" s="175" t="s">
        <v>147</v>
      </c>
      <c r="L144" s="40"/>
      <c r="M144" s="180" t="s">
        <v>1</v>
      </c>
      <c r="N144" s="181" t="s">
        <v>49</v>
      </c>
      <c r="O144" s="7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4" t="s">
        <v>148</v>
      </c>
      <c r="AT144" s="184" t="s">
        <v>143</v>
      </c>
      <c r="AU144" s="184" t="s">
        <v>21</v>
      </c>
      <c r="AY144" s="19" t="s">
        <v>141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92</v>
      </c>
      <c r="BK144" s="185">
        <f>ROUND(I144*H144,2)</f>
        <v>0</v>
      </c>
      <c r="BL144" s="19" t="s">
        <v>148</v>
      </c>
      <c r="BM144" s="184" t="s">
        <v>1173</v>
      </c>
    </row>
    <row r="145" spans="1:47" s="2" customFormat="1" ht="12">
      <c r="A145" s="39"/>
      <c r="B145" s="40"/>
      <c r="C145" s="39"/>
      <c r="D145" s="186" t="s">
        <v>150</v>
      </c>
      <c r="E145" s="39"/>
      <c r="F145" s="187" t="s">
        <v>1174</v>
      </c>
      <c r="G145" s="39"/>
      <c r="H145" s="39"/>
      <c r="I145" s="188"/>
      <c r="J145" s="39"/>
      <c r="K145" s="39"/>
      <c r="L145" s="40"/>
      <c r="M145" s="189"/>
      <c r="N145" s="190"/>
      <c r="O145" s="78"/>
      <c r="P145" s="78"/>
      <c r="Q145" s="78"/>
      <c r="R145" s="78"/>
      <c r="S145" s="78"/>
      <c r="T145" s="7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9" t="s">
        <v>150</v>
      </c>
      <c r="AU145" s="19" t="s">
        <v>21</v>
      </c>
    </row>
    <row r="146" spans="1:51" s="13" customFormat="1" ht="12">
      <c r="A146" s="13"/>
      <c r="B146" s="191"/>
      <c r="C146" s="13"/>
      <c r="D146" s="186" t="s">
        <v>152</v>
      </c>
      <c r="E146" s="192" t="s">
        <v>1</v>
      </c>
      <c r="F146" s="193" t="s">
        <v>1175</v>
      </c>
      <c r="G146" s="13"/>
      <c r="H146" s="194">
        <v>104.69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152</v>
      </c>
      <c r="AU146" s="192" t="s">
        <v>21</v>
      </c>
      <c r="AV146" s="13" t="s">
        <v>21</v>
      </c>
      <c r="AW146" s="13" t="s">
        <v>40</v>
      </c>
      <c r="AX146" s="13" t="s">
        <v>92</v>
      </c>
      <c r="AY146" s="192" t="s">
        <v>141</v>
      </c>
    </row>
    <row r="147" spans="1:51" s="13" customFormat="1" ht="12">
      <c r="A147" s="13"/>
      <c r="B147" s="191"/>
      <c r="C147" s="13"/>
      <c r="D147" s="186" t="s">
        <v>152</v>
      </c>
      <c r="E147" s="13"/>
      <c r="F147" s="193" t="s">
        <v>1176</v>
      </c>
      <c r="G147" s="13"/>
      <c r="H147" s="194">
        <v>44.148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152</v>
      </c>
      <c r="AU147" s="192" t="s">
        <v>21</v>
      </c>
      <c r="AV147" s="13" t="s">
        <v>21</v>
      </c>
      <c r="AW147" s="13" t="s">
        <v>3</v>
      </c>
      <c r="AX147" s="13" t="s">
        <v>92</v>
      </c>
      <c r="AY147" s="192" t="s">
        <v>141</v>
      </c>
    </row>
    <row r="148" spans="1:65" s="2" customFormat="1" ht="24.15" customHeight="1">
      <c r="A148" s="39"/>
      <c r="B148" s="172"/>
      <c r="C148" s="173" t="s">
        <v>175</v>
      </c>
      <c r="D148" s="173" t="s">
        <v>143</v>
      </c>
      <c r="E148" s="174" t="s">
        <v>193</v>
      </c>
      <c r="F148" s="175" t="s">
        <v>194</v>
      </c>
      <c r="G148" s="176" t="s">
        <v>189</v>
      </c>
      <c r="H148" s="177">
        <v>11.597</v>
      </c>
      <c r="I148" s="178"/>
      <c r="J148" s="179">
        <f>ROUND(I148*H148,2)</f>
        <v>0</v>
      </c>
      <c r="K148" s="175" t="s">
        <v>147</v>
      </c>
      <c r="L148" s="40"/>
      <c r="M148" s="180" t="s">
        <v>1</v>
      </c>
      <c r="N148" s="181" t="s">
        <v>49</v>
      </c>
      <c r="O148" s="7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84" t="s">
        <v>148</v>
      </c>
      <c r="AT148" s="184" t="s">
        <v>143</v>
      </c>
      <c r="AU148" s="184" t="s">
        <v>21</v>
      </c>
      <c r="AY148" s="19" t="s">
        <v>141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92</v>
      </c>
      <c r="BK148" s="185">
        <f>ROUND(I148*H148,2)</f>
        <v>0</v>
      </c>
      <c r="BL148" s="19" t="s">
        <v>148</v>
      </c>
      <c r="BM148" s="184" t="s">
        <v>1177</v>
      </c>
    </row>
    <row r="149" spans="1:51" s="13" customFormat="1" ht="12">
      <c r="A149" s="13"/>
      <c r="B149" s="191"/>
      <c r="C149" s="13"/>
      <c r="D149" s="186" t="s">
        <v>152</v>
      </c>
      <c r="E149" s="192" t="s">
        <v>1</v>
      </c>
      <c r="F149" s="193" t="s">
        <v>1178</v>
      </c>
      <c r="G149" s="13"/>
      <c r="H149" s="194">
        <v>26.5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152</v>
      </c>
      <c r="AU149" s="192" t="s">
        <v>21</v>
      </c>
      <c r="AV149" s="13" t="s">
        <v>21</v>
      </c>
      <c r="AW149" s="13" t="s">
        <v>40</v>
      </c>
      <c r="AX149" s="13" t="s">
        <v>84</v>
      </c>
      <c r="AY149" s="192" t="s">
        <v>141</v>
      </c>
    </row>
    <row r="150" spans="1:51" s="13" customFormat="1" ht="12">
      <c r="A150" s="13"/>
      <c r="B150" s="191"/>
      <c r="C150" s="13"/>
      <c r="D150" s="186" t="s">
        <v>152</v>
      </c>
      <c r="E150" s="192" t="s">
        <v>1</v>
      </c>
      <c r="F150" s="193" t="s">
        <v>1179</v>
      </c>
      <c r="G150" s="13"/>
      <c r="H150" s="194">
        <v>1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152</v>
      </c>
      <c r="AU150" s="192" t="s">
        <v>21</v>
      </c>
      <c r="AV150" s="13" t="s">
        <v>21</v>
      </c>
      <c r="AW150" s="13" t="s">
        <v>40</v>
      </c>
      <c r="AX150" s="13" t="s">
        <v>84</v>
      </c>
      <c r="AY150" s="192" t="s">
        <v>141</v>
      </c>
    </row>
    <row r="151" spans="1:51" s="14" customFormat="1" ht="12">
      <c r="A151" s="14"/>
      <c r="B151" s="199"/>
      <c r="C151" s="14"/>
      <c r="D151" s="186" t="s">
        <v>152</v>
      </c>
      <c r="E151" s="200" t="s">
        <v>1</v>
      </c>
      <c r="F151" s="201" t="s">
        <v>200</v>
      </c>
      <c r="G151" s="14"/>
      <c r="H151" s="202">
        <v>27.5</v>
      </c>
      <c r="I151" s="203"/>
      <c r="J151" s="14"/>
      <c r="K151" s="14"/>
      <c r="L151" s="199"/>
      <c r="M151" s="204"/>
      <c r="N151" s="205"/>
      <c r="O151" s="205"/>
      <c r="P151" s="205"/>
      <c r="Q151" s="205"/>
      <c r="R151" s="205"/>
      <c r="S151" s="205"/>
      <c r="T151" s="20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0" t="s">
        <v>152</v>
      </c>
      <c r="AU151" s="200" t="s">
        <v>21</v>
      </c>
      <c r="AV151" s="14" t="s">
        <v>148</v>
      </c>
      <c r="AW151" s="14" t="s">
        <v>40</v>
      </c>
      <c r="AX151" s="14" t="s">
        <v>92</v>
      </c>
      <c r="AY151" s="200" t="s">
        <v>141</v>
      </c>
    </row>
    <row r="152" spans="1:51" s="13" customFormat="1" ht="12">
      <c r="A152" s="13"/>
      <c r="B152" s="191"/>
      <c r="C152" s="13"/>
      <c r="D152" s="186" t="s">
        <v>152</v>
      </c>
      <c r="E152" s="13"/>
      <c r="F152" s="193" t="s">
        <v>1180</v>
      </c>
      <c r="G152" s="13"/>
      <c r="H152" s="194">
        <v>11.597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152</v>
      </c>
      <c r="AU152" s="192" t="s">
        <v>21</v>
      </c>
      <c r="AV152" s="13" t="s">
        <v>21</v>
      </c>
      <c r="AW152" s="13" t="s">
        <v>3</v>
      </c>
      <c r="AX152" s="13" t="s">
        <v>92</v>
      </c>
      <c r="AY152" s="192" t="s">
        <v>141</v>
      </c>
    </row>
    <row r="153" spans="1:65" s="2" customFormat="1" ht="24.15" customHeight="1">
      <c r="A153" s="39"/>
      <c r="B153" s="172"/>
      <c r="C153" s="173" t="s">
        <v>181</v>
      </c>
      <c r="D153" s="173" t="s">
        <v>143</v>
      </c>
      <c r="E153" s="174" t="s">
        <v>1181</v>
      </c>
      <c r="F153" s="175" t="s">
        <v>1182</v>
      </c>
      <c r="G153" s="176" t="s">
        <v>189</v>
      </c>
      <c r="H153" s="177">
        <v>41.676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148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148</v>
      </c>
      <c r="BM153" s="184" t="s">
        <v>1183</v>
      </c>
    </row>
    <row r="154" spans="1:51" s="13" customFormat="1" ht="12">
      <c r="A154" s="13"/>
      <c r="B154" s="191"/>
      <c r="C154" s="13"/>
      <c r="D154" s="186" t="s">
        <v>152</v>
      </c>
      <c r="E154" s="192" t="s">
        <v>1</v>
      </c>
      <c r="F154" s="193" t="s">
        <v>1184</v>
      </c>
      <c r="G154" s="13"/>
      <c r="H154" s="194">
        <v>29.986</v>
      </c>
      <c r="I154" s="195"/>
      <c r="J154" s="13"/>
      <c r="K154" s="13"/>
      <c r="L154" s="191"/>
      <c r="M154" s="196"/>
      <c r="N154" s="197"/>
      <c r="O154" s="197"/>
      <c r="P154" s="197"/>
      <c r="Q154" s="197"/>
      <c r="R154" s="197"/>
      <c r="S154" s="197"/>
      <c r="T154" s="19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2" t="s">
        <v>152</v>
      </c>
      <c r="AU154" s="192" t="s">
        <v>21</v>
      </c>
      <c r="AV154" s="13" t="s">
        <v>21</v>
      </c>
      <c r="AW154" s="13" t="s">
        <v>40</v>
      </c>
      <c r="AX154" s="13" t="s">
        <v>84</v>
      </c>
      <c r="AY154" s="192" t="s">
        <v>141</v>
      </c>
    </row>
    <row r="155" spans="1:51" s="13" customFormat="1" ht="12">
      <c r="A155" s="13"/>
      <c r="B155" s="191"/>
      <c r="C155" s="13"/>
      <c r="D155" s="186" t="s">
        <v>152</v>
      </c>
      <c r="E155" s="192" t="s">
        <v>1</v>
      </c>
      <c r="F155" s="193" t="s">
        <v>1185</v>
      </c>
      <c r="G155" s="13"/>
      <c r="H155" s="194">
        <v>68.842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152</v>
      </c>
      <c r="AU155" s="192" t="s">
        <v>21</v>
      </c>
      <c r="AV155" s="13" t="s">
        <v>21</v>
      </c>
      <c r="AW155" s="13" t="s">
        <v>40</v>
      </c>
      <c r="AX155" s="13" t="s">
        <v>84</v>
      </c>
      <c r="AY155" s="192" t="s">
        <v>141</v>
      </c>
    </row>
    <row r="156" spans="1:51" s="14" customFormat="1" ht="12">
      <c r="A156" s="14"/>
      <c r="B156" s="199"/>
      <c r="C156" s="14"/>
      <c r="D156" s="186" t="s">
        <v>152</v>
      </c>
      <c r="E156" s="200" t="s">
        <v>1</v>
      </c>
      <c r="F156" s="201" t="s">
        <v>200</v>
      </c>
      <c r="G156" s="14"/>
      <c r="H156" s="202">
        <v>98.828</v>
      </c>
      <c r="I156" s="203"/>
      <c r="J156" s="14"/>
      <c r="K156" s="14"/>
      <c r="L156" s="199"/>
      <c r="M156" s="204"/>
      <c r="N156" s="205"/>
      <c r="O156" s="205"/>
      <c r="P156" s="205"/>
      <c r="Q156" s="205"/>
      <c r="R156" s="205"/>
      <c r="S156" s="205"/>
      <c r="T156" s="20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0" t="s">
        <v>152</v>
      </c>
      <c r="AU156" s="200" t="s">
        <v>21</v>
      </c>
      <c r="AV156" s="14" t="s">
        <v>148</v>
      </c>
      <c r="AW156" s="14" t="s">
        <v>40</v>
      </c>
      <c r="AX156" s="14" t="s">
        <v>92</v>
      </c>
      <c r="AY156" s="200" t="s">
        <v>141</v>
      </c>
    </row>
    <row r="157" spans="1:51" s="13" customFormat="1" ht="12">
      <c r="A157" s="13"/>
      <c r="B157" s="191"/>
      <c r="C157" s="13"/>
      <c r="D157" s="186" t="s">
        <v>152</v>
      </c>
      <c r="E157" s="13"/>
      <c r="F157" s="193" t="s">
        <v>1186</v>
      </c>
      <c r="G157" s="13"/>
      <c r="H157" s="194">
        <v>41.676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152</v>
      </c>
      <c r="AU157" s="192" t="s">
        <v>21</v>
      </c>
      <c r="AV157" s="13" t="s">
        <v>21</v>
      </c>
      <c r="AW157" s="13" t="s">
        <v>3</v>
      </c>
      <c r="AX157" s="13" t="s">
        <v>92</v>
      </c>
      <c r="AY157" s="192" t="s">
        <v>141</v>
      </c>
    </row>
    <row r="158" spans="1:65" s="2" customFormat="1" ht="24.15" customHeight="1">
      <c r="A158" s="39"/>
      <c r="B158" s="172"/>
      <c r="C158" s="173" t="s">
        <v>186</v>
      </c>
      <c r="D158" s="173" t="s">
        <v>143</v>
      </c>
      <c r="E158" s="174" t="s">
        <v>1187</v>
      </c>
      <c r="F158" s="175" t="s">
        <v>1188</v>
      </c>
      <c r="G158" s="176" t="s">
        <v>178</v>
      </c>
      <c r="H158" s="177">
        <v>625.25</v>
      </c>
      <c r="I158" s="178"/>
      <c r="J158" s="179">
        <f>ROUND(I158*H158,2)</f>
        <v>0</v>
      </c>
      <c r="K158" s="175" t="s">
        <v>147</v>
      </c>
      <c r="L158" s="40"/>
      <c r="M158" s="180" t="s">
        <v>1</v>
      </c>
      <c r="N158" s="181" t="s">
        <v>49</v>
      </c>
      <c r="O158" s="78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4" t="s">
        <v>148</v>
      </c>
      <c r="AT158" s="184" t="s">
        <v>143</v>
      </c>
      <c r="AU158" s="184" t="s">
        <v>21</v>
      </c>
      <c r="AY158" s="19" t="s">
        <v>141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92</v>
      </c>
      <c r="BK158" s="185">
        <f>ROUND(I158*H158,2)</f>
        <v>0</v>
      </c>
      <c r="BL158" s="19" t="s">
        <v>148</v>
      </c>
      <c r="BM158" s="184" t="s">
        <v>1189</v>
      </c>
    </row>
    <row r="159" spans="1:51" s="13" customFormat="1" ht="12">
      <c r="A159" s="13"/>
      <c r="B159" s="191"/>
      <c r="C159" s="13"/>
      <c r="D159" s="186" t="s">
        <v>152</v>
      </c>
      <c r="E159" s="192" t="s">
        <v>1</v>
      </c>
      <c r="F159" s="193" t="s">
        <v>1190</v>
      </c>
      <c r="G159" s="13"/>
      <c r="H159" s="194">
        <v>1482.69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152</v>
      </c>
      <c r="AU159" s="192" t="s">
        <v>21</v>
      </c>
      <c r="AV159" s="13" t="s">
        <v>21</v>
      </c>
      <c r="AW159" s="13" t="s">
        <v>40</v>
      </c>
      <c r="AX159" s="13" t="s">
        <v>92</v>
      </c>
      <c r="AY159" s="192" t="s">
        <v>141</v>
      </c>
    </row>
    <row r="160" spans="1:51" s="13" customFormat="1" ht="12">
      <c r="A160" s="13"/>
      <c r="B160" s="191"/>
      <c r="C160" s="13"/>
      <c r="D160" s="186" t="s">
        <v>152</v>
      </c>
      <c r="E160" s="13"/>
      <c r="F160" s="193" t="s">
        <v>1191</v>
      </c>
      <c r="G160" s="13"/>
      <c r="H160" s="194">
        <v>625.25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152</v>
      </c>
      <c r="AU160" s="192" t="s">
        <v>21</v>
      </c>
      <c r="AV160" s="13" t="s">
        <v>21</v>
      </c>
      <c r="AW160" s="13" t="s">
        <v>3</v>
      </c>
      <c r="AX160" s="13" t="s">
        <v>92</v>
      </c>
      <c r="AY160" s="192" t="s">
        <v>141</v>
      </c>
    </row>
    <row r="161" spans="1:65" s="2" customFormat="1" ht="24.15" customHeight="1">
      <c r="A161" s="39"/>
      <c r="B161" s="172"/>
      <c r="C161" s="173" t="s">
        <v>192</v>
      </c>
      <c r="D161" s="173" t="s">
        <v>143</v>
      </c>
      <c r="E161" s="174" t="s">
        <v>1192</v>
      </c>
      <c r="F161" s="175" t="s">
        <v>1193</v>
      </c>
      <c r="G161" s="176" t="s">
        <v>189</v>
      </c>
      <c r="H161" s="177">
        <v>416.974</v>
      </c>
      <c r="I161" s="178"/>
      <c r="J161" s="179">
        <f>ROUND(I161*H161,2)</f>
        <v>0</v>
      </c>
      <c r="K161" s="175" t="s">
        <v>147</v>
      </c>
      <c r="L161" s="40"/>
      <c r="M161" s="180" t="s">
        <v>1</v>
      </c>
      <c r="N161" s="181" t="s">
        <v>49</v>
      </c>
      <c r="O161" s="7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84" t="s">
        <v>148</v>
      </c>
      <c r="AT161" s="184" t="s">
        <v>143</v>
      </c>
      <c r="AU161" s="184" t="s">
        <v>21</v>
      </c>
      <c r="AY161" s="19" t="s">
        <v>141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92</v>
      </c>
      <c r="BK161" s="185">
        <f>ROUND(I161*H161,2)</f>
        <v>0</v>
      </c>
      <c r="BL161" s="19" t="s">
        <v>148</v>
      </c>
      <c r="BM161" s="184" t="s">
        <v>1194</v>
      </c>
    </row>
    <row r="162" spans="1:47" s="2" customFormat="1" ht="12">
      <c r="A162" s="39"/>
      <c r="B162" s="40"/>
      <c r="C162" s="39"/>
      <c r="D162" s="186" t="s">
        <v>150</v>
      </c>
      <c r="E162" s="39"/>
      <c r="F162" s="187" t="s">
        <v>1195</v>
      </c>
      <c r="G162" s="39"/>
      <c r="H162" s="39"/>
      <c r="I162" s="188"/>
      <c r="J162" s="39"/>
      <c r="K162" s="39"/>
      <c r="L162" s="40"/>
      <c r="M162" s="189"/>
      <c r="N162" s="190"/>
      <c r="O162" s="78"/>
      <c r="P162" s="78"/>
      <c r="Q162" s="78"/>
      <c r="R162" s="78"/>
      <c r="S162" s="78"/>
      <c r="T162" s="7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9" t="s">
        <v>150</v>
      </c>
      <c r="AU162" s="19" t="s">
        <v>21</v>
      </c>
    </row>
    <row r="163" spans="1:51" s="13" customFormat="1" ht="12">
      <c r="A163" s="13"/>
      <c r="B163" s="191"/>
      <c r="C163" s="13"/>
      <c r="D163" s="186" t="s">
        <v>152</v>
      </c>
      <c r="E163" s="192" t="s">
        <v>1</v>
      </c>
      <c r="F163" s="193" t="s">
        <v>1196</v>
      </c>
      <c r="G163" s="13"/>
      <c r="H163" s="194">
        <v>105.911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152</v>
      </c>
      <c r="AU163" s="192" t="s">
        <v>21</v>
      </c>
      <c r="AV163" s="13" t="s">
        <v>21</v>
      </c>
      <c r="AW163" s="13" t="s">
        <v>40</v>
      </c>
      <c r="AX163" s="13" t="s">
        <v>84</v>
      </c>
      <c r="AY163" s="192" t="s">
        <v>141</v>
      </c>
    </row>
    <row r="164" spans="1:51" s="13" customFormat="1" ht="12">
      <c r="A164" s="13"/>
      <c r="B164" s="191"/>
      <c r="C164" s="13"/>
      <c r="D164" s="186" t="s">
        <v>152</v>
      </c>
      <c r="E164" s="192" t="s">
        <v>1</v>
      </c>
      <c r="F164" s="193" t="s">
        <v>1197</v>
      </c>
      <c r="G164" s="13"/>
      <c r="H164" s="194">
        <v>50.2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152</v>
      </c>
      <c r="AU164" s="192" t="s">
        <v>21</v>
      </c>
      <c r="AV164" s="13" t="s">
        <v>21</v>
      </c>
      <c r="AW164" s="13" t="s">
        <v>40</v>
      </c>
      <c r="AX164" s="13" t="s">
        <v>84</v>
      </c>
      <c r="AY164" s="192" t="s">
        <v>141</v>
      </c>
    </row>
    <row r="165" spans="1:51" s="13" customFormat="1" ht="12">
      <c r="A165" s="13"/>
      <c r="B165" s="191"/>
      <c r="C165" s="13"/>
      <c r="D165" s="186" t="s">
        <v>152</v>
      </c>
      <c r="E165" s="192" t="s">
        <v>1</v>
      </c>
      <c r="F165" s="193" t="s">
        <v>1198</v>
      </c>
      <c r="G165" s="13"/>
      <c r="H165" s="194">
        <v>109.13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152</v>
      </c>
      <c r="AU165" s="192" t="s">
        <v>21</v>
      </c>
      <c r="AV165" s="13" t="s">
        <v>21</v>
      </c>
      <c r="AW165" s="13" t="s">
        <v>40</v>
      </c>
      <c r="AX165" s="13" t="s">
        <v>84</v>
      </c>
      <c r="AY165" s="192" t="s">
        <v>141</v>
      </c>
    </row>
    <row r="166" spans="1:51" s="13" customFormat="1" ht="12">
      <c r="A166" s="13"/>
      <c r="B166" s="191"/>
      <c r="C166" s="13"/>
      <c r="D166" s="186" t="s">
        <v>152</v>
      </c>
      <c r="E166" s="192" t="s">
        <v>1</v>
      </c>
      <c r="F166" s="193" t="s">
        <v>1199</v>
      </c>
      <c r="G166" s="13"/>
      <c r="H166" s="194">
        <v>112.896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152</v>
      </c>
      <c r="AU166" s="192" t="s">
        <v>21</v>
      </c>
      <c r="AV166" s="13" t="s">
        <v>21</v>
      </c>
      <c r="AW166" s="13" t="s">
        <v>40</v>
      </c>
      <c r="AX166" s="13" t="s">
        <v>84</v>
      </c>
      <c r="AY166" s="192" t="s">
        <v>141</v>
      </c>
    </row>
    <row r="167" spans="1:51" s="13" customFormat="1" ht="12">
      <c r="A167" s="13"/>
      <c r="B167" s="191"/>
      <c r="C167" s="13"/>
      <c r="D167" s="186" t="s">
        <v>152</v>
      </c>
      <c r="E167" s="192" t="s">
        <v>1</v>
      </c>
      <c r="F167" s="193" t="s">
        <v>1200</v>
      </c>
      <c r="G167" s="13"/>
      <c r="H167" s="194">
        <v>169.416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152</v>
      </c>
      <c r="AU167" s="192" t="s">
        <v>21</v>
      </c>
      <c r="AV167" s="13" t="s">
        <v>21</v>
      </c>
      <c r="AW167" s="13" t="s">
        <v>40</v>
      </c>
      <c r="AX167" s="13" t="s">
        <v>84</v>
      </c>
      <c r="AY167" s="192" t="s">
        <v>141</v>
      </c>
    </row>
    <row r="168" spans="1:51" s="13" customFormat="1" ht="12">
      <c r="A168" s="13"/>
      <c r="B168" s="191"/>
      <c r="C168" s="13"/>
      <c r="D168" s="186" t="s">
        <v>152</v>
      </c>
      <c r="E168" s="192" t="s">
        <v>1</v>
      </c>
      <c r="F168" s="193" t="s">
        <v>1201</v>
      </c>
      <c r="G168" s="13"/>
      <c r="H168" s="194">
        <v>53.11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152</v>
      </c>
      <c r="AU168" s="192" t="s">
        <v>21</v>
      </c>
      <c r="AV168" s="13" t="s">
        <v>21</v>
      </c>
      <c r="AW168" s="13" t="s">
        <v>40</v>
      </c>
      <c r="AX168" s="13" t="s">
        <v>84</v>
      </c>
      <c r="AY168" s="192" t="s">
        <v>141</v>
      </c>
    </row>
    <row r="169" spans="1:51" s="13" customFormat="1" ht="12">
      <c r="A169" s="13"/>
      <c r="B169" s="191"/>
      <c r="C169" s="13"/>
      <c r="D169" s="186" t="s">
        <v>152</v>
      </c>
      <c r="E169" s="192" t="s">
        <v>1</v>
      </c>
      <c r="F169" s="193" t="s">
        <v>1202</v>
      </c>
      <c r="G169" s="13"/>
      <c r="H169" s="194">
        <v>97.77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152</v>
      </c>
      <c r="AU169" s="192" t="s">
        <v>21</v>
      </c>
      <c r="AV169" s="13" t="s">
        <v>21</v>
      </c>
      <c r="AW169" s="13" t="s">
        <v>40</v>
      </c>
      <c r="AX169" s="13" t="s">
        <v>84</v>
      </c>
      <c r="AY169" s="192" t="s">
        <v>141</v>
      </c>
    </row>
    <row r="170" spans="1:51" s="13" customFormat="1" ht="12">
      <c r="A170" s="13"/>
      <c r="B170" s="191"/>
      <c r="C170" s="13"/>
      <c r="D170" s="186" t="s">
        <v>152</v>
      </c>
      <c r="E170" s="192" t="s">
        <v>1</v>
      </c>
      <c r="F170" s="193" t="s">
        <v>1203</v>
      </c>
      <c r="G170" s="13"/>
      <c r="H170" s="194">
        <v>103.707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152</v>
      </c>
      <c r="AU170" s="192" t="s">
        <v>21</v>
      </c>
      <c r="AV170" s="13" t="s">
        <v>21</v>
      </c>
      <c r="AW170" s="13" t="s">
        <v>40</v>
      </c>
      <c r="AX170" s="13" t="s">
        <v>84</v>
      </c>
      <c r="AY170" s="192" t="s">
        <v>141</v>
      </c>
    </row>
    <row r="171" spans="1:51" s="13" customFormat="1" ht="12">
      <c r="A171" s="13"/>
      <c r="B171" s="191"/>
      <c r="C171" s="13"/>
      <c r="D171" s="186" t="s">
        <v>152</v>
      </c>
      <c r="E171" s="192" t="s">
        <v>1</v>
      </c>
      <c r="F171" s="193" t="s">
        <v>1204</v>
      </c>
      <c r="G171" s="13"/>
      <c r="H171" s="194">
        <v>54.692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152</v>
      </c>
      <c r="AU171" s="192" t="s">
        <v>21</v>
      </c>
      <c r="AV171" s="13" t="s">
        <v>21</v>
      </c>
      <c r="AW171" s="13" t="s">
        <v>40</v>
      </c>
      <c r="AX171" s="13" t="s">
        <v>84</v>
      </c>
      <c r="AY171" s="192" t="s">
        <v>141</v>
      </c>
    </row>
    <row r="172" spans="1:51" s="13" customFormat="1" ht="12">
      <c r="A172" s="13"/>
      <c r="B172" s="191"/>
      <c r="C172" s="13"/>
      <c r="D172" s="186" t="s">
        <v>152</v>
      </c>
      <c r="E172" s="192" t="s">
        <v>1</v>
      </c>
      <c r="F172" s="193" t="s">
        <v>1205</v>
      </c>
      <c r="G172" s="13"/>
      <c r="H172" s="194">
        <v>131.96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152</v>
      </c>
      <c r="AU172" s="192" t="s">
        <v>21</v>
      </c>
      <c r="AV172" s="13" t="s">
        <v>21</v>
      </c>
      <c r="AW172" s="13" t="s">
        <v>40</v>
      </c>
      <c r="AX172" s="13" t="s">
        <v>84</v>
      </c>
      <c r="AY172" s="192" t="s">
        <v>141</v>
      </c>
    </row>
    <row r="173" spans="1:51" s="14" customFormat="1" ht="12">
      <c r="A173" s="14"/>
      <c r="B173" s="199"/>
      <c r="C173" s="14"/>
      <c r="D173" s="186" t="s">
        <v>152</v>
      </c>
      <c r="E173" s="200" t="s">
        <v>1</v>
      </c>
      <c r="F173" s="201" t="s">
        <v>200</v>
      </c>
      <c r="G173" s="14"/>
      <c r="H173" s="202">
        <v>988.792</v>
      </c>
      <c r="I173" s="203"/>
      <c r="J173" s="14"/>
      <c r="K173" s="14"/>
      <c r="L173" s="199"/>
      <c r="M173" s="204"/>
      <c r="N173" s="205"/>
      <c r="O173" s="205"/>
      <c r="P173" s="205"/>
      <c r="Q173" s="205"/>
      <c r="R173" s="205"/>
      <c r="S173" s="205"/>
      <c r="T173" s="20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0" t="s">
        <v>152</v>
      </c>
      <c r="AU173" s="200" t="s">
        <v>21</v>
      </c>
      <c r="AV173" s="14" t="s">
        <v>148</v>
      </c>
      <c r="AW173" s="14" t="s">
        <v>40</v>
      </c>
      <c r="AX173" s="14" t="s">
        <v>92</v>
      </c>
      <c r="AY173" s="200" t="s">
        <v>141</v>
      </c>
    </row>
    <row r="174" spans="1:51" s="13" customFormat="1" ht="12">
      <c r="A174" s="13"/>
      <c r="B174" s="191"/>
      <c r="C174" s="13"/>
      <c r="D174" s="186" t="s">
        <v>152</v>
      </c>
      <c r="E174" s="13"/>
      <c r="F174" s="193" t="s">
        <v>1206</v>
      </c>
      <c r="G174" s="13"/>
      <c r="H174" s="194">
        <v>416.974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152</v>
      </c>
      <c r="AU174" s="192" t="s">
        <v>21</v>
      </c>
      <c r="AV174" s="13" t="s">
        <v>21</v>
      </c>
      <c r="AW174" s="13" t="s">
        <v>3</v>
      </c>
      <c r="AX174" s="13" t="s">
        <v>92</v>
      </c>
      <c r="AY174" s="192" t="s">
        <v>141</v>
      </c>
    </row>
    <row r="175" spans="1:65" s="2" customFormat="1" ht="24.15" customHeight="1">
      <c r="A175" s="39"/>
      <c r="B175" s="172"/>
      <c r="C175" s="173" t="s">
        <v>201</v>
      </c>
      <c r="D175" s="173" t="s">
        <v>143</v>
      </c>
      <c r="E175" s="174" t="s">
        <v>1207</v>
      </c>
      <c r="F175" s="175" t="s">
        <v>1208</v>
      </c>
      <c r="G175" s="176" t="s">
        <v>189</v>
      </c>
      <c r="H175" s="177">
        <v>109.085</v>
      </c>
      <c r="I175" s="178"/>
      <c r="J175" s="179">
        <f>ROUND(I175*H175,2)</f>
        <v>0</v>
      </c>
      <c r="K175" s="175" t="s">
        <v>147</v>
      </c>
      <c r="L175" s="40"/>
      <c r="M175" s="180" t="s">
        <v>1</v>
      </c>
      <c r="N175" s="181" t="s">
        <v>49</v>
      </c>
      <c r="O175" s="78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4" t="s">
        <v>148</v>
      </c>
      <c r="AT175" s="184" t="s">
        <v>143</v>
      </c>
      <c r="AU175" s="184" t="s">
        <v>21</v>
      </c>
      <c r="AY175" s="19" t="s">
        <v>141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92</v>
      </c>
      <c r="BK175" s="185">
        <f>ROUND(I175*H175,2)</f>
        <v>0</v>
      </c>
      <c r="BL175" s="19" t="s">
        <v>148</v>
      </c>
      <c r="BM175" s="184" t="s">
        <v>1209</v>
      </c>
    </row>
    <row r="176" spans="1:51" s="13" customFormat="1" ht="12">
      <c r="A176" s="13"/>
      <c r="B176" s="191"/>
      <c r="C176" s="13"/>
      <c r="D176" s="186" t="s">
        <v>152</v>
      </c>
      <c r="E176" s="192" t="s">
        <v>1</v>
      </c>
      <c r="F176" s="193" t="s">
        <v>1210</v>
      </c>
      <c r="G176" s="13"/>
      <c r="H176" s="194">
        <v>14.848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152</v>
      </c>
      <c r="AU176" s="192" t="s">
        <v>21</v>
      </c>
      <c r="AV176" s="13" t="s">
        <v>21</v>
      </c>
      <c r="AW176" s="13" t="s">
        <v>40</v>
      </c>
      <c r="AX176" s="13" t="s">
        <v>84</v>
      </c>
      <c r="AY176" s="192" t="s">
        <v>141</v>
      </c>
    </row>
    <row r="177" spans="1:51" s="13" customFormat="1" ht="12">
      <c r="A177" s="13"/>
      <c r="B177" s="191"/>
      <c r="C177" s="13"/>
      <c r="D177" s="186" t="s">
        <v>152</v>
      </c>
      <c r="E177" s="192" t="s">
        <v>1</v>
      </c>
      <c r="F177" s="193" t="s">
        <v>1211</v>
      </c>
      <c r="G177" s="13"/>
      <c r="H177" s="194">
        <v>35.552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152</v>
      </c>
      <c r="AU177" s="192" t="s">
        <v>21</v>
      </c>
      <c r="AV177" s="13" t="s">
        <v>21</v>
      </c>
      <c r="AW177" s="13" t="s">
        <v>40</v>
      </c>
      <c r="AX177" s="13" t="s">
        <v>84</v>
      </c>
      <c r="AY177" s="192" t="s">
        <v>141</v>
      </c>
    </row>
    <row r="178" spans="1:51" s="13" customFormat="1" ht="12">
      <c r="A178" s="13"/>
      <c r="B178" s="191"/>
      <c r="C178" s="13"/>
      <c r="D178" s="186" t="s">
        <v>152</v>
      </c>
      <c r="E178" s="192" t="s">
        <v>1</v>
      </c>
      <c r="F178" s="193" t="s">
        <v>1212</v>
      </c>
      <c r="G178" s="13"/>
      <c r="H178" s="194">
        <v>17.056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152</v>
      </c>
      <c r="AU178" s="192" t="s">
        <v>21</v>
      </c>
      <c r="AV178" s="13" t="s">
        <v>21</v>
      </c>
      <c r="AW178" s="13" t="s">
        <v>40</v>
      </c>
      <c r="AX178" s="13" t="s">
        <v>84</v>
      </c>
      <c r="AY178" s="192" t="s">
        <v>141</v>
      </c>
    </row>
    <row r="179" spans="1:51" s="13" customFormat="1" ht="12">
      <c r="A179" s="13"/>
      <c r="B179" s="191"/>
      <c r="C179" s="13"/>
      <c r="D179" s="186" t="s">
        <v>152</v>
      </c>
      <c r="E179" s="192" t="s">
        <v>1</v>
      </c>
      <c r="F179" s="193" t="s">
        <v>1213</v>
      </c>
      <c r="G179" s="13"/>
      <c r="H179" s="194">
        <v>15.6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152</v>
      </c>
      <c r="AU179" s="192" t="s">
        <v>21</v>
      </c>
      <c r="AV179" s="13" t="s">
        <v>21</v>
      </c>
      <c r="AW179" s="13" t="s">
        <v>40</v>
      </c>
      <c r="AX179" s="13" t="s">
        <v>84</v>
      </c>
      <c r="AY179" s="192" t="s">
        <v>141</v>
      </c>
    </row>
    <row r="180" spans="1:51" s="13" customFormat="1" ht="12">
      <c r="A180" s="13"/>
      <c r="B180" s="191"/>
      <c r="C180" s="13"/>
      <c r="D180" s="186" t="s">
        <v>152</v>
      </c>
      <c r="E180" s="192" t="s">
        <v>1</v>
      </c>
      <c r="F180" s="193" t="s">
        <v>1214</v>
      </c>
      <c r="G180" s="13"/>
      <c r="H180" s="194">
        <v>38.376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152</v>
      </c>
      <c r="AU180" s="192" t="s">
        <v>21</v>
      </c>
      <c r="AV180" s="13" t="s">
        <v>21</v>
      </c>
      <c r="AW180" s="13" t="s">
        <v>40</v>
      </c>
      <c r="AX180" s="13" t="s">
        <v>84</v>
      </c>
      <c r="AY180" s="192" t="s">
        <v>141</v>
      </c>
    </row>
    <row r="181" spans="1:51" s="13" customFormat="1" ht="12">
      <c r="A181" s="13"/>
      <c r="B181" s="191"/>
      <c r="C181" s="13"/>
      <c r="D181" s="186" t="s">
        <v>152</v>
      </c>
      <c r="E181" s="192" t="s">
        <v>1</v>
      </c>
      <c r="F181" s="193" t="s">
        <v>1215</v>
      </c>
      <c r="G181" s="13"/>
      <c r="H181" s="194">
        <v>10.248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152</v>
      </c>
      <c r="AU181" s="192" t="s">
        <v>21</v>
      </c>
      <c r="AV181" s="13" t="s">
        <v>21</v>
      </c>
      <c r="AW181" s="13" t="s">
        <v>40</v>
      </c>
      <c r="AX181" s="13" t="s">
        <v>84</v>
      </c>
      <c r="AY181" s="192" t="s">
        <v>141</v>
      </c>
    </row>
    <row r="182" spans="1:51" s="16" customFormat="1" ht="12">
      <c r="A182" s="16"/>
      <c r="B182" s="234"/>
      <c r="C182" s="16"/>
      <c r="D182" s="186" t="s">
        <v>152</v>
      </c>
      <c r="E182" s="235" t="s">
        <v>1</v>
      </c>
      <c r="F182" s="236" t="s">
        <v>1216</v>
      </c>
      <c r="G182" s="16"/>
      <c r="H182" s="235" t="s">
        <v>1</v>
      </c>
      <c r="I182" s="237"/>
      <c r="J182" s="16"/>
      <c r="K182" s="16"/>
      <c r="L182" s="234"/>
      <c r="M182" s="238"/>
      <c r="N182" s="239"/>
      <c r="O182" s="239"/>
      <c r="P182" s="239"/>
      <c r="Q182" s="239"/>
      <c r="R182" s="239"/>
      <c r="S182" s="239"/>
      <c r="T182" s="240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35" t="s">
        <v>152</v>
      </c>
      <c r="AU182" s="235" t="s">
        <v>21</v>
      </c>
      <c r="AV182" s="16" t="s">
        <v>92</v>
      </c>
      <c r="AW182" s="16" t="s">
        <v>40</v>
      </c>
      <c r="AX182" s="16" t="s">
        <v>84</v>
      </c>
      <c r="AY182" s="235" t="s">
        <v>141</v>
      </c>
    </row>
    <row r="183" spans="1:51" s="13" customFormat="1" ht="12">
      <c r="A183" s="13"/>
      <c r="B183" s="191"/>
      <c r="C183" s="13"/>
      <c r="D183" s="186" t="s">
        <v>152</v>
      </c>
      <c r="E183" s="192" t="s">
        <v>1</v>
      </c>
      <c r="F183" s="193" t="s">
        <v>1217</v>
      </c>
      <c r="G183" s="13"/>
      <c r="H183" s="194">
        <v>105.96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152</v>
      </c>
      <c r="AU183" s="192" t="s">
        <v>21</v>
      </c>
      <c r="AV183" s="13" t="s">
        <v>21</v>
      </c>
      <c r="AW183" s="13" t="s">
        <v>40</v>
      </c>
      <c r="AX183" s="13" t="s">
        <v>84</v>
      </c>
      <c r="AY183" s="192" t="s">
        <v>141</v>
      </c>
    </row>
    <row r="184" spans="1:51" s="13" customFormat="1" ht="12">
      <c r="A184" s="13"/>
      <c r="B184" s="191"/>
      <c r="C184" s="13"/>
      <c r="D184" s="186" t="s">
        <v>152</v>
      </c>
      <c r="E184" s="192" t="s">
        <v>1</v>
      </c>
      <c r="F184" s="193" t="s">
        <v>1218</v>
      </c>
      <c r="G184" s="13"/>
      <c r="H184" s="194">
        <v>0.592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152</v>
      </c>
      <c r="AU184" s="192" t="s">
        <v>21</v>
      </c>
      <c r="AV184" s="13" t="s">
        <v>21</v>
      </c>
      <c r="AW184" s="13" t="s">
        <v>40</v>
      </c>
      <c r="AX184" s="13" t="s">
        <v>84</v>
      </c>
      <c r="AY184" s="192" t="s">
        <v>141</v>
      </c>
    </row>
    <row r="185" spans="1:51" s="13" customFormat="1" ht="12">
      <c r="A185" s="13"/>
      <c r="B185" s="191"/>
      <c r="C185" s="13"/>
      <c r="D185" s="186" t="s">
        <v>152</v>
      </c>
      <c r="E185" s="192" t="s">
        <v>1</v>
      </c>
      <c r="F185" s="193" t="s">
        <v>1219</v>
      </c>
      <c r="G185" s="13"/>
      <c r="H185" s="194">
        <v>5.704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152</v>
      </c>
      <c r="AU185" s="192" t="s">
        <v>21</v>
      </c>
      <c r="AV185" s="13" t="s">
        <v>21</v>
      </c>
      <c r="AW185" s="13" t="s">
        <v>40</v>
      </c>
      <c r="AX185" s="13" t="s">
        <v>84</v>
      </c>
      <c r="AY185" s="192" t="s">
        <v>141</v>
      </c>
    </row>
    <row r="186" spans="1:51" s="13" customFormat="1" ht="12">
      <c r="A186" s="13"/>
      <c r="B186" s="191"/>
      <c r="C186" s="13"/>
      <c r="D186" s="186" t="s">
        <v>152</v>
      </c>
      <c r="E186" s="192" t="s">
        <v>1</v>
      </c>
      <c r="F186" s="193" t="s">
        <v>1220</v>
      </c>
      <c r="G186" s="13"/>
      <c r="H186" s="194">
        <v>14.744</v>
      </c>
      <c r="I186" s="195"/>
      <c r="J186" s="13"/>
      <c r="K186" s="13"/>
      <c r="L186" s="191"/>
      <c r="M186" s="196"/>
      <c r="N186" s="197"/>
      <c r="O186" s="197"/>
      <c r="P186" s="197"/>
      <c r="Q186" s="197"/>
      <c r="R186" s="197"/>
      <c r="S186" s="197"/>
      <c r="T186" s="19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2" t="s">
        <v>152</v>
      </c>
      <c r="AU186" s="192" t="s">
        <v>21</v>
      </c>
      <c r="AV186" s="13" t="s">
        <v>21</v>
      </c>
      <c r="AW186" s="13" t="s">
        <v>40</v>
      </c>
      <c r="AX186" s="13" t="s">
        <v>84</v>
      </c>
      <c r="AY186" s="192" t="s">
        <v>141</v>
      </c>
    </row>
    <row r="187" spans="1:51" s="14" customFormat="1" ht="12">
      <c r="A187" s="14"/>
      <c r="B187" s="199"/>
      <c r="C187" s="14"/>
      <c r="D187" s="186" t="s">
        <v>152</v>
      </c>
      <c r="E187" s="200" t="s">
        <v>1</v>
      </c>
      <c r="F187" s="201" t="s">
        <v>200</v>
      </c>
      <c r="G187" s="14"/>
      <c r="H187" s="202">
        <v>258.68</v>
      </c>
      <c r="I187" s="203"/>
      <c r="J187" s="14"/>
      <c r="K187" s="14"/>
      <c r="L187" s="199"/>
      <c r="M187" s="204"/>
      <c r="N187" s="205"/>
      <c r="O187" s="205"/>
      <c r="P187" s="205"/>
      <c r="Q187" s="205"/>
      <c r="R187" s="205"/>
      <c r="S187" s="205"/>
      <c r="T187" s="20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0" t="s">
        <v>152</v>
      </c>
      <c r="AU187" s="200" t="s">
        <v>21</v>
      </c>
      <c r="AV187" s="14" t="s">
        <v>148</v>
      </c>
      <c r="AW187" s="14" t="s">
        <v>40</v>
      </c>
      <c r="AX187" s="14" t="s">
        <v>92</v>
      </c>
      <c r="AY187" s="200" t="s">
        <v>141</v>
      </c>
    </row>
    <row r="188" spans="1:51" s="13" customFormat="1" ht="12">
      <c r="A188" s="13"/>
      <c r="B188" s="191"/>
      <c r="C188" s="13"/>
      <c r="D188" s="186" t="s">
        <v>152</v>
      </c>
      <c r="E188" s="13"/>
      <c r="F188" s="193" t="s">
        <v>1221</v>
      </c>
      <c r="G188" s="13"/>
      <c r="H188" s="194">
        <v>109.085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152</v>
      </c>
      <c r="AU188" s="192" t="s">
        <v>21</v>
      </c>
      <c r="AV188" s="13" t="s">
        <v>21</v>
      </c>
      <c r="AW188" s="13" t="s">
        <v>3</v>
      </c>
      <c r="AX188" s="13" t="s">
        <v>92</v>
      </c>
      <c r="AY188" s="192" t="s">
        <v>141</v>
      </c>
    </row>
    <row r="189" spans="1:65" s="2" customFormat="1" ht="14.4" customHeight="1">
      <c r="A189" s="39"/>
      <c r="B189" s="172"/>
      <c r="C189" s="173" t="s">
        <v>206</v>
      </c>
      <c r="D189" s="173" t="s">
        <v>143</v>
      </c>
      <c r="E189" s="174" t="s">
        <v>1222</v>
      </c>
      <c r="F189" s="175" t="s">
        <v>1223</v>
      </c>
      <c r="G189" s="176" t="s">
        <v>146</v>
      </c>
      <c r="H189" s="177">
        <v>373.896</v>
      </c>
      <c r="I189" s="178"/>
      <c r="J189" s="179">
        <f>ROUND(I189*H189,2)</f>
        <v>0</v>
      </c>
      <c r="K189" s="175" t="s">
        <v>147</v>
      </c>
      <c r="L189" s="40"/>
      <c r="M189" s="180" t="s">
        <v>1</v>
      </c>
      <c r="N189" s="181" t="s">
        <v>49</v>
      </c>
      <c r="O189" s="78"/>
      <c r="P189" s="182">
        <f>O189*H189</f>
        <v>0</v>
      </c>
      <c r="Q189" s="182">
        <v>0.00085</v>
      </c>
      <c r="R189" s="182">
        <f>Q189*H189</f>
        <v>0.31781159999999997</v>
      </c>
      <c r="S189" s="182">
        <v>0</v>
      </c>
      <c r="T189" s="18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4" t="s">
        <v>148</v>
      </c>
      <c r="AT189" s="184" t="s">
        <v>143</v>
      </c>
      <c r="AU189" s="184" t="s">
        <v>21</v>
      </c>
      <c r="AY189" s="19" t="s">
        <v>141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92</v>
      </c>
      <c r="BK189" s="185">
        <f>ROUND(I189*H189,2)</f>
        <v>0</v>
      </c>
      <c r="BL189" s="19" t="s">
        <v>148</v>
      </c>
      <c r="BM189" s="184" t="s">
        <v>1224</v>
      </c>
    </row>
    <row r="190" spans="1:51" s="14" customFormat="1" ht="12">
      <c r="A190" s="14"/>
      <c r="B190" s="199"/>
      <c r="C190" s="14"/>
      <c r="D190" s="186" t="s">
        <v>152</v>
      </c>
      <c r="E190" s="200" t="s">
        <v>1</v>
      </c>
      <c r="F190" s="201" t="s">
        <v>200</v>
      </c>
      <c r="G190" s="14"/>
      <c r="H190" s="202">
        <v>0</v>
      </c>
      <c r="I190" s="203"/>
      <c r="J190" s="14"/>
      <c r="K190" s="14"/>
      <c r="L190" s="199"/>
      <c r="M190" s="204"/>
      <c r="N190" s="205"/>
      <c r="O190" s="205"/>
      <c r="P190" s="205"/>
      <c r="Q190" s="205"/>
      <c r="R190" s="205"/>
      <c r="S190" s="205"/>
      <c r="T190" s="20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0" t="s">
        <v>152</v>
      </c>
      <c r="AU190" s="200" t="s">
        <v>21</v>
      </c>
      <c r="AV190" s="14" t="s">
        <v>148</v>
      </c>
      <c r="AW190" s="14" t="s">
        <v>40</v>
      </c>
      <c r="AX190" s="14" t="s">
        <v>84</v>
      </c>
      <c r="AY190" s="200" t="s">
        <v>141</v>
      </c>
    </row>
    <row r="191" spans="1:51" s="13" customFormat="1" ht="12">
      <c r="A191" s="13"/>
      <c r="B191" s="191"/>
      <c r="C191" s="13"/>
      <c r="D191" s="186" t="s">
        <v>152</v>
      </c>
      <c r="E191" s="192" t="s">
        <v>1</v>
      </c>
      <c r="F191" s="193" t="s">
        <v>1225</v>
      </c>
      <c r="G191" s="13"/>
      <c r="H191" s="194">
        <v>269.6</v>
      </c>
      <c r="I191" s="195"/>
      <c r="J191" s="13"/>
      <c r="K191" s="13"/>
      <c r="L191" s="191"/>
      <c r="M191" s="196"/>
      <c r="N191" s="197"/>
      <c r="O191" s="197"/>
      <c r="P191" s="197"/>
      <c r="Q191" s="197"/>
      <c r="R191" s="197"/>
      <c r="S191" s="197"/>
      <c r="T191" s="19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2" t="s">
        <v>152</v>
      </c>
      <c r="AU191" s="192" t="s">
        <v>21</v>
      </c>
      <c r="AV191" s="13" t="s">
        <v>21</v>
      </c>
      <c r="AW191" s="13" t="s">
        <v>40</v>
      </c>
      <c r="AX191" s="13" t="s">
        <v>84</v>
      </c>
      <c r="AY191" s="192" t="s">
        <v>141</v>
      </c>
    </row>
    <row r="192" spans="1:51" s="13" customFormat="1" ht="12">
      <c r="A192" s="13"/>
      <c r="B192" s="191"/>
      <c r="C192" s="13"/>
      <c r="D192" s="186" t="s">
        <v>152</v>
      </c>
      <c r="E192" s="192" t="s">
        <v>1</v>
      </c>
      <c r="F192" s="193" t="s">
        <v>1226</v>
      </c>
      <c r="G192" s="13"/>
      <c r="H192" s="194">
        <v>53.28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152</v>
      </c>
      <c r="AU192" s="192" t="s">
        <v>21</v>
      </c>
      <c r="AV192" s="13" t="s">
        <v>21</v>
      </c>
      <c r="AW192" s="13" t="s">
        <v>40</v>
      </c>
      <c r="AX192" s="13" t="s">
        <v>84</v>
      </c>
      <c r="AY192" s="192" t="s">
        <v>141</v>
      </c>
    </row>
    <row r="193" spans="1:51" s="13" customFormat="1" ht="12">
      <c r="A193" s="13"/>
      <c r="B193" s="191"/>
      <c r="C193" s="13"/>
      <c r="D193" s="186" t="s">
        <v>152</v>
      </c>
      <c r="E193" s="192" t="s">
        <v>1</v>
      </c>
      <c r="F193" s="193" t="s">
        <v>1227</v>
      </c>
      <c r="G193" s="13"/>
      <c r="H193" s="194">
        <v>44.64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152</v>
      </c>
      <c r="AU193" s="192" t="s">
        <v>21</v>
      </c>
      <c r="AV193" s="13" t="s">
        <v>21</v>
      </c>
      <c r="AW193" s="13" t="s">
        <v>40</v>
      </c>
      <c r="AX193" s="13" t="s">
        <v>84</v>
      </c>
      <c r="AY193" s="192" t="s">
        <v>141</v>
      </c>
    </row>
    <row r="194" spans="1:51" s="13" customFormat="1" ht="12">
      <c r="A194" s="13"/>
      <c r="B194" s="191"/>
      <c r="C194" s="13"/>
      <c r="D194" s="186" t="s">
        <v>152</v>
      </c>
      <c r="E194" s="192" t="s">
        <v>1</v>
      </c>
      <c r="F194" s="193" t="s">
        <v>1228</v>
      </c>
      <c r="G194" s="13"/>
      <c r="H194" s="194">
        <v>33.84</v>
      </c>
      <c r="I194" s="195"/>
      <c r="J194" s="13"/>
      <c r="K194" s="13"/>
      <c r="L194" s="191"/>
      <c r="M194" s="196"/>
      <c r="N194" s="197"/>
      <c r="O194" s="197"/>
      <c r="P194" s="197"/>
      <c r="Q194" s="197"/>
      <c r="R194" s="197"/>
      <c r="S194" s="197"/>
      <c r="T194" s="19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2" t="s">
        <v>152</v>
      </c>
      <c r="AU194" s="192" t="s">
        <v>21</v>
      </c>
      <c r="AV194" s="13" t="s">
        <v>21</v>
      </c>
      <c r="AW194" s="13" t="s">
        <v>40</v>
      </c>
      <c r="AX194" s="13" t="s">
        <v>84</v>
      </c>
      <c r="AY194" s="192" t="s">
        <v>141</v>
      </c>
    </row>
    <row r="195" spans="1:51" s="13" customFormat="1" ht="12">
      <c r="A195" s="13"/>
      <c r="B195" s="191"/>
      <c r="C195" s="13"/>
      <c r="D195" s="186" t="s">
        <v>152</v>
      </c>
      <c r="E195" s="192" t="s">
        <v>1</v>
      </c>
      <c r="F195" s="193" t="s">
        <v>1229</v>
      </c>
      <c r="G195" s="13"/>
      <c r="H195" s="194">
        <v>43.2</v>
      </c>
      <c r="I195" s="195"/>
      <c r="J195" s="13"/>
      <c r="K195" s="13"/>
      <c r="L195" s="191"/>
      <c r="M195" s="196"/>
      <c r="N195" s="197"/>
      <c r="O195" s="197"/>
      <c r="P195" s="197"/>
      <c r="Q195" s="197"/>
      <c r="R195" s="197"/>
      <c r="S195" s="197"/>
      <c r="T195" s="19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2" t="s">
        <v>152</v>
      </c>
      <c r="AU195" s="192" t="s">
        <v>21</v>
      </c>
      <c r="AV195" s="13" t="s">
        <v>21</v>
      </c>
      <c r="AW195" s="13" t="s">
        <v>40</v>
      </c>
      <c r="AX195" s="13" t="s">
        <v>84</v>
      </c>
      <c r="AY195" s="192" t="s">
        <v>141</v>
      </c>
    </row>
    <row r="196" spans="1:51" s="13" customFormat="1" ht="12">
      <c r="A196" s="13"/>
      <c r="B196" s="191"/>
      <c r="C196" s="13"/>
      <c r="D196" s="186" t="s">
        <v>152</v>
      </c>
      <c r="E196" s="192" t="s">
        <v>1</v>
      </c>
      <c r="F196" s="193" t="s">
        <v>1230</v>
      </c>
      <c r="G196" s="13"/>
      <c r="H196" s="194">
        <v>82.8</v>
      </c>
      <c r="I196" s="195"/>
      <c r="J196" s="13"/>
      <c r="K196" s="13"/>
      <c r="L196" s="191"/>
      <c r="M196" s="196"/>
      <c r="N196" s="197"/>
      <c r="O196" s="197"/>
      <c r="P196" s="197"/>
      <c r="Q196" s="197"/>
      <c r="R196" s="197"/>
      <c r="S196" s="197"/>
      <c r="T196" s="19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2" t="s">
        <v>152</v>
      </c>
      <c r="AU196" s="192" t="s">
        <v>21</v>
      </c>
      <c r="AV196" s="13" t="s">
        <v>21</v>
      </c>
      <c r="AW196" s="13" t="s">
        <v>40</v>
      </c>
      <c r="AX196" s="13" t="s">
        <v>84</v>
      </c>
      <c r="AY196" s="192" t="s">
        <v>141</v>
      </c>
    </row>
    <row r="197" spans="1:51" s="13" customFormat="1" ht="12">
      <c r="A197" s="13"/>
      <c r="B197" s="191"/>
      <c r="C197" s="13"/>
      <c r="D197" s="186" t="s">
        <v>152</v>
      </c>
      <c r="E197" s="192" t="s">
        <v>1</v>
      </c>
      <c r="F197" s="193" t="s">
        <v>1231</v>
      </c>
      <c r="G197" s="13"/>
      <c r="H197" s="194">
        <v>43.2</v>
      </c>
      <c r="I197" s="195"/>
      <c r="J197" s="13"/>
      <c r="K197" s="13"/>
      <c r="L197" s="191"/>
      <c r="M197" s="196"/>
      <c r="N197" s="197"/>
      <c r="O197" s="197"/>
      <c r="P197" s="197"/>
      <c r="Q197" s="197"/>
      <c r="R197" s="197"/>
      <c r="S197" s="197"/>
      <c r="T197" s="19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2" t="s">
        <v>152</v>
      </c>
      <c r="AU197" s="192" t="s">
        <v>21</v>
      </c>
      <c r="AV197" s="13" t="s">
        <v>21</v>
      </c>
      <c r="AW197" s="13" t="s">
        <v>40</v>
      </c>
      <c r="AX197" s="13" t="s">
        <v>84</v>
      </c>
      <c r="AY197" s="192" t="s">
        <v>141</v>
      </c>
    </row>
    <row r="198" spans="1:51" s="13" customFormat="1" ht="12">
      <c r="A198" s="13"/>
      <c r="B198" s="191"/>
      <c r="C198" s="13"/>
      <c r="D198" s="186" t="s">
        <v>152</v>
      </c>
      <c r="E198" s="192" t="s">
        <v>1</v>
      </c>
      <c r="F198" s="193" t="s">
        <v>1232</v>
      </c>
      <c r="G198" s="13"/>
      <c r="H198" s="194">
        <v>216</v>
      </c>
      <c r="I198" s="195"/>
      <c r="J198" s="13"/>
      <c r="K198" s="13"/>
      <c r="L198" s="191"/>
      <c r="M198" s="196"/>
      <c r="N198" s="197"/>
      <c r="O198" s="197"/>
      <c r="P198" s="197"/>
      <c r="Q198" s="197"/>
      <c r="R198" s="197"/>
      <c r="S198" s="197"/>
      <c r="T198" s="19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2" t="s">
        <v>152</v>
      </c>
      <c r="AU198" s="192" t="s">
        <v>21</v>
      </c>
      <c r="AV198" s="13" t="s">
        <v>21</v>
      </c>
      <c r="AW198" s="13" t="s">
        <v>40</v>
      </c>
      <c r="AX198" s="13" t="s">
        <v>84</v>
      </c>
      <c r="AY198" s="192" t="s">
        <v>141</v>
      </c>
    </row>
    <row r="199" spans="1:51" s="13" customFormat="1" ht="12">
      <c r="A199" s="13"/>
      <c r="B199" s="191"/>
      <c r="C199" s="13"/>
      <c r="D199" s="186" t="s">
        <v>152</v>
      </c>
      <c r="E199" s="192" t="s">
        <v>1</v>
      </c>
      <c r="F199" s="193" t="s">
        <v>1233</v>
      </c>
      <c r="G199" s="13"/>
      <c r="H199" s="194">
        <v>10.8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152</v>
      </c>
      <c r="AU199" s="192" t="s">
        <v>21</v>
      </c>
      <c r="AV199" s="13" t="s">
        <v>21</v>
      </c>
      <c r="AW199" s="13" t="s">
        <v>40</v>
      </c>
      <c r="AX199" s="13" t="s">
        <v>84</v>
      </c>
      <c r="AY199" s="192" t="s">
        <v>141</v>
      </c>
    </row>
    <row r="200" spans="1:51" s="13" customFormat="1" ht="12">
      <c r="A200" s="13"/>
      <c r="B200" s="191"/>
      <c r="C200" s="13"/>
      <c r="D200" s="186" t="s">
        <v>152</v>
      </c>
      <c r="E200" s="192" t="s">
        <v>1</v>
      </c>
      <c r="F200" s="193" t="s">
        <v>1234</v>
      </c>
      <c r="G200" s="13"/>
      <c r="H200" s="194">
        <v>32.4</v>
      </c>
      <c r="I200" s="195"/>
      <c r="J200" s="13"/>
      <c r="K200" s="13"/>
      <c r="L200" s="191"/>
      <c r="M200" s="196"/>
      <c r="N200" s="197"/>
      <c r="O200" s="197"/>
      <c r="P200" s="197"/>
      <c r="Q200" s="197"/>
      <c r="R200" s="197"/>
      <c r="S200" s="197"/>
      <c r="T200" s="19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2" t="s">
        <v>152</v>
      </c>
      <c r="AU200" s="192" t="s">
        <v>21</v>
      </c>
      <c r="AV200" s="13" t="s">
        <v>21</v>
      </c>
      <c r="AW200" s="13" t="s">
        <v>40</v>
      </c>
      <c r="AX200" s="13" t="s">
        <v>84</v>
      </c>
      <c r="AY200" s="192" t="s">
        <v>141</v>
      </c>
    </row>
    <row r="201" spans="1:51" s="13" customFormat="1" ht="12">
      <c r="A201" s="13"/>
      <c r="B201" s="191"/>
      <c r="C201" s="13"/>
      <c r="D201" s="186" t="s">
        <v>152</v>
      </c>
      <c r="E201" s="192" t="s">
        <v>1</v>
      </c>
      <c r="F201" s="193" t="s">
        <v>1235</v>
      </c>
      <c r="G201" s="13"/>
      <c r="H201" s="194">
        <v>56.88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152</v>
      </c>
      <c r="AU201" s="192" t="s">
        <v>21</v>
      </c>
      <c r="AV201" s="13" t="s">
        <v>21</v>
      </c>
      <c r="AW201" s="13" t="s">
        <v>40</v>
      </c>
      <c r="AX201" s="13" t="s">
        <v>84</v>
      </c>
      <c r="AY201" s="192" t="s">
        <v>141</v>
      </c>
    </row>
    <row r="202" spans="1:51" s="14" customFormat="1" ht="12">
      <c r="A202" s="14"/>
      <c r="B202" s="199"/>
      <c r="C202" s="14"/>
      <c r="D202" s="186" t="s">
        <v>152</v>
      </c>
      <c r="E202" s="200" t="s">
        <v>1</v>
      </c>
      <c r="F202" s="201" t="s">
        <v>200</v>
      </c>
      <c r="G202" s="14"/>
      <c r="H202" s="202">
        <v>886.64</v>
      </c>
      <c r="I202" s="203"/>
      <c r="J202" s="14"/>
      <c r="K202" s="14"/>
      <c r="L202" s="199"/>
      <c r="M202" s="204"/>
      <c r="N202" s="205"/>
      <c r="O202" s="205"/>
      <c r="P202" s="205"/>
      <c r="Q202" s="205"/>
      <c r="R202" s="205"/>
      <c r="S202" s="205"/>
      <c r="T202" s="20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0" t="s">
        <v>152</v>
      </c>
      <c r="AU202" s="200" t="s">
        <v>21</v>
      </c>
      <c r="AV202" s="14" t="s">
        <v>148</v>
      </c>
      <c r="AW202" s="14" t="s">
        <v>40</v>
      </c>
      <c r="AX202" s="14" t="s">
        <v>92</v>
      </c>
      <c r="AY202" s="200" t="s">
        <v>141</v>
      </c>
    </row>
    <row r="203" spans="1:51" s="13" customFormat="1" ht="12">
      <c r="A203" s="13"/>
      <c r="B203" s="191"/>
      <c r="C203" s="13"/>
      <c r="D203" s="186" t="s">
        <v>152</v>
      </c>
      <c r="E203" s="13"/>
      <c r="F203" s="193" t="s">
        <v>1236</v>
      </c>
      <c r="G203" s="13"/>
      <c r="H203" s="194">
        <v>373.896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152</v>
      </c>
      <c r="AU203" s="192" t="s">
        <v>21</v>
      </c>
      <c r="AV203" s="13" t="s">
        <v>21</v>
      </c>
      <c r="AW203" s="13" t="s">
        <v>3</v>
      </c>
      <c r="AX203" s="13" t="s">
        <v>92</v>
      </c>
      <c r="AY203" s="192" t="s">
        <v>141</v>
      </c>
    </row>
    <row r="204" spans="1:65" s="2" customFormat="1" ht="24.15" customHeight="1">
      <c r="A204" s="39"/>
      <c r="B204" s="172"/>
      <c r="C204" s="173" t="s">
        <v>212</v>
      </c>
      <c r="D204" s="173" t="s">
        <v>143</v>
      </c>
      <c r="E204" s="174" t="s">
        <v>1237</v>
      </c>
      <c r="F204" s="175" t="s">
        <v>1238</v>
      </c>
      <c r="G204" s="176" t="s">
        <v>146</v>
      </c>
      <c r="H204" s="177">
        <v>373.896</v>
      </c>
      <c r="I204" s="178"/>
      <c r="J204" s="179">
        <f>ROUND(I204*H204,2)</f>
        <v>0</v>
      </c>
      <c r="K204" s="175" t="s">
        <v>147</v>
      </c>
      <c r="L204" s="40"/>
      <c r="M204" s="180" t="s">
        <v>1</v>
      </c>
      <c r="N204" s="181" t="s">
        <v>49</v>
      </c>
      <c r="O204" s="78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184" t="s">
        <v>148</v>
      </c>
      <c r="AT204" s="184" t="s">
        <v>143</v>
      </c>
      <c r="AU204" s="184" t="s">
        <v>21</v>
      </c>
      <c r="AY204" s="19" t="s">
        <v>141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9" t="s">
        <v>92</v>
      </c>
      <c r="BK204" s="185">
        <f>ROUND(I204*H204,2)</f>
        <v>0</v>
      </c>
      <c r="BL204" s="19" t="s">
        <v>148</v>
      </c>
      <c r="BM204" s="184" t="s">
        <v>1239</v>
      </c>
    </row>
    <row r="205" spans="1:51" s="13" customFormat="1" ht="12">
      <c r="A205" s="13"/>
      <c r="B205" s="191"/>
      <c r="C205" s="13"/>
      <c r="D205" s="186" t="s">
        <v>152</v>
      </c>
      <c r="E205" s="13"/>
      <c r="F205" s="193" t="s">
        <v>1236</v>
      </c>
      <c r="G205" s="13"/>
      <c r="H205" s="194">
        <v>373.896</v>
      </c>
      <c r="I205" s="195"/>
      <c r="J205" s="13"/>
      <c r="K205" s="13"/>
      <c r="L205" s="191"/>
      <c r="M205" s="196"/>
      <c r="N205" s="197"/>
      <c r="O205" s="197"/>
      <c r="P205" s="197"/>
      <c r="Q205" s="197"/>
      <c r="R205" s="197"/>
      <c r="S205" s="197"/>
      <c r="T205" s="1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2" t="s">
        <v>152</v>
      </c>
      <c r="AU205" s="192" t="s">
        <v>21</v>
      </c>
      <c r="AV205" s="13" t="s">
        <v>21</v>
      </c>
      <c r="AW205" s="13" t="s">
        <v>3</v>
      </c>
      <c r="AX205" s="13" t="s">
        <v>92</v>
      </c>
      <c r="AY205" s="192" t="s">
        <v>141</v>
      </c>
    </row>
    <row r="206" spans="1:65" s="2" customFormat="1" ht="24.15" customHeight="1">
      <c r="A206" s="39"/>
      <c r="B206" s="172"/>
      <c r="C206" s="173" t="s">
        <v>217</v>
      </c>
      <c r="D206" s="173" t="s">
        <v>143</v>
      </c>
      <c r="E206" s="174" t="s">
        <v>202</v>
      </c>
      <c r="F206" s="175" t="s">
        <v>203</v>
      </c>
      <c r="G206" s="176" t="s">
        <v>189</v>
      </c>
      <c r="H206" s="177">
        <v>8.83</v>
      </c>
      <c r="I206" s="178"/>
      <c r="J206" s="179">
        <f>ROUND(I206*H206,2)</f>
        <v>0</v>
      </c>
      <c r="K206" s="175" t="s">
        <v>147</v>
      </c>
      <c r="L206" s="40"/>
      <c r="M206" s="180" t="s">
        <v>1</v>
      </c>
      <c r="N206" s="181" t="s">
        <v>49</v>
      </c>
      <c r="O206" s="78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4" t="s">
        <v>148</v>
      </c>
      <c r="AT206" s="184" t="s">
        <v>143</v>
      </c>
      <c r="AU206" s="184" t="s">
        <v>21</v>
      </c>
      <c r="AY206" s="19" t="s">
        <v>141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92</v>
      </c>
      <c r="BK206" s="185">
        <f>ROUND(I206*H206,2)</f>
        <v>0</v>
      </c>
      <c r="BL206" s="19" t="s">
        <v>148</v>
      </c>
      <c r="BM206" s="184" t="s">
        <v>1240</v>
      </c>
    </row>
    <row r="207" spans="1:51" s="13" customFormat="1" ht="12">
      <c r="A207" s="13"/>
      <c r="B207" s="191"/>
      <c r="C207" s="13"/>
      <c r="D207" s="186" t="s">
        <v>152</v>
      </c>
      <c r="E207" s="192" t="s">
        <v>1</v>
      </c>
      <c r="F207" s="193" t="s">
        <v>1241</v>
      </c>
      <c r="G207" s="13"/>
      <c r="H207" s="194">
        <v>20.938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152</v>
      </c>
      <c r="AU207" s="192" t="s">
        <v>21</v>
      </c>
      <c r="AV207" s="13" t="s">
        <v>21</v>
      </c>
      <c r="AW207" s="13" t="s">
        <v>40</v>
      </c>
      <c r="AX207" s="13" t="s">
        <v>92</v>
      </c>
      <c r="AY207" s="192" t="s">
        <v>141</v>
      </c>
    </row>
    <row r="208" spans="1:51" s="13" customFormat="1" ht="12">
      <c r="A208" s="13"/>
      <c r="B208" s="191"/>
      <c r="C208" s="13"/>
      <c r="D208" s="186" t="s">
        <v>152</v>
      </c>
      <c r="E208" s="13"/>
      <c r="F208" s="193" t="s">
        <v>1242</v>
      </c>
      <c r="G208" s="13"/>
      <c r="H208" s="194">
        <v>8.83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152</v>
      </c>
      <c r="AU208" s="192" t="s">
        <v>21</v>
      </c>
      <c r="AV208" s="13" t="s">
        <v>21</v>
      </c>
      <c r="AW208" s="13" t="s">
        <v>3</v>
      </c>
      <c r="AX208" s="13" t="s">
        <v>92</v>
      </c>
      <c r="AY208" s="192" t="s">
        <v>141</v>
      </c>
    </row>
    <row r="209" spans="1:65" s="2" customFormat="1" ht="24.15" customHeight="1">
      <c r="A209" s="39"/>
      <c r="B209" s="172"/>
      <c r="C209" s="173" t="s">
        <v>8</v>
      </c>
      <c r="D209" s="173" t="s">
        <v>143</v>
      </c>
      <c r="E209" s="174" t="s">
        <v>207</v>
      </c>
      <c r="F209" s="175" t="s">
        <v>208</v>
      </c>
      <c r="G209" s="176" t="s">
        <v>189</v>
      </c>
      <c r="H209" s="177">
        <v>494.853</v>
      </c>
      <c r="I209" s="178"/>
      <c r="J209" s="179">
        <f>ROUND(I209*H209,2)</f>
        <v>0</v>
      </c>
      <c r="K209" s="175" t="s">
        <v>147</v>
      </c>
      <c r="L209" s="40"/>
      <c r="M209" s="180" t="s">
        <v>1</v>
      </c>
      <c r="N209" s="181" t="s">
        <v>49</v>
      </c>
      <c r="O209" s="78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4" t="s">
        <v>148</v>
      </c>
      <c r="AT209" s="184" t="s">
        <v>143</v>
      </c>
      <c r="AU209" s="184" t="s">
        <v>21</v>
      </c>
      <c r="AY209" s="19" t="s">
        <v>141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92</v>
      </c>
      <c r="BK209" s="185">
        <f>ROUND(I209*H209,2)</f>
        <v>0</v>
      </c>
      <c r="BL209" s="19" t="s">
        <v>148</v>
      </c>
      <c r="BM209" s="184" t="s">
        <v>1243</v>
      </c>
    </row>
    <row r="210" spans="1:47" s="2" customFormat="1" ht="12">
      <c r="A210" s="39"/>
      <c r="B210" s="40"/>
      <c r="C210" s="39"/>
      <c r="D210" s="186" t="s">
        <v>150</v>
      </c>
      <c r="E210" s="39"/>
      <c r="F210" s="187" t="s">
        <v>210</v>
      </c>
      <c r="G210" s="39"/>
      <c r="H210" s="39"/>
      <c r="I210" s="188"/>
      <c r="J210" s="39"/>
      <c r="K210" s="39"/>
      <c r="L210" s="40"/>
      <c r="M210" s="189"/>
      <c r="N210" s="190"/>
      <c r="O210" s="78"/>
      <c r="P210" s="78"/>
      <c r="Q210" s="78"/>
      <c r="R210" s="78"/>
      <c r="S210" s="78"/>
      <c r="T210" s="7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9" t="s">
        <v>150</v>
      </c>
      <c r="AU210" s="19" t="s">
        <v>21</v>
      </c>
    </row>
    <row r="211" spans="1:51" s="13" customFormat="1" ht="12">
      <c r="A211" s="13"/>
      <c r="B211" s="191"/>
      <c r="C211" s="13"/>
      <c r="D211" s="186" t="s">
        <v>152</v>
      </c>
      <c r="E211" s="192" t="s">
        <v>1</v>
      </c>
      <c r="F211" s="193" t="s">
        <v>1244</v>
      </c>
      <c r="G211" s="13"/>
      <c r="H211" s="194">
        <v>1173.472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152</v>
      </c>
      <c r="AU211" s="192" t="s">
        <v>21</v>
      </c>
      <c r="AV211" s="13" t="s">
        <v>21</v>
      </c>
      <c r="AW211" s="13" t="s">
        <v>40</v>
      </c>
      <c r="AX211" s="13" t="s">
        <v>92</v>
      </c>
      <c r="AY211" s="192" t="s">
        <v>141</v>
      </c>
    </row>
    <row r="212" spans="1:51" s="13" customFormat="1" ht="12">
      <c r="A212" s="13"/>
      <c r="B212" s="191"/>
      <c r="C212" s="13"/>
      <c r="D212" s="186" t="s">
        <v>152</v>
      </c>
      <c r="E212" s="13"/>
      <c r="F212" s="193" t="s">
        <v>1245</v>
      </c>
      <c r="G212" s="13"/>
      <c r="H212" s="194">
        <v>494.853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152</v>
      </c>
      <c r="AU212" s="192" t="s">
        <v>21</v>
      </c>
      <c r="AV212" s="13" t="s">
        <v>21</v>
      </c>
      <c r="AW212" s="13" t="s">
        <v>3</v>
      </c>
      <c r="AX212" s="13" t="s">
        <v>92</v>
      </c>
      <c r="AY212" s="192" t="s">
        <v>141</v>
      </c>
    </row>
    <row r="213" spans="1:65" s="2" customFormat="1" ht="24.15" customHeight="1">
      <c r="A213" s="39"/>
      <c r="B213" s="172"/>
      <c r="C213" s="173" t="s">
        <v>228</v>
      </c>
      <c r="D213" s="173" t="s">
        <v>143</v>
      </c>
      <c r="E213" s="174" t="s">
        <v>213</v>
      </c>
      <c r="F213" s="175" t="s">
        <v>214</v>
      </c>
      <c r="G213" s="176" t="s">
        <v>189</v>
      </c>
      <c r="H213" s="177">
        <v>8.83</v>
      </c>
      <c r="I213" s="178"/>
      <c r="J213" s="179">
        <f>ROUND(I213*H213,2)</f>
        <v>0</v>
      </c>
      <c r="K213" s="175" t="s">
        <v>147</v>
      </c>
      <c r="L213" s="40"/>
      <c r="M213" s="180" t="s">
        <v>1</v>
      </c>
      <c r="N213" s="181" t="s">
        <v>49</v>
      </c>
      <c r="O213" s="78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4" t="s">
        <v>148</v>
      </c>
      <c r="AT213" s="184" t="s">
        <v>143</v>
      </c>
      <c r="AU213" s="184" t="s">
        <v>21</v>
      </c>
      <c r="AY213" s="19" t="s">
        <v>141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9" t="s">
        <v>92</v>
      </c>
      <c r="BK213" s="185">
        <f>ROUND(I213*H213,2)</f>
        <v>0</v>
      </c>
      <c r="BL213" s="19" t="s">
        <v>148</v>
      </c>
      <c r="BM213" s="184" t="s">
        <v>1246</v>
      </c>
    </row>
    <row r="214" spans="1:51" s="13" customFormat="1" ht="12">
      <c r="A214" s="13"/>
      <c r="B214" s="191"/>
      <c r="C214" s="13"/>
      <c r="D214" s="186" t="s">
        <v>152</v>
      </c>
      <c r="E214" s="192" t="s">
        <v>1</v>
      </c>
      <c r="F214" s="193" t="s">
        <v>1247</v>
      </c>
      <c r="G214" s="13"/>
      <c r="H214" s="194">
        <v>20.938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152</v>
      </c>
      <c r="AU214" s="192" t="s">
        <v>21</v>
      </c>
      <c r="AV214" s="13" t="s">
        <v>21</v>
      </c>
      <c r="AW214" s="13" t="s">
        <v>40</v>
      </c>
      <c r="AX214" s="13" t="s">
        <v>92</v>
      </c>
      <c r="AY214" s="192" t="s">
        <v>141</v>
      </c>
    </row>
    <row r="215" spans="1:51" s="13" customFormat="1" ht="12">
      <c r="A215" s="13"/>
      <c r="B215" s="191"/>
      <c r="C215" s="13"/>
      <c r="D215" s="186" t="s">
        <v>152</v>
      </c>
      <c r="E215" s="13"/>
      <c r="F215" s="193" t="s">
        <v>1242</v>
      </c>
      <c r="G215" s="13"/>
      <c r="H215" s="194">
        <v>8.83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152</v>
      </c>
      <c r="AU215" s="192" t="s">
        <v>21</v>
      </c>
      <c r="AV215" s="13" t="s">
        <v>21</v>
      </c>
      <c r="AW215" s="13" t="s">
        <v>3</v>
      </c>
      <c r="AX215" s="13" t="s">
        <v>92</v>
      </c>
      <c r="AY215" s="192" t="s">
        <v>141</v>
      </c>
    </row>
    <row r="216" spans="1:65" s="2" customFormat="1" ht="24.15" customHeight="1">
      <c r="A216" s="39"/>
      <c r="B216" s="172"/>
      <c r="C216" s="173" t="s">
        <v>233</v>
      </c>
      <c r="D216" s="173" t="s">
        <v>143</v>
      </c>
      <c r="E216" s="174" t="s">
        <v>1248</v>
      </c>
      <c r="F216" s="175" t="s">
        <v>1249</v>
      </c>
      <c r="G216" s="176" t="s">
        <v>220</v>
      </c>
      <c r="H216" s="177">
        <v>989.723</v>
      </c>
      <c r="I216" s="178"/>
      <c r="J216" s="179">
        <f>ROUND(I216*H216,2)</f>
        <v>0</v>
      </c>
      <c r="K216" s="175" t="s">
        <v>147</v>
      </c>
      <c r="L216" s="40"/>
      <c r="M216" s="180" t="s">
        <v>1</v>
      </c>
      <c r="N216" s="181" t="s">
        <v>49</v>
      </c>
      <c r="O216" s="78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4" t="s">
        <v>148</v>
      </c>
      <c r="AT216" s="184" t="s">
        <v>143</v>
      </c>
      <c r="AU216" s="184" t="s">
        <v>21</v>
      </c>
      <c r="AY216" s="19" t="s">
        <v>141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92</v>
      </c>
      <c r="BK216" s="185">
        <f>ROUND(I216*H216,2)</f>
        <v>0</v>
      </c>
      <c r="BL216" s="19" t="s">
        <v>148</v>
      </c>
      <c r="BM216" s="184" t="s">
        <v>1250</v>
      </c>
    </row>
    <row r="217" spans="1:51" s="13" customFormat="1" ht="12">
      <c r="A217" s="13"/>
      <c r="B217" s="191"/>
      <c r="C217" s="13"/>
      <c r="D217" s="186" t="s">
        <v>152</v>
      </c>
      <c r="E217" s="192" t="s">
        <v>1</v>
      </c>
      <c r="F217" s="193" t="s">
        <v>1251</v>
      </c>
      <c r="G217" s="13"/>
      <c r="H217" s="194">
        <v>2346.984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152</v>
      </c>
      <c r="AU217" s="192" t="s">
        <v>21</v>
      </c>
      <c r="AV217" s="13" t="s">
        <v>21</v>
      </c>
      <c r="AW217" s="13" t="s">
        <v>40</v>
      </c>
      <c r="AX217" s="13" t="s">
        <v>92</v>
      </c>
      <c r="AY217" s="192" t="s">
        <v>141</v>
      </c>
    </row>
    <row r="218" spans="1:51" s="13" customFormat="1" ht="12">
      <c r="A218" s="13"/>
      <c r="B218" s="191"/>
      <c r="C218" s="13"/>
      <c r="D218" s="186" t="s">
        <v>152</v>
      </c>
      <c r="E218" s="13"/>
      <c r="F218" s="193" t="s">
        <v>1252</v>
      </c>
      <c r="G218" s="13"/>
      <c r="H218" s="194">
        <v>989.723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152</v>
      </c>
      <c r="AU218" s="192" t="s">
        <v>21</v>
      </c>
      <c r="AV218" s="13" t="s">
        <v>21</v>
      </c>
      <c r="AW218" s="13" t="s">
        <v>3</v>
      </c>
      <c r="AX218" s="13" t="s">
        <v>92</v>
      </c>
      <c r="AY218" s="192" t="s">
        <v>141</v>
      </c>
    </row>
    <row r="219" spans="1:65" s="2" customFormat="1" ht="24.15" customHeight="1">
      <c r="A219" s="39"/>
      <c r="B219" s="172"/>
      <c r="C219" s="173" t="s">
        <v>239</v>
      </c>
      <c r="D219" s="173" t="s">
        <v>143</v>
      </c>
      <c r="E219" s="174" t="s">
        <v>1253</v>
      </c>
      <c r="F219" s="175" t="s">
        <v>1254</v>
      </c>
      <c r="G219" s="176" t="s">
        <v>189</v>
      </c>
      <c r="H219" s="177">
        <v>184.506</v>
      </c>
      <c r="I219" s="178"/>
      <c r="J219" s="179">
        <f>ROUND(I219*H219,2)</f>
        <v>0</v>
      </c>
      <c r="K219" s="175" t="s">
        <v>147</v>
      </c>
      <c r="L219" s="40"/>
      <c r="M219" s="180" t="s">
        <v>1</v>
      </c>
      <c r="N219" s="181" t="s">
        <v>49</v>
      </c>
      <c r="O219" s="78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184" t="s">
        <v>148</v>
      </c>
      <c r="AT219" s="184" t="s">
        <v>143</v>
      </c>
      <c r="AU219" s="184" t="s">
        <v>21</v>
      </c>
      <c r="AY219" s="19" t="s">
        <v>141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9" t="s">
        <v>92</v>
      </c>
      <c r="BK219" s="185">
        <f>ROUND(I219*H219,2)</f>
        <v>0</v>
      </c>
      <c r="BL219" s="19" t="s">
        <v>148</v>
      </c>
      <c r="BM219" s="184" t="s">
        <v>1255</v>
      </c>
    </row>
    <row r="220" spans="1:51" s="13" customFormat="1" ht="12">
      <c r="A220" s="13"/>
      <c r="B220" s="191"/>
      <c r="C220" s="13"/>
      <c r="D220" s="186" t="s">
        <v>152</v>
      </c>
      <c r="E220" s="192" t="s">
        <v>1</v>
      </c>
      <c r="F220" s="193" t="s">
        <v>1256</v>
      </c>
      <c r="G220" s="13"/>
      <c r="H220" s="194">
        <v>242.27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152</v>
      </c>
      <c r="AU220" s="192" t="s">
        <v>21</v>
      </c>
      <c r="AV220" s="13" t="s">
        <v>21</v>
      </c>
      <c r="AW220" s="13" t="s">
        <v>40</v>
      </c>
      <c r="AX220" s="13" t="s">
        <v>84</v>
      </c>
      <c r="AY220" s="192" t="s">
        <v>141</v>
      </c>
    </row>
    <row r="221" spans="1:51" s="13" customFormat="1" ht="12">
      <c r="A221" s="13"/>
      <c r="B221" s="191"/>
      <c r="C221" s="13"/>
      <c r="D221" s="186" t="s">
        <v>152</v>
      </c>
      <c r="E221" s="192" t="s">
        <v>1</v>
      </c>
      <c r="F221" s="193" t="s">
        <v>1257</v>
      </c>
      <c r="G221" s="13"/>
      <c r="H221" s="194">
        <v>129.59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152</v>
      </c>
      <c r="AU221" s="192" t="s">
        <v>21</v>
      </c>
      <c r="AV221" s="13" t="s">
        <v>21</v>
      </c>
      <c r="AW221" s="13" t="s">
        <v>40</v>
      </c>
      <c r="AX221" s="13" t="s">
        <v>84</v>
      </c>
      <c r="AY221" s="192" t="s">
        <v>141</v>
      </c>
    </row>
    <row r="222" spans="1:51" s="13" customFormat="1" ht="12">
      <c r="A222" s="13"/>
      <c r="B222" s="191"/>
      <c r="C222" s="13"/>
      <c r="D222" s="186" t="s">
        <v>152</v>
      </c>
      <c r="E222" s="192" t="s">
        <v>1</v>
      </c>
      <c r="F222" s="193" t="s">
        <v>1258</v>
      </c>
      <c r="G222" s="13"/>
      <c r="H222" s="194">
        <v>50.357</v>
      </c>
      <c r="I222" s="195"/>
      <c r="J222" s="13"/>
      <c r="K222" s="13"/>
      <c r="L222" s="191"/>
      <c r="M222" s="196"/>
      <c r="N222" s="197"/>
      <c r="O222" s="197"/>
      <c r="P222" s="197"/>
      <c r="Q222" s="197"/>
      <c r="R222" s="197"/>
      <c r="S222" s="197"/>
      <c r="T222" s="19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2" t="s">
        <v>152</v>
      </c>
      <c r="AU222" s="192" t="s">
        <v>21</v>
      </c>
      <c r="AV222" s="13" t="s">
        <v>21</v>
      </c>
      <c r="AW222" s="13" t="s">
        <v>40</v>
      </c>
      <c r="AX222" s="13" t="s">
        <v>84</v>
      </c>
      <c r="AY222" s="192" t="s">
        <v>141</v>
      </c>
    </row>
    <row r="223" spans="1:51" s="13" customFormat="1" ht="12">
      <c r="A223" s="13"/>
      <c r="B223" s="191"/>
      <c r="C223" s="13"/>
      <c r="D223" s="186" t="s">
        <v>152</v>
      </c>
      <c r="E223" s="192" t="s">
        <v>1</v>
      </c>
      <c r="F223" s="193" t="s">
        <v>1259</v>
      </c>
      <c r="G223" s="13"/>
      <c r="H223" s="194">
        <v>15.312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152</v>
      </c>
      <c r="AU223" s="192" t="s">
        <v>21</v>
      </c>
      <c r="AV223" s="13" t="s">
        <v>21</v>
      </c>
      <c r="AW223" s="13" t="s">
        <v>40</v>
      </c>
      <c r="AX223" s="13" t="s">
        <v>84</v>
      </c>
      <c r="AY223" s="192" t="s">
        <v>141</v>
      </c>
    </row>
    <row r="224" spans="1:51" s="14" customFormat="1" ht="12">
      <c r="A224" s="14"/>
      <c r="B224" s="199"/>
      <c r="C224" s="14"/>
      <c r="D224" s="186" t="s">
        <v>152</v>
      </c>
      <c r="E224" s="200" t="s">
        <v>1</v>
      </c>
      <c r="F224" s="201" t="s">
        <v>200</v>
      </c>
      <c r="G224" s="14"/>
      <c r="H224" s="202">
        <v>437.529</v>
      </c>
      <c r="I224" s="203"/>
      <c r="J224" s="14"/>
      <c r="K224" s="14"/>
      <c r="L224" s="199"/>
      <c r="M224" s="204"/>
      <c r="N224" s="205"/>
      <c r="O224" s="205"/>
      <c r="P224" s="205"/>
      <c r="Q224" s="205"/>
      <c r="R224" s="205"/>
      <c r="S224" s="205"/>
      <c r="T224" s="20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0" t="s">
        <v>152</v>
      </c>
      <c r="AU224" s="200" t="s">
        <v>21</v>
      </c>
      <c r="AV224" s="14" t="s">
        <v>148</v>
      </c>
      <c r="AW224" s="14" t="s">
        <v>40</v>
      </c>
      <c r="AX224" s="14" t="s">
        <v>92</v>
      </c>
      <c r="AY224" s="200" t="s">
        <v>141</v>
      </c>
    </row>
    <row r="225" spans="1:51" s="13" customFormat="1" ht="12">
      <c r="A225" s="13"/>
      <c r="B225" s="191"/>
      <c r="C225" s="13"/>
      <c r="D225" s="186" t="s">
        <v>152</v>
      </c>
      <c r="E225" s="13"/>
      <c r="F225" s="193" t="s">
        <v>1260</v>
      </c>
      <c r="G225" s="13"/>
      <c r="H225" s="194">
        <v>184.506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152</v>
      </c>
      <c r="AU225" s="192" t="s">
        <v>21</v>
      </c>
      <c r="AV225" s="13" t="s">
        <v>21</v>
      </c>
      <c r="AW225" s="13" t="s">
        <v>3</v>
      </c>
      <c r="AX225" s="13" t="s">
        <v>92</v>
      </c>
      <c r="AY225" s="192" t="s">
        <v>141</v>
      </c>
    </row>
    <row r="226" spans="1:65" s="2" customFormat="1" ht="14.4" customHeight="1">
      <c r="A226" s="39"/>
      <c r="B226" s="172"/>
      <c r="C226" s="207" t="s">
        <v>244</v>
      </c>
      <c r="D226" s="207" t="s">
        <v>250</v>
      </c>
      <c r="E226" s="208" t="s">
        <v>1261</v>
      </c>
      <c r="F226" s="209" t="s">
        <v>1262</v>
      </c>
      <c r="G226" s="210" t="s">
        <v>220</v>
      </c>
      <c r="H226" s="211">
        <v>48.176</v>
      </c>
      <c r="I226" s="212"/>
      <c r="J226" s="213">
        <f>ROUND(I226*H226,2)</f>
        <v>0</v>
      </c>
      <c r="K226" s="209" t="s">
        <v>147</v>
      </c>
      <c r="L226" s="214"/>
      <c r="M226" s="215" t="s">
        <v>1</v>
      </c>
      <c r="N226" s="216" t="s">
        <v>49</v>
      </c>
      <c r="O226" s="78"/>
      <c r="P226" s="182">
        <f>O226*H226</f>
        <v>0</v>
      </c>
      <c r="Q226" s="182">
        <v>1</v>
      </c>
      <c r="R226" s="182">
        <f>Q226*H226</f>
        <v>48.176</v>
      </c>
      <c r="S226" s="182">
        <v>0</v>
      </c>
      <c r="T226" s="18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4" t="s">
        <v>181</v>
      </c>
      <c r="AT226" s="184" t="s">
        <v>250</v>
      </c>
      <c r="AU226" s="184" t="s">
        <v>21</v>
      </c>
      <c r="AY226" s="19" t="s">
        <v>141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92</v>
      </c>
      <c r="BK226" s="185">
        <f>ROUND(I226*H226,2)</f>
        <v>0</v>
      </c>
      <c r="BL226" s="19" t="s">
        <v>148</v>
      </c>
      <c r="BM226" s="184" t="s">
        <v>1263</v>
      </c>
    </row>
    <row r="227" spans="1:51" s="13" customFormat="1" ht="12">
      <c r="A227" s="13"/>
      <c r="B227" s="191"/>
      <c r="C227" s="13"/>
      <c r="D227" s="186" t="s">
        <v>152</v>
      </c>
      <c r="E227" s="192" t="s">
        <v>1</v>
      </c>
      <c r="F227" s="193" t="s">
        <v>1264</v>
      </c>
      <c r="G227" s="13"/>
      <c r="H227" s="194">
        <v>50.284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152</v>
      </c>
      <c r="AU227" s="192" t="s">
        <v>21</v>
      </c>
      <c r="AV227" s="13" t="s">
        <v>21</v>
      </c>
      <c r="AW227" s="13" t="s">
        <v>40</v>
      </c>
      <c r="AX227" s="13" t="s">
        <v>84</v>
      </c>
      <c r="AY227" s="192" t="s">
        <v>141</v>
      </c>
    </row>
    <row r="228" spans="1:51" s="13" customFormat="1" ht="12">
      <c r="A228" s="13"/>
      <c r="B228" s="191"/>
      <c r="C228" s="13"/>
      <c r="D228" s="186" t="s">
        <v>152</v>
      </c>
      <c r="E228" s="192" t="s">
        <v>1</v>
      </c>
      <c r="F228" s="193" t="s">
        <v>1265</v>
      </c>
      <c r="G228" s="13"/>
      <c r="H228" s="194">
        <v>6.837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152</v>
      </c>
      <c r="AU228" s="192" t="s">
        <v>21</v>
      </c>
      <c r="AV228" s="13" t="s">
        <v>21</v>
      </c>
      <c r="AW228" s="13" t="s">
        <v>40</v>
      </c>
      <c r="AX228" s="13" t="s">
        <v>84</v>
      </c>
      <c r="AY228" s="192" t="s">
        <v>141</v>
      </c>
    </row>
    <row r="229" spans="1:51" s="15" customFormat="1" ht="12">
      <c r="A229" s="15"/>
      <c r="B229" s="225"/>
      <c r="C229" s="15"/>
      <c r="D229" s="186" t="s">
        <v>152</v>
      </c>
      <c r="E229" s="226" t="s">
        <v>1</v>
      </c>
      <c r="F229" s="227" t="s">
        <v>781</v>
      </c>
      <c r="G229" s="15"/>
      <c r="H229" s="228">
        <v>57.120999999999995</v>
      </c>
      <c r="I229" s="229"/>
      <c r="J229" s="15"/>
      <c r="K229" s="15"/>
      <c r="L229" s="225"/>
      <c r="M229" s="230"/>
      <c r="N229" s="231"/>
      <c r="O229" s="231"/>
      <c r="P229" s="231"/>
      <c r="Q229" s="231"/>
      <c r="R229" s="231"/>
      <c r="S229" s="231"/>
      <c r="T229" s="232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26" t="s">
        <v>152</v>
      </c>
      <c r="AU229" s="226" t="s">
        <v>21</v>
      </c>
      <c r="AV229" s="15" t="s">
        <v>158</v>
      </c>
      <c r="AW229" s="15" t="s">
        <v>40</v>
      </c>
      <c r="AX229" s="15" t="s">
        <v>84</v>
      </c>
      <c r="AY229" s="226" t="s">
        <v>141</v>
      </c>
    </row>
    <row r="230" spans="1:51" s="13" customFormat="1" ht="12">
      <c r="A230" s="13"/>
      <c r="B230" s="191"/>
      <c r="C230" s="13"/>
      <c r="D230" s="186" t="s">
        <v>152</v>
      </c>
      <c r="E230" s="192" t="s">
        <v>1</v>
      </c>
      <c r="F230" s="193" t="s">
        <v>1266</v>
      </c>
      <c r="G230" s="13"/>
      <c r="H230" s="194">
        <v>114.242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152</v>
      </c>
      <c r="AU230" s="192" t="s">
        <v>21</v>
      </c>
      <c r="AV230" s="13" t="s">
        <v>21</v>
      </c>
      <c r="AW230" s="13" t="s">
        <v>40</v>
      </c>
      <c r="AX230" s="13" t="s">
        <v>92</v>
      </c>
      <c r="AY230" s="192" t="s">
        <v>141</v>
      </c>
    </row>
    <row r="231" spans="1:51" s="13" customFormat="1" ht="12">
      <c r="A231" s="13"/>
      <c r="B231" s="191"/>
      <c r="C231" s="13"/>
      <c r="D231" s="186" t="s">
        <v>152</v>
      </c>
      <c r="E231" s="13"/>
      <c r="F231" s="193" t="s">
        <v>1267</v>
      </c>
      <c r="G231" s="13"/>
      <c r="H231" s="194">
        <v>48.176</v>
      </c>
      <c r="I231" s="195"/>
      <c r="J231" s="13"/>
      <c r="K231" s="13"/>
      <c r="L231" s="191"/>
      <c r="M231" s="196"/>
      <c r="N231" s="197"/>
      <c r="O231" s="197"/>
      <c r="P231" s="197"/>
      <c r="Q231" s="197"/>
      <c r="R231" s="197"/>
      <c r="S231" s="197"/>
      <c r="T231" s="19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2" t="s">
        <v>152</v>
      </c>
      <c r="AU231" s="192" t="s">
        <v>21</v>
      </c>
      <c r="AV231" s="13" t="s">
        <v>21</v>
      </c>
      <c r="AW231" s="13" t="s">
        <v>3</v>
      </c>
      <c r="AX231" s="13" t="s">
        <v>92</v>
      </c>
      <c r="AY231" s="192" t="s">
        <v>141</v>
      </c>
    </row>
    <row r="232" spans="1:65" s="2" customFormat="1" ht="24.15" customHeight="1">
      <c r="A232" s="39"/>
      <c r="B232" s="172"/>
      <c r="C232" s="173" t="s">
        <v>249</v>
      </c>
      <c r="D232" s="173" t="s">
        <v>143</v>
      </c>
      <c r="E232" s="174" t="s">
        <v>1089</v>
      </c>
      <c r="F232" s="175" t="s">
        <v>1090</v>
      </c>
      <c r="G232" s="176" t="s">
        <v>189</v>
      </c>
      <c r="H232" s="177">
        <v>298.611</v>
      </c>
      <c r="I232" s="178"/>
      <c r="J232" s="179">
        <f>ROUND(I232*H232,2)</f>
        <v>0</v>
      </c>
      <c r="K232" s="175" t="s">
        <v>147</v>
      </c>
      <c r="L232" s="40"/>
      <c r="M232" s="180" t="s">
        <v>1</v>
      </c>
      <c r="N232" s="181" t="s">
        <v>49</v>
      </c>
      <c r="O232" s="78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84" t="s">
        <v>148</v>
      </c>
      <c r="AT232" s="184" t="s">
        <v>143</v>
      </c>
      <c r="AU232" s="184" t="s">
        <v>21</v>
      </c>
      <c r="AY232" s="19" t="s">
        <v>141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9" t="s">
        <v>92</v>
      </c>
      <c r="BK232" s="185">
        <f>ROUND(I232*H232,2)</f>
        <v>0</v>
      </c>
      <c r="BL232" s="19" t="s">
        <v>148</v>
      </c>
      <c r="BM232" s="184" t="s">
        <v>1268</v>
      </c>
    </row>
    <row r="233" spans="1:51" s="13" customFormat="1" ht="12">
      <c r="A233" s="13"/>
      <c r="B233" s="191"/>
      <c r="C233" s="13"/>
      <c r="D233" s="186" t="s">
        <v>152</v>
      </c>
      <c r="E233" s="192" t="s">
        <v>1</v>
      </c>
      <c r="F233" s="193" t="s">
        <v>1269</v>
      </c>
      <c r="G233" s="13"/>
      <c r="H233" s="194">
        <v>428.188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152</v>
      </c>
      <c r="AU233" s="192" t="s">
        <v>21</v>
      </c>
      <c r="AV233" s="13" t="s">
        <v>21</v>
      </c>
      <c r="AW233" s="13" t="s">
        <v>40</v>
      </c>
      <c r="AX233" s="13" t="s">
        <v>84</v>
      </c>
      <c r="AY233" s="192" t="s">
        <v>141</v>
      </c>
    </row>
    <row r="234" spans="1:51" s="13" customFormat="1" ht="12">
      <c r="A234" s="13"/>
      <c r="B234" s="191"/>
      <c r="C234" s="13"/>
      <c r="D234" s="186" t="s">
        <v>152</v>
      </c>
      <c r="E234" s="192" t="s">
        <v>1</v>
      </c>
      <c r="F234" s="193" t="s">
        <v>1270</v>
      </c>
      <c r="G234" s="13"/>
      <c r="H234" s="194">
        <v>83.988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152</v>
      </c>
      <c r="AU234" s="192" t="s">
        <v>21</v>
      </c>
      <c r="AV234" s="13" t="s">
        <v>21</v>
      </c>
      <c r="AW234" s="13" t="s">
        <v>40</v>
      </c>
      <c r="AX234" s="13" t="s">
        <v>84</v>
      </c>
      <c r="AY234" s="192" t="s">
        <v>141</v>
      </c>
    </row>
    <row r="235" spans="1:51" s="13" customFormat="1" ht="12">
      <c r="A235" s="13"/>
      <c r="B235" s="191"/>
      <c r="C235" s="13"/>
      <c r="D235" s="186" t="s">
        <v>152</v>
      </c>
      <c r="E235" s="192" t="s">
        <v>1</v>
      </c>
      <c r="F235" s="193" t="s">
        <v>1271</v>
      </c>
      <c r="G235" s="13"/>
      <c r="H235" s="194">
        <v>195.937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152</v>
      </c>
      <c r="AU235" s="192" t="s">
        <v>21</v>
      </c>
      <c r="AV235" s="13" t="s">
        <v>21</v>
      </c>
      <c r="AW235" s="13" t="s">
        <v>40</v>
      </c>
      <c r="AX235" s="13" t="s">
        <v>84</v>
      </c>
      <c r="AY235" s="192" t="s">
        <v>141</v>
      </c>
    </row>
    <row r="236" spans="1:51" s="14" customFormat="1" ht="12">
      <c r="A236" s="14"/>
      <c r="B236" s="199"/>
      <c r="C236" s="14"/>
      <c r="D236" s="186" t="s">
        <v>152</v>
      </c>
      <c r="E236" s="200" t="s">
        <v>1</v>
      </c>
      <c r="F236" s="201" t="s">
        <v>200</v>
      </c>
      <c r="G236" s="14"/>
      <c r="H236" s="202">
        <v>708.1129999999999</v>
      </c>
      <c r="I236" s="203"/>
      <c r="J236" s="14"/>
      <c r="K236" s="14"/>
      <c r="L236" s="199"/>
      <c r="M236" s="204"/>
      <c r="N236" s="205"/>
      <c r="O236" s="205"/>
      <c r="P236" s="205"/>
      <c r="Q236" s="205"/>
      <c r="R236" s="205"/>
      <c r="S236" s="205"/>
      <c r="T236" s="20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0" t="s">
        <v>152</v>
      </c>
      <c r="AU236" s="200" t="s">
        <v>21</v>
      </c>
      <c r="AV236" s="14" t="s">
        <v>148</v>
      </c>
      <c r="AW236" s="14" t="s">
        <v>40</v>
      </c>
      <c r="AX236" s="14" t="s">
        <v>92</v>
      </c>
      <c r="AY236" s="200" t="s">
        <v>141</v>
      </c>
    </row>
    <row r="237" spans="1:51" s="13" customFormat="1" ht="12">
      <c r="A237" s="13"/>
      <c r="B237" s="191"/>
      <c r="C237" s="13"/>
      <c r="D237" s="186" t="s">
        <v>152</v>
      </c>
      <c r="E237" s="13"/>
      <c r="F237" s="193" t="s">
        <v>1272</v>
      </c>
      <c r="G237" s="13"/>
      <c r="H237" s="194">
        <v>298.611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152</v>
      </c>
      <c r="AU237" s="192" t="s">
        <v>21</v>
      </c>
      <c r="AV237" s="13" t="s">
        <v>21</v>
      </c>
      <c r="AW237" s="13" t="s">
        <v>3</v>
      </c>
      <c r="AX237" s="13" t="s">
        <v>92</v>
      </c>
      <c r="AY237" s="192" t="s">
        <v>141</v>
      </c>
    </row>
    <row r="238" spans="1:65" s="2" customFormat="1" ht="14.4" customHeight="1">
      <c r="A238" s="39"/>
      <c r="B238" s="172"/>
      <c r="C238" s="207" t="s">
        <v>7</v>
      </c>
      <c r="D238" s="207" t="s">
        <v>250</v>
      </c>
      <c r="E238" s="208" t="s">
        <v>1273</v>
      </c>
      <c r="F238" s="209" t="s">
        <v>1274</v>
      </c>
      <c r="G238" s="210" t="s">
        <v>220</v>
      </c>
      <c r="H238" s="211">
        <v>66.898</v>
      </c>
      <c r="I238" s="212"/>
      <c r="J238" s="213">
        <f>ROUND(I238*H238,2)</f>
        <v>0</v>
      </c>
      <c r="K238" s="209" t="s">
        <v>147</v>
      </c>
      <c r="L238" s="214"/>
      <c r="M238" s="215" t="s">
        <v>1</v>
      </c>
      <c r="N238" s="216" t="s">
        <v>49</v>
      </c>
      <c r="O238" s="78"/>
      <c r="P238" s="182">
        <f>O238*H238</f>
        <v>0</v>
      </c>
      <c r="Q238" s="182">
        <v>1</v>
      </c>
      <c r="R238" s="182">
        <f>Q238*H238</f>
        <v>66.898</v>
      </c>
      <c r="S238" s="182">
        <v>0</v>
      </c>
      <c r="T238" s="18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84" t="s">
        <v>181</v>
      </c>
      <c r="AT238" s="184" t="s">
        <v>250</v>
      </c>
      <c r="AU238" s="184" t="s">
        <v>21</v>
      </c>
      <c r="AY238" s="19" t="s">
        <v>141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9" t="s">
        <v>92</v>
      </c>
      <c r="BK238" s="185">
        <f>ROUND(I238*H238,2)</f>
        <v>0</v>
      </c>
      <c r="BL238" s="19" t="s">
        <v>148</v>
      </c>
      <c r="BM238" s="184" t="s">
        <v>1275</v>
      </c>
    </row>
    <row r="239" spans="1:51" s="13" customFormat="1" ht="12">
      <c r="A239" s="13"/>
      <c r="B239" s="191"/>
      <c r="C239" s="13"/>
      <c r="D239" s="186" t="s">
        <v>152</v>
      </c>
      <c r="E239" s="192" t="s">
        <v>1</v>
      </c>
      <c r="F239" s="193" t="s">
        <v>1276</v>
      </c>
      <c r="G239" s="13"/>
      <c r="H239" s="194">
        <v>81.296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152</v>
      </c>
      <c r="AU239" s="192" t="s">
        <v>21</v>
      </c>
      <c r="AV239" s="13" t="s">
        <v>21</v>
      </c>
      <c r="AW239" s="13" t="s">
        <v>40</v>
      </c>
      <c r="AX239" s="13" t="s">
        <v>84</v>
      </c>
      <c r="AY239" s="192" t="s">
        <v>141</v>
      </c>
    </row>
    <row r="240" spans="1:51" s="13" customFormat="1" ht="12">
      <c r="A240" s="13"/>
      <c r="B240" s="191"/>
      <c r="C240" s="13"/>
      <c r="D240" s="186" t="s">
        <v>152</v>
      </c>
      <c r="E240" s="192" t="s">
        <v>1</v>
      </c>
      <c r="F240" s="193" t="s">
        <v>1265</v>
      </c>
      <c r="G240" s="13"/>
      <c r="H240" s="194">
        <v>6.837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152</v>
      </c>
      <c r="AU240" s="192" t="s">
        <v>21</v>
      </c>
      <c r="AV240" s="13" t="s">
        <v>21</v>
      </c>
      <c r="AW240" s="13" t="s">
        <v>40</v>
      </c>
      <c r="AX240" s="13" t="s">
        <v>84</v>
      </c>
      <c r="AY240" s="192" t="s">
        <v>141</v>
      </c>
    </row>
    <row r="241" spans="1:51" s="15" customFormat="1" ht="12">
      <c r="A241" s="15"/>
      <c r="B241" s="225"/>
      <c r="C241" s="15"/>
      <c r="D241" s="186" t="s">
        <v>152</v>
      </c>
      <c r="E241" s="226" t="s">
        <v>1</v>
      </c>
      <c r="F241" s="227" t="s">
        <v>781</v>
      </c>
      <c r="G241" s="15"/>
      <c r="H241" s="228">
        <v>88.13300000000001</v>
      </c>
      <c r="I241" s="229"/>
      <c r="J241" s="15"/>
      <c r="K241" s="15"/>
      <c r="L241" s="225"/>
      <c r="M241" s="230"/>
      <c r="N241" s="231"/>
      <c r="O241" s="231"/>
      <c r="P241" s="231"/>
      <c r="Q241" s="231"/>
      <c r="R241" s="231"/>
      <c r="S241" s="231"/>
      <c r="T241" s="23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26" t="s">
        <v>152</v>
      </c>
      <c r="AU241" s="226" t="s">
        <v>21</v>
      </c>
      <c r="AV241" s="15" t="s">
        <v>158</v>
      </c>
      <c r="AW241" s="15" t="s">
        <v>40</v>
      </c>
      <c r="AX241" s="15" t="s">
        <v>84</v>
      </c>
      <c r="AY241" s="226" t="s">
        <v>141</v>
      </c>
    </row>
    <row r="242" spans="1:51" s="13" customFormat="1" ht="12">
      <c r="A242" s="13"/>
      <c r="B242" s="191"/>
      <c r="C242" s="13"/>
      <c r="D242" s="186" t="s">
        <v>152</v>
      </c>
      <c r="E242" s="192" t="s">
        <v>1</v>
      </c>
      <c r="F242" s="193" t="s">
        <v>1277</v>
      </c>
      <c r="G242" s="13"/>
      <c r="H242" s="194">
        <v>158.639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152</v>
      </c>
      <c r="AU242" s="192" t="s">
        <v>21</v>
      </c>
      <c r="AV242" s="13" t="s">
        <v>21</v>
      </c>
      <c r="AW242" s="13" t="s">
        <v>40</v>
      </c>
      <c r="AX242" s="13" t="s">
        <v>92</v>
      </c>
      <c r="AY242" s="192" t="s">
        <v>141</v>
      </c>
    </row>
    <row r="243" spans="1:51" s="13" customFormat="1" ht="12">
      <c r="A243" s="13"/>
      <c r="B243" s="191"/>
      <c r="C243" s="13"/>
      <c r="D243" s="186" t="s">
        <v>152</v>
      </c>
      <c r="E243" s="13"/>
      <c r="F243" s="193" t="s">
        <v>1278</v>
      </c>
      <c r="G243" s="13"/>
      <c r="H243" s="194">
        <v>66.898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152</v>
      </c>
      <c r="AU243" s="192" t="s">
        <v>21</v>
      </c>
      <c r="AV243" s="13" t="s">
        <v>21</v>
      </c>
      <c r="AW243" s="13" t="s">
        <v>3</v>
      </c>
      <c r="AX243" s="13" t="s">
        <v>92</v>
      </c>
      <c r="AY243" s="192" t="s">
        <v>141</v>
      </c>
    </row>
    <row r="244" spans="1:65" s="2" customFormat="1" ht="14.4" customHeight="1">
      <c r="A244" s="39"/>
      <c r="B244" s="172"/>
      <c r="C244" s="207" t="s">
        <v>261</v>
      </c>
      <c r="D244" s="207" t="s">
        <v>250</v>
      </c>
      <c r="E244" s="208" t="s">
        <v>1093</v>
      </c>
      <c r="F244" s="209" t="s">
        <v>1094</v>
      </c>
      <c r="G244" s="210" t="s">
        <v>220</v>
      </c>
      <c r="H244" s="211">
        <v>357.637</v>
      </c>
      <c r="I244" s="212"/>
      <c r="J244" s="213">
        <f>ROUND(I244*H244,2)</f>
        <v>0</v>
      </c>
      <c r="K244" s="209" t="s">
        <v>1</v>
      </c>
      <c r="L244" s="214"/>
      <c r="M244" s="215" t="s">
        <v>1</v>
      </c>
      <c r="N244" s="216" t="s">
        <v>49</v>
      </c>
      <c r="O244" s="78"/>
      <c r="P244" s="182">
        <f>O244*H244</f>
        <v>0</v>
      </c>
      <c r="Q244" s="182">
        <v>1</v>
      </c>
      <c r="R244" s="182">
        <f>Q244*H244</f>
        <v>357.637</v>
      </c>
      <c r="S244" s="182">
        <v>0</v>
      </c>
      <c r="T244" s="18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4" t="s">
        <v>181</v>
      </c>
      <c r="AT244" s="184" t="s">
        <v>250</v>
      </c>
      <c r="AU244" s="184" t="s">
        <v>21</v>
      </c>
      <c r="AY244" s="19" t="s">
        <v>141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92</v>
      </c>
      <c r="BK244" s="185">
        <f>ROUND(I244*H244,2)</f>
        <v>0</v>
      </c>
      <c r="BL244" s="19" t="s">
        <v>148</v>
      </c>
      <c r="BM244" s="184" t="s">
        <v>1279</v>
      </c>
    </row>
    <row r="245" spans="1:51" s="13" customFormat="1" ht="12">
      <c r="A245" s="13"/>
      <c r="B245" s="191"/>
      <c r="C245" s="13"/>
      <c r="D245" s="186" t="s">
        <v>152</v>
      </c>
      <c r="E245" s="192" t="s">
        <v>1</v>
      </c>
      <c r="F245" s="193" t="s">
        <v>1280</v>
      </c>
      <c r="G245" s="13"/>
      <c r="H245" s="194">
        <v>346.891</v>
      </c>
      <c r="I245" s="195"/>
      <c r="J245" s="13"/>
      <c r="K245" s="13"/>
      <c r="L245" s="191"/>
      <c r="M245" s="196"/>
      <c r="N245" s="197"/>
      <c r="O245" s="197"/>
      <c r="P245" s="197"/>
      <c r="Q245" s="197"/>
      <c r="R245" s="197"/>
      <c r="S245" s="197"/>
      <c r="T245" s="19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2" t="s">
        <v>152</v>
      </c>
      <c r="AU245" s="192" t="s">
        <v>21</v>
      </c>
      <c r="AV245" s="13" t="s">
        <v>21</v>
      </c>
      <c r="AW245" s="13" t="s">
        <v>40</v>
      </c>
      <c r="AX245" s="13" t="s">
        <v>84</v>
      </c>
      <c r="AY245" s="192" t="s">
        <v>141</v>
      </c>
    </row>
    <row r="246" spans="1:51" s="13" customFormat="1" ht="12">
      <c r="A246" s="13"/>
      <c r="B246" s="191"/>
      <c r="C246" s="13"/>
      <c r="D246" s="186" t="s">
        <v>152</v>
      </c>
      <c r="E246" s="192" t="s">
        <v>1</v>
      </c>
      <c r="F246" s="193" t="s">
        <v>1281</v>
      </c>
      <c r="G246" s="13"/>
      <c r="H246" s="194">
        <v>77.151</v>
      </c>
      <c r="I246" s="195"/>
      <c r="J246" s="13"/>
      <c r="K246" s="13"/>
      <c r="L246" s="191"/>
      <c r="M246" s="196"/>
      <c r="N246" s="197"/>
      <c r="O246" s="197"/>
      <c r="P246" s="197"/>
      <c r="Q246" s="197"/>
      <c r="R246" s="197"/>
      <c r="S246" s="197"/>
      <c r="T246" s="19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2" t="s">
        <v>152</v>
      </c>
      <c r="AU246" s="192" t="s">
        <v>21</v>
      </c>
      <c r="AV246" s="13" t="s">
        <v>21</v>
      </c>
      <c r="AW246" s="13" t="s">
        <v>40</v>
      </c>
      <c r="AX246" s="13" t="s">
        <v>84</v>
      </c>
      <c r="AY246" s="192" t="s">
        <v>141</v>
      </c>
    </row>
    <row r="247" spans="1:51" s="15" customFormat="1" ht="12">
      <c r="A247" s="15"/>
      <c r="B247" s="225"/>
      <c r="C247" s="15"/>
      <c r="D247" s="186" t="s">
        <v>152</v>
      </c>
      <c r="E247" s="226" t="s">
        <v>1</v>
      </c>
      <c r="F247" s="227" t="s">
        <v>781</v>
      </c>
      <c r="G247" s="15"/>
      <c r="H247" s="228">
        <v>424.04200000000003</v>
      </c>
      <c r="I247" s="229"/>
      <c r="J247" s="15"/>
      <c r="K247" s="15"/>
      <c r="L247" s="225"/>
      <c r="M247" s="230"/>
      <c r="N247" s="231"/>
      <c r="O247" s="231"/>
      <c r="P247" s="231"/>
      <c r="Q247" s="231"/>
      <c r="R247" s="231"/>
      <c r="S247" s="231"/>
      <c r="T247" s="23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26" t="s">
        <v>152</v>
      </c>
      <c r="AU247" s="226" t="s">
        <v>21</v>
      </c>
      <c r="AV247" s="15" t="s">
        <v>158</v>
      </c>
      <c r="AW247" s="15" t="s">
        <v>40</v>
      </c>
      <c r="AX247" s="15" t="s">
        <v>84</v>
      </c>
      <c r="AY247" s="226" t="s">
        <v>141</v>
      </c>
    </row>
    <row r="248" spans="1:51" s="13" customFormat="1" ht="12">
      <c r="A248" s="13"/>
      <c r="B248" s="191"/>
      <c r="C248" s="13"/>
      <c r="D248" s="186" t="s">
        <v>152</v>
      </c>
      <c r="E248" s="192" t="s">
        <v>1</v>
      </c>
      <c r="F248" s="193" t="s">
        <v>1282</v>
      </c>
      <c r="G248" s="13"/>
      <c r="H248" s="194">
        <v>848.084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152</v>
      </c>
      <c r="AU248" s="192" t="s">
        <v>21</v>
      </c>
      <c r="AV248" s="13" t="s">
        <v>21</v>
      </c>
      <c r="AW248" s="13" t="s">
        <v>40</v>
      </c>
      <c r="AX248" s="13" t="s">
        <v>92</v>
      </c>
      <c r="AY248" s="192" t="s">
        <v>141</v>
      </c>
    </row>
    <row r="249" spans="1:51" s="13" customFormat="1" ht="12">
      <c r="A249" s="13"/>
      <c r="B249" s="191"/>
      <c r="C249" s="13"/>
      <c r="D249" s="186" t="s">
        <v>152</v>
      </c>
      <c r="E249" s="13"/>
      <c r="F249" s="193" t="s">
        <v>1283</v>
      </c>
      <c r="G249" s="13"/>
      <c r="H249" s="194">
        <v>357.637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152</v>
      </c>
      <c r="AU249" s="192" t="s">
        <v>21</v>
      </c>
      <c r="AV249" s="13" t="s">
        <v>21</v>
      </c>
      <c r="AW249" s="13" t="s">
        <v>3</v>
      </c>
      <c r="AX249" s="13" t="s">
        <v>92</v>
      </c>
      <c r="AY249" s="192" t="s">
        <v>141</v>
      </c>
    </row>
    <row r="250" spans="1:65" s="2" customFormat="1" ht="14.4" customHeight="1">
      <c r="A250" s="39"/>
      <c r="B250" s="172"/>
      <c r="C250" s="207" t="s">
        <v>268</v>
      </c>
      <c r="D250" s="207" t="s">
        <v>250</v>
      </c>
      <c r="E250" s="208" t="s">
        <v>1284</v>
      </c>
      <c r="F250" s="209" t="s">
        <v>1285</v>
      </c>
      <c r="G250" s="210" t="s">
        <v>220</v>
      </c>
      <c r="H250" s="211">
        <v>165.253</v>
      </c>
      <c r="I250" s="212"/>
      <c r="J250" s="213">
        <f>ROUND(I250*H250,2)</f>
        <v>0</v>
      </c>
      <c r="K250" s="209" t="s">
        <v>147</v>
      </c>
      <c r="L250" s="214"/>
      <c r="M250" s="215" t="s">
        <v>1</v>
      </c>
      <c r="N250" s="216" t="s">
        <v>49</v>
      </c>
      <c r="O250" s="78"/>
      <c r="P250" s="182">
        <f>O250*H250</f>
        <v>0</v>
      </c>
      <c r="Q250" s="182">
        <v>1</v>
      </c>
      <c r="R250" s="182">
        <f>Q250*H250</f>
        <v>165.253</v>
      </c>
      <c r="S250" s="182">
        <v>0</v>
      </c>
      <c r="T250" s="18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184" t="s">
        <v>181</v>
      </c>
      <c r="AT250" s="184" t="s">
        <v>250</v>
      </c>
      <c r="AU250" s="184" t="s">
        <v>21</v>
      </c>
      <c r="AY250" s="19" t="s">
        <v>141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9" t="s">
        <v>92</v>
      </c>
      <c r="BK250" s="185">
        <f>ROUND(I250*H250,2)</f>
        <v>0</v>
      </c>
      <c r="BL250" s="19" t="s">
        <v>148</v>
      </c>
      <c r="BM250" s="184" t="s">
        <v>1286</v>
      </c>
    </row>
    <row r="251" spans="1:51" s="13" customFormat="1" ht="12">
      <c r="A251" s="13"/>
      <c r="B251" s="191"/>
      <c r="C251" s="13"/>
      <c r="D251" s="186" t="s">
        <v>152</v>
      </c>
      <c r="E251" s="192" t="s">
        <v>1</v>
      </c>
      <c r="F251" s="193" t="s">
        <v>1271</v>
      </c>
      <c r="G251" s="13"/>
      <c r="H251" s="194">
        <v>195.937</v>
      </c>
      <c r="I251" s="195"/>
      <c r="J251" s="13"/>
      <c r="K251" s="13"/>
      <c r="L251" s="191"/>
      <c r="M251" s="196"/>
      <c r="N251" s="197"/>
      <c r="O251" s="197"/>
      <c r="P251" s="197"/>
      <c r="Q251" s="197"/>
      <c r="R251" s="197"/>
      <c r="S251" s="197"/>
      <c r="T251" s="19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2" t="s">
        <v>152</v>
      </c>
      <c r="AU251" s="192" t="s">
        <v>21</v>
      </c>
      <c r="AV251" s="13" t="s">
        <v>21</v>
      </c>
      <c r="AW251" s="13" t="s">
        <v>40</v>
      </c>
      <c r="AX251" s="13" t="s">
        <v>84</v>
      </c>
      <c r="AY251" s="192" t="s">
        <v>141</v>
      </c>
    </row>
    <row r="252" spans="1:51" s="15" customFormat="1" ht="12">
      <c r="A252" s="15"/>
      <c r="B252" s="225"/>
      <c r="C252" s="15"/>
      <c r="D252" s="186" t="s">
        <v>152</v>
      </c>
      <c r="E252" s="226" t="s">
        <v>1</v>
      </c>
      <c r="F252" s="227" t="s">
        <v>781</v>
      </c>
      <c r="G252" s="15"/>
      <c r="H252" s="228">
        <v>195.937</v>
      </c>
      <c r="I252" s="229"/>
      <c r="J252" s="15"/>
      <c r="K252" s="15"/>
      <c r="L252" s="225"/>
      <c r="M252" s="230"/>
      <c r="N252" s="231"/>
      <c r="O252" s="231"/>
      <c r="P252" s="231"/>
      <c r="Q252" s="231"/>
      <c r="R252" s="231"/>
      <c r="S252" s="231"/>
      <c r="T252" s="232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26" t="s">
        <v>152</v>
      </c>
      <c r="AU252" s="226" t="s">
        <v>21</v>
      </c>
      <c r="AV252" s="15" t="s">
        <v>158</v>
      </c>
      <c r="AW252" s="15" t="s">
        <v>40</v>
      </c>
      <c r="AX252" s="15" t="s">
        <v>84</v>
      </c>
      <c r="AY252" s="226" t="s">
        <v>141</v>
      </c>
    </row>
    <row r="253" spans="1:51" s="13" customFormat="1" ht="12">
      <c r="A253" s="13"/>
      <c r="B253" s="191"/>
      <c r="C253" s="13"/>
      <c r="D253" s="186" t="s">
        <v>152</v>
      </c>
      <c r="E253" s="192" t="s">
        <v>1</v>
      </c>
      <c r="F253" s="193" t="s">
        <v>1287</v>
      </c>
      <c r="G253" s="13"/>
      <c r="H253" s="194">
        <v>391.874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152</v>
      </c>
      <c r="AU253" s="192" t="s">
        <v>21</v>
      </c>
      <c r="AV253" s="13" t="s">
        <v>21</v>
      </c>
      <c r="AW253" s="13" t="s">
        <v>40</v>
      </c>
      <c r="AX253" s="13" t="s">
        <v>92</v>
      </c>
      <c r="AY253" s="192" t="s">
        <v>141</v>
      </c>
    </row>
    <row r="254" spans="1:51" s="13" customFormat="1" ht="12">
      <c r="A254" s="13"/>
      <c r="B254" s="191"/>
      <c r="C254" s="13"/>
      <c r="D254" s="186" t="s">
        <v>152</v>
      </c>
      <c r="E254" s="13"/>
      <c r="F254" s="193" t="s">
        <v>1288</v>
      </c>
      <c r="G254" s="13"/>
      <c r="H254" s="194">
        <v>165.253</v>
      </c>
      <c r="I254" s="195"/>
      <c r="J254" s="13"/>
      <c r="K254" s="13"/>
      <c r="L254" s="191"/>
      <c r="M254" s="196"/>
      <c r="N254" s="197"/>
      <c r="O254" s="197"/>
      <c r="P254" s="197"/>
      <c r="Q254" s="197"/>
      <c r="R254" s="197"/>
      <c r="S254" s="197"/>
      <c r="T254" s="19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2" t="s">
        <v>152</v>
      </c>
      <c r="AU254" s="192" t="s">
        <v>21</v>
      </c>
      <c r="AV254" s="13" t="s">
        <v>21</v>
      </c>
      <c r="AW254" s="13" t="s">
        <v>3</v>
      </c>
      <c r="AX254" s="13" t="s">
        <v>92</v>
      </c>
      <c r="AY254" s="192" t="s">
        <v>141</v>
      </c>
    </row>
    <row r="255" spans="1:65" s="2" customFormat="1" ht="24.15" customHeight="1">
      <c r="A255" s="39"/>
      <c r="B255" s="172"/>
      <c r="C255" s="173" t="s">
        <v>273</v>
      </c>
      <c r="D255" s="173" t="s">
        <v>143</v>
      </c>
      <c r="E255" s="174" t="s">
        <v>1289</v>
      </c>
      <c r="F255" s="175" t="s">
        <v>1290</v>
      </c>
      <c r="G255" s="176" t="s">
        <v>146</v>
      </c>
      <c r="H255" s="177">
        <v>44.148</v>
      </c>
      <c r="I255" s="178"/>
      <c r="J255" s="179">
        <f>ROUND(I255*H255,2)</f>
        <v>0</v>
      </c>
      <c r="K255" s="175" t="s">
        <v>147</v>
      </c>
      <c r="L255" s="40"/>
      <c r="M255" s="180" t="s">
        <v>1</v>
      </c>
      <c r="N255" s="181" t="s">
        <v>49</v>
      </c>
      <c r="O255" s="78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184" t="s">
        <v>148</v>
      </c>
      <c r="AT255" s="184" t="s">
        <v>143</v>
      </c>
      <c r="AU255" s="184" t="s">
        <v>21</v>
      </c>
      <c r="AY255" s="19" t="s">
        <v>141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9" t="s">
        <v>92</v>
      </c>
      <c r="BK255" s="185">
        <f>ROUND(I255*H255,2)</f>
        <v>0</v>
      </c>
      <c r="BL255" s="19" t="s">
        <v>148</v>
      </c>
      <c r="BM255" s="184" t="s">
        <v>1291</v>
      </c>
    </row>
    <row r="256" spans="1:51" s="13" customFormat="1" ht="12">
      <c r="A256" s="13"/>
      <c r="B256" s="191"/>
      <c r="C256" s="13"/>
      <c r="D256" s="186" t="s">
        <v>152</v>
      </c>
      <c r="E256" s="192" t="s">
        <v>1</v>
      </c>
      <c r="F256" s="193" t="s">
        <v>1292</v>
      </c>
      <c r="G256" s="13"/>
      <c r="H256" s="194">
        <v>104.69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152</v>
      </c>
      <c r="AU256" s="192" t="s">
        <v>21</v>
      </c>
      <c r="AV256" s="13" t="s">
        <v>21</v>
      </c>
      <c r="AW256" s="13" t="s">
        <v>40</v>
      </c>
      <c r="AX256" s="13" t="s">
        <v>92</v>
      </c>
      <c r="AY256" s="192" t="s">
        <v>141</v>
      </c>
    </row>
    <row r="257" spans="1:51" s="13" customFormat="1" ht="12">
      <c r="A257" s="13"/>
      <c r="B257" s="191"/>
      <c r="C257" s="13"/>
      <c r="D257" s="186" t="s">
        <v>152</v>
      </c>
      <c r="E257" s="13"/>
      <c r="F257" s="193" t="s">
        <v>1176</v>
      </c>
      <c r="G257" s="13"/>
      <c r="H257" s="194">
        <v>44.148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152</v>
      </c>
      <c r="AU257" s="192" t="s">
        <v>21</v>
      </c>
      <c r="AV257" s="13" t="s">
        <v>21</v>
      </c>
      <c r="AW257" s="13" t="s">
        <v>3</v>
      </c>
      <c r="AX257" s="13" t="s">
        <v>92</v>
      </c>
      <c r="AY257" s="192" t="s">
        <v>141</v>
      </c>
    </row>
    <row r="258" spans="1:63" s="12" customFormat="1" ht="22.8" customHeight="1">
      <c r="A258" s="12"/>
      <c r="B258" s="159"/>
      <c r="C258" s="12"/>
      <c r="D258" s="160" t="s">
        <v>83</v>
      </c>
      <c r="E258" s="170" t="s">
        <v>21</v>
      </c>
      <c r="F258" s="170" t="s">
        <v>927</v>
      </c>
      <c r="G258" s="12"/>
      <c r="H258" s="12"/>
      <c r="I258" s="162"/>
      <c r="J258" s="171">
        <f>BK258</f>
        <v>0</v>
      </c>
      <c r="K258" s="12"/>
      <c r="L258" s="159"/>
      <c r="M258" s="164"/>
      <c r="N258" s="165"/>
      <c r="O258" s="165"/>
      <c r="P258" s="166">
        <f>SUM(P259:P267)</f>
        <v>0</v>
      </c>
      <c r="Q258" s="165"/>
      <c r="R258" s="166">
        <f>SUM(R259:R267)</f>
        <v>128.81087922</v>
      </c>
      <c r="S258" s="165"/>
      <c r="T258" s="167">
        <f>SUM(T259:T267)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0" t="s">
        <v>92</v>
      </c>
      <c r="AT258" s="168" t="s">
        <v>83</v>
      </c>
      <c r="AU258" s="168" t="s">
        <v>92</v>
      </c>
      <c r="AY258" s="160" t="s">
        <v>141</v>
      </c>
      <c r="BK258" s="169">
        <f>SUM(BK259:BK267)</f>
        <v>0</v>
      </c>
    </row>
    <row r="259" spans="1:65" s="2" customFormat="1" ht="24.15" customHeight="1">
      <c r="A259" s="39"/>
      <c r="B259" s="172"/>
      <c r="C259" s="173" t="s">
        <v>278</v>
      </c>
      <c r="D259" s="173" t="s">
        <v>143</v>
      </c>
      <c r="E259" s="174" t="s">
        <v>928</v>
      </c>
      <c r="F259" s="175" t="s">
        <v>929</v>
      </c>
      <c r="G259" s="176" t="s">
        <v>146</v>
      </c>
      <c r="H259" s="177">
        <v>937.876</v>
      </c>
      <c r="I259" s="178"/>
      <c r="J259" s="179">
        <f>ROUND(I259*H259,2)</f>
        <v>0</v>
      </c>
      <c r="K259" s="175" t="s">
        <v>147</v>
      </c>
      <c r="L259" s="40"/>
      <c r="M259" s="180" t="s">
        <v>1</v>
      </c>
      <c r="N259" s="181" t="s">
        <v>49</v>
      </c>
      <c r="O259" s="78"/>
      <c r="P259" s="182">
        <f>O259*H259</f>
        <v>0</v>
      </c>
      <c r="Q259" s="182">
        <v>0.00017</v>
      </c>
      <c r="R259" s="182">
        <f>Q259*H259</f>
        <v>0.15943892</v>
      </c>
      <c r="S259" s="182">
        <v>0</v>
      </c>
      <c r="T259" s="18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184" t="s">
        <v>148</v>
      </c>
      <c r="AT259" s="184" t="s">
        <v>143</v>
      </c>
      <c r="AU259" s="184" t="s">
        <v>21</v>
      </c>
      <c r="AY259" s="19" t="s">
        <v>141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9" t="s">
        <v>92</v>
      </c>
      <c r="BK259" s="185">
        <f>ROUND(I259*H259,2)</f>
        <v>0</v>
      </c>
      <c r="BL259" s="19" t="s">
        <v>148</v>
      </c>
      <c r="BM259" s="184" t="s">
        <v>1293</v>
      </c>
    </row>
    <row r="260" spans="1:51" s="13" customFormat="1" ht="12">
      <c r="A260" s="13"/>
      <c r="B260" s="191"/>
      <c r="C260" s="13"/>
      <c r="D260" s="186" t="s">
        <v>152</v>
      </c>
      <c r="E260" s="192" t="s">
        <v>1</v>
      </c>
      <c r="F260" s="193" t="s">
        <v>1294</v>
      </c>
      <c r="G260" s="13"/>
      <c r="H260" s="194">
        <v>2224.035</v>
      </c>
      <c r="I260" s="195"/>
      <c r="J260" s="13"/>
      <c r="K260" s="13"/>
      <c r="L260" s="191"/>
      <c r="M260" s="196"/>
      <c r="N260" s="197"/>
      <c r="O260" s="197"/>
      <c r="P260" s="197"/>
      <c r="Q260" s="197"/>
      <c r="R260" s="197"/>
      <c r="S260" s="197"/>
      <c r="T260" s="19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2" t="s">
        <v>152</v>
      </c>
      <c r="AU260" s="192" t="s">
        <v>21</v>
      </c>
      <c r="AV260" s="13" t="s">
        <v>21</v>
      </c>
      <c r="AW260" s="13" t="s">
        <v>40</v>
      </c>
      <c r="AX260" s="13" t="s">
        <v>92</v>
      </c>
      <c r="AY260" s="192" t="s">
        <v>141</v>
      </c>
    </row>
    <row r="261" spans="1:51" s="13" customFormat="1" ht="12">
      <c r="A261" s="13"/>
      <c r="B261" s="191"/>
      <c r="C261" s="13"/>
      <c r="D261" s="186" t="s">
        <v>152</v>
      </c>
      <c r="E261" s="13"/>
      <c r="F261" s="193" t="s">
        <v>1295</v>
      </c>
      <c r="G261" s="13"/>
      <c r="H261" s="194">
        <v>937.876</v>
      </c>
      <c r="I261" s="195"/>
      <c r="J261" s="13"/>
      <c r="K261" s="13"/>
      <c r="L261" s="191"/>
      <c r="M261" s="196"/>
      <c r="N261" s="197"/>
      <c r="O261" s="197"/>
      <c r="P261" s="197"/>
      <c r="Q261" s="197"/>
      <c r="R261" s="197"/>
      <c r="S261" s="197"/>
      <c r="T261" s="19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2" t="s">
        <v>152</v>
      </c>
      <c r="AU261" s="192" t="s">
        <v>21</v>
      </c>
      <c r="AV261" s="13" t="s">
        <v>21</v>
      </c>
      <c r="AW261" s="13" t="s">
        <v>3</v>
      </c>
      <c r="AX261" s="13" t="s">
        <v>92</v>
      </c>
      <c r="AY261" s="192" t="s">
        <v>141</v>
      </c>
    </row>
    <row r="262" spans="1:65" s="2" customFormat="1" ht="24.15" customHeight="1">
      <c r="A262" s="39"/>
      <c r="B262" s="172"/>
      <c r="C262" s="207" t="s">
        <v>283</v>
      </c>
      <c r="D262" s="207" t="s">
        <v>250</v>
      </c>
      <c r="E262" s="208" t="s">
        <v>933</v>
      </c>
      <c r="F262" s="209" t="s">
        <v>934</v>
      </c>
      <c r="G262" s="210" t="s">
        <v>146</v>
      </c>
      <c r="H262" s="211">
        <v>1031.663</v>
      </c>
      <c r="I262" s="212"/>
      <c r="J262" s="213">
        <f>ROUND(I262*H262,2)</f>
        <v>0</v>
      </c>
      <c r="K262" s="209" t="s">
        <v>147</v>
      </c>
      <c r="L262" s="214"/>
      <c r="M262" s="215" t="s">
        <v>1</v>
      </c>
      <c r="N262" s="216" t="s">
        <v>49</v>
      </c>
      <c r="O262" s="78"/>
      <c r="P262" s="182">
        <f>O262*H262</f>
        <v>0</v>
      </c>
      <c r="Q262" s="182">
        <v>0.0006</v>
      </c>
      <c r="R262" s="182">
        <f>Q262*H262</f>
        <v>0.6189977999999999</v>
      </c>
      <c r="S262" s="182">
        <v>0</v>
      </c>
      <c r="T262" s="18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84" t="s">
        <v>181</v>
      </c>
      <c r="AT262" s="184" t="s">
        <v>250</v>
      </c>
      <c r="AU262" s="184" t="s">
        <v>21</v>
      </c>
      <c r="AY262" s="19" t="s">
        <v>141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92</v>
      </c>
      <c r="BK262" s="185">
        <f>ROUND(I262*H262,2)</f>
        <v>0</v>
      </c>
      <c r="BL262" s="19" t="s">
        <v>148</v>
      </c>
      <c r="BM262" s="184" t="s">
        <v>1296</v>
      </c>
    </row>
    <row r="263" spans="1:51" s="13" customFormat="1" ht="12">
      <c r="A263" s="13"/>
      <c r="B263" s="191"/>
      <c r="C263" s="13"/>
      <c r="D263" s="186" t="s">
        <v>152</v>
      </c>
      <c r="E263" s="192" t="s">
        <v>1</v>
      </c>
      <c r="F263" s="193" t="s">
        <v>1297</v>
      </c>
      <c r="G263" s="13"/>
      <c r="H263" s="194">
        <v>2446.439</v>
      </c>
      <c r="I263" s="195"/>
      <c r="J263" s="13"/>
      <c r="K263" s="13"/>
      <c r="L263" s="191"/>
      <c r="M263" s="196"/>
      <c r="N263" s="197"/>
      <c r="O263" s="197"/>
      <c r="P263" s="197"/>
      <c r="Q263" s="197"/>
      <c r="R263" s="197"/>
      <c r="S263" s="197"/>
      <c r="T263" s="19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2" t="s">
        <v>152</v>
      </c>
      <c r="AU263" s="192" t="s">
        <v>21</v>
      </c>
      <c r="AV263" s="13" t="s">
        <v>21</v>
      </c>
      <c r="AW263" s="13" t="s">
        <v>40</v>
      </c>
      <c r="AX263" s="13" t="s">
        <v>92</v>
      </c>
      <c r="AY263" s="192" t="s">
        <v>141</v>
      </c>
    </row>
    <row r="264" spans="1:51" s="13" customFormat="1" ht="12">
      <c r="A264" s="13"/>
      <c r="B264" s="191"/>
      <c r="C264" s="13"/>
      <c r="D264" s="186" t="s">
        <v>152</v>
      </c>
      <c r="E264" s="13"/>
      <c r="F264" s="193" t="s">
        <v>1298</v>
      </c>
      <c r="G264" s="13"/>
      <c r="H264" s="194">
        <v>1031.663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152</v>
      </c>
      <c r="AU264" s="192" t="s">
        <v>21</v>
      </c>
      <c r="AV264" s="13" t="s">
        <v>21</v>
      </c>
      <c r="AW264" s="13" t="s">
        <v>3</v>
      </c>
      <c r="AX264" s="13" t="s">
        <v>92</v>
      </c>
      <c r="AY264" s="192" t="s">
        <v>141</v>
      </c>
    </row>
    <row r="265" spans="1:65" s="2" customFormat="1" ht="37.8" customHeight="1">
      <c r="A265" s="39"/>
      <c r="B265" s="172"/>
      <c r="C265" s="173" t="s">
        <v>288</v>
      </c>
      <c r="D265" s="173" t="s">
        <v>143</v>
      </c>
      <c r="E265" s="174" t="s">
        <v>1299</v>
      </c>
      <c r="F265" s="175" t="s">
        <v>1300</v>
      </c>
      <c r="G265" s="176" t="s">
        <v>178</v>
      </c>
      <c r="H265" s="177">
        <v>625.25</v>
      </c>
      <c r="I265" s="178"/>
      <c r="J265" s="179">
        <f>ROUND(I265*H265,2)</f>
        <v>0</v>
      </c>
      <c r="K265" s="175" t="s">
        <v>147</v>
      </c>
      <c r="L265" s="40"/>
      <c r="M265" s="180" t="s">
        <v>1</v>
      </c>
      <c r="N265" s="181" t="s">
        <v>49</v>
      </c>
      <c r="O265" s="78"/>
      <c r="P265" s="182">
        <f>O265*H265</f>
        <v>0</v>
      </c>
      <c r="Q265" s="182">
        <v>0.20477</v>
      </c>
      <c r="R265" s="182">
        <f>Q265*H265</f>
        <v>128.0324425</v>
      </c>
      <c r="S265" s="182">
        <v>0</v>
      </c>
      <c r="T265" s="18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4" t="s">
        <v>148</v>
      </c>
      <c r="AT265" s="184" t="s">
        <v>143</v>
      </c>
      <c r="AU265" s="184" t="s">
        <v>21</v>
      </c>
      <c r="AY265" s="19" t="s">
        <v>141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9" t="s">
        <v>92</v>
      </c>
      <c r="BK265" s="185">
        <f>ROUND(I265*H265,2)</f>
        <v>0</v>
      </c>
      <c r="BL265" s="19" t="s">
        <v>148</v>
      </c>
      <c r="BM265" s="184" t="s">
        <v>1301</v>
      </c>
    </row>
    <row r="266" spans="1:51" s="13" customFormat="1" ht="12">
      <c r="A266" s="13"/>
      <c r="B266" s="191"/>
      <c r="C266" s="13"/>
      <c r="D266" s="186" t="s">
        <v>152</v>
      </c>
      <c r="E266" s="192" t="s">
        <v>1</v>
      </c>
      <c r="F266" s="193" t="s">
        <v>1190</v>
      </c>
      <c r="G266" s="13"/>
      <c r="H266" s="194">
        <v>1482.69</v>
      </c>
      <c r="I266" s="195"/>
      <c r="J266" s="13"/>
      <c r="K266" s="13"/>
      <c r="L266" s="191"/>
      <c r="M266" s="196"/>
      <c r="N266" s="197"/>
      <c r="O266" s="197"/>
      <c r="P266" s="197"/>
      <c r="Q266" s="197"/>
      <c r="R266" s="197"/>
      <c r="S266" s="197"/>
      <c r="T266" s="19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2" t="s">
        <v>152</v>
      </c>
      <c r="AU266" s="192" t="s">
        <v>21</v>
      </c>
      <c r="AV266" s="13" t="s">
        <v>21</v>
      </c>
      <c r="AW266" s="13" t="s">
        <v>40</v>
      </c>
      <c r="AX266" s="13" t="s">
        <v>92</v>
      </c>
      <c r="AY266" s="192" t="s">
        <v>141</v>
      </c>
    </row>
    <row r="267" spans="1:51" s="13" customFormat="1" ht="12">
      <c r="A267" s="13"/>
      <c r="B267" s="191"/>
      <c r="C267" s="13"/>
      <c r="D267" s="186" t="s">
        <v>152</v>
      </c>
      <c r="E267" s="13"/>
      <c r="F267" s="193" t="s">
        <v>1191</v>
      </c>
      <c r="G267" s="13"/>
      <c r="H267" s="194">
        <v>625.25</v>
      </c>
      <c r="I267" s="195"/>
      <c r="J267" s="13"/>
      <c r="K267" s="13"/>
      <c r="L267" s="191"/>
      <c r="M267" s="196"/>
      <c r="N267" s="197"/>
      <c r="O267" s="197"/>
      <c r="P267" s="197"/>
      <c r="Q267" s="197"/>
      <c r="R267" s="197"/>
      <c r="S267" s="197"/>
      <c r="T267" s="19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2" t="s">
        <v>152</v>
      </c>
      <c r="AU267" s="192" t="s">
        <v>21</v>
      </c>
      <c r="AV267" s="13" t="s">
        <v>21</v>
      </c>
      <c r="AW267" s="13" t="s">
        <v>3</v>
      </c>
      <c r="AX267" s="13" t="s">
        <v>92</v>
      </c>
      <c r="AY267" s="192" t="s">
        <v>141</v>
      </c>
    </row>
    <row r="268" spans="1:63" s="12" customFormat="1" ht="22.8" customHeight="1">
      <c r="A268" s="12"/>
      <c r="B268" s="159"/>
      <c r="C268" s="12"/>
      <c r="D268" s="160" t="s">
        <v>83</v>
      </c>
      <c r="E268" s="170" t="s">
        <v>158</v>
      </c>
      <c r="F268" s="170" t="s">
        <v>980</v>
      </c>
      <c r="G268" s="12"/>
      <c r="H268" s="12"/>
      <c r="I268" s="162"/>
      <c r="J268" s="171">
        <f>BK268</f>
        <v>0</v>
      </c>
      <c r="K268" s="12"/>
      <c r="L268" s="159"/>
      <c r="M268" s="164"/>
      <c r="N268" s="165"/>
      <c r="O268" s="165"/>
      <c r="P268" s="166">
        <f>SUM(P269:P280)</f>
        <v>0</v>
      </c>
      <c r="Q268" s="165"/>
      <c r="R268" s="166">
        <f>SUM(R269:R280)</f>
        <v>0.16329822</v>
      </c>
      <c r="S268" s="165"/>
      <c r="T268" s="167">
        <f>SUM(T269:T280)</f>
        <v>7.604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0" t="s">
        <v>92</v>
      </c>
      <c r="AT268" s="168" t="s">
        <v>83</v>
      </c>
      <c r="AU268" s="168" t="s">
        <v>92</v>
      </c>
      <c r="AY268" s="160" t="s">
        <v>141</v>
      </c>
      <c r="BK268" s="169">
        <f>SUM(BK269:BK280)</f>
        <v>0</v>
      </c>
    </row>
    <row r="269" spans="1:65" s="2" customFormat="1" ht="24.15" customHeight="1">
      <c r="A269" s="39"/>
      <c r="B269" s="172"/>
      <c r="C269" s="173" t="s">
        <v>293</v>
      </c>
      <c r="D269" s="173" t="s">
        <v>143</v>
      </c>
      <c r="E269" s="174" t="s">
        <v>1302</v>
      </c>
      <c r="F269" s="175" t="s">
        <v>1303</v>
      </c>
      <c r="G269" s="176" t="s">
        <v>189</v>
      </c>
      <c r="H269" s="177">
        <v>0.061</v>
      </c>
      <c r="I269" s="178"/>
      <c r="J269" s="179">
        <f>ROUND(I269*H269,2)</f>
        <v>0</v>
      </c>
      <c r="K269" s="175" t="s">
        <v>147</v>
      </c>
      <c r="L269" s="40"/>
      <c r="M269" s="180" t="s">
        <v>1</v>
      </c>
      <c r="N269" s="181" t="s">
        <v>49</v>
      </c>
      <c r="O269" s="78"/>
      <c r="P269" s="182">
        <f>O269*H269</f>
        <v>0</v>
      </c>
      <c r="Q269" s="182">
        <v>2.67702</v>
      </c>
      <c r="R269" s="182">
        <f>Q269*H269</f>
        <v>0.16329822</v>
      </c>
      <c r="S269" s="182">
        <v>0</v>
      </c>
      <c r="T269" s="18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84" t="s">
        <v>148</v>
      </c>
      <c r="AT269" s="184" t="s">
        <v>143</v>
      </c>
      <c r="AU269" s="184" t="s">
        <v>21</v>
      </c>
      <c r="AY269" s="19" t="s">
        <v>141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92</v>
      </c>
      <c r="BK269" s="185">
        <f>ROUND(I269*H269,2)</f>
        <v>0</v>
      </c>
      <c r="BL269" s="19" t="s">
        <v>148</v>
      </c>
      <c r="BM269" s="184" t="s">
        <v>1304</v>
      </c>
    </row>
    <row r="270" spans="1:51" s="13" customFormat="1" ht="12">
      <c r="A270" s="13"/>
      <c r="B270" s="191"/>
      <c r="C270" s="13"/>
      <c r="D270" s="186" t="s">
        <v>152</v>
      </c>
      <c r="E270" s="192" t="s">
        <v>1</v>
      </c>
      <c r="F270" s="193" t="s">
        <v>1305</v>
      </c>
      <c r="G270" s="13"/>
      <c r="H270" s="194">
        <v>0.144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152</v>
      </c>
      <c r="AU270" s="192" t="s">
        <v>21</v>
      </c>
      <c r="AV270" s="13" t="s">
        <v>21</v>
      </c>
      <c r="AW270" s="13" t="s">
        <v>40</v>
      </c>
      <c r="AX270" s="13" t="s">
        <v>92</v>
      </c>
      <c r="AY270" s="192" t="s">
        <v>141</v>
      </c>
    </row>
    <row r="271" spans="1:51" s="13" customFormat="1" ht="12">
      <c r="A271" s="13"/>
      <c r="B271" s="191"/>
      <c r="C271" s="13"/>
      <c r="D271" s="186" t="s">
        <v>152</v>
      </c>
      <c r="E271" s="13"/>
      <c r="F271" s="193" t="s">
        <v>1306</v>
      </c>
      <c r="G271" s="13"/>
      <c r="H271" s="194">
        <v>0.061</v>
      </c>
      <c r="I271" s="195"/>
      <c r="J271" s="13"/>
      <c r="K271" s="13"/>
      <c r="L271" s="191"/>
      <c r="M271" s="196"/>
      <c r="N271" s="197"/>
      <c r="O271" s="197"/>
      <c r="P271" s="197"/>
      <c r="Q271" s="197"/>
      <c r="R271" s="197"/>
      <c r="S271" s="197"/>
      <c r="T271" s="19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2" t="s">
        <v>152</v>
      </c>
      <c r="AU271" s="192" t="s">
        <v>21</v>
      </c>
      <c r="AV271" s="13" t="s">
        <v>21</v>
      </c>
      <c r="AW271" s="13" t="s">
        <v>3</v>
      </c>
      <c r="AX271" s="13" t="s">
        <v>92</v>
      </c>
      <c r="AY271" s="192" t="s">
        <v>141</v>
      </c>
    </row>
    <row r="272" spans="1:65" s="2" customFormat="1" ht="24.15" customHeight="1">
      <c r="A272" s="39"/>
      <c r="B272" s="172"/>
      <c r="C272" s="173" t="s">
        <v>297</v>
      </c>
      <c r="D272" s="173" t="s">
        <v>143</v>
      </c>
      <c r="E272" s="174" t="s">
        <v>1307</v>
      </c>
      <c r="F272" s="175" t="s">
        <v>1308</v>
      </c>
      <c r="G272" s="176" t="s">
        <v>189</v>
      </c>
      <c r="H272" s="177">
        <v>1.286</v>
      </c>
      <c r="I272" s="178"/>
      <c r="J272" s="179">
        <f>ROUND(I272*H272,2)</f>
        <v>0</v>
      </c>
      <c r="K272" s="175" t="s">
        <v>147</v>
      </c>
      <c r="L272" s="40"/>
      <c r="M272" s="180" t="s">
        <v>1</v>
      </c>
      <c r="N272" s="181" t="s">
        <v>49</v>
      </c>
      <c r="O272" s="78"/>
      <c r="P272" s="182">
        <f>O272*H272</f>
        <v>0</v>
      </c>
      <c r="Q272" s="182">
        <v>0</v>
      </c>
      <c r="R272" s="182">
        <f>Q272*H272</f>
        <v>0</v>
      </c>
      <c r="S272" s="182">
        <v>2.5</v>
      </c>
      <c r="T272" s="183">
        <f>S272*H272</f>
        <v>3.215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84" t="s">
        <v>148</v>
      </c>
      <c r="AT272" s="184" t="s">
        <v>143</v>
      </c>
      <c r="AU272" s="184" t="s">
        <v>21</v>
      </c>
      <c r="AY272" s="19" t="s">
        <v>141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92</v>
      </c>
      <c r="BK272" s="185">
        <f>ROUND(I272*H272,2)</f>
        <v>0</v>
      </c>
      <c r="BL272" s="19" t="s">
        <v>148</v>
      </c>
      <c r="BM272" s="184" t="s">
        <v>1309</v>
      </c>
    </row>
    <row r="273" spans="1:51" s="13" customFormat="1" ht="12">
      <c r="A273" s="13"/>
      <c r="B273" s="191"/>
      <c r="C273" s="13"/>
      <c r="D273" s="186" t="s">
        <v>152</v>
      </c>
      <c r="E273" s="192" t="s">
        <v>1</v>
      </c>
      <c r="F273" s="193" t="s">
        <v>1310</v>
      </c>
      <c r="G273" s="13"/>
      <c r="H273" s="194">
        <v>3.05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152</v>
      </c>
      <c r="AU273" s="192" t="s">
        <v>21</v>
      </c>
      <c r="AV273" s="13" t="s">
        <v>21</v>
      </c>
      <c r="AW273" s="13" t="s">
        <v>40</v>
      </c>
      <c r="AX273" s="13" t="s">
        <v>92</v>
      </c>
      <c r="AY273" s="192" t="s">
        <v>141</v>
      </c>
    </row>
    <row r="274" spans="1:51" s="13" customFormat="1" ht="12">
      <c r="A274" s="13"/>
      <c r="B274" s="191"/>
      <c r="C274" s="13"/>
      <c r="D274" s="186" t="s">
        <v>152</v>
      </c>
      <c r="E274" s="13"/>
      <c r="F274" s="193" t="s">
        <v>1311</v>
      </c>
      <c r="G274" s="13"/>
      <c r="H274" s="194">
        <v>1.286</v>
      </c>
      <c r="I274" s="195"/>
      <c r="J274" s="13"/>
      <c r="K274" s="13"/>
      <c r="L274" s="191"/>
      <c r="M274" s="196"/>
      <c r="N274" s="197"/>
      <c r="O274" s="197"/>
      <c r="P274" s="197"/>
      <c r="Q274" s="197"/>
      <c r="R274" s="197"/>
      <c r="S274" s="197"/>
      <c r="T274" s="19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2" t="s">
        <v>152</v>
      </c>
      <c r="AU274" s="192" t="s">
        <v>21</v>
      </c>
      <c r="AV274" s="13" t="s">
        <v>21</v>
      </c>
      <c r="AW274" s="13" t="s">
        <v>3</v>
      </c>
      <c r="AX274" s="13" t="s">
        <v>92</v>
      </c>
      <c r="AY274" s="192" t="s">
        <v>141</v>
      </c>
    </row>
    <row r="275" spans="1:65" s="2" customFormat="1" ht="24.15" customHeight="1">
      <c r="A275" s="39"/>
      <c r="B275" s="172"/>
      <c r="C275" s="173" t="s">
        <v>302</v>
      </c>
      <c r="D275" s="173" t="s">
        <v>143</v>
      </c>
      <c r="E275" s="174" t="s">
        <v>1312</v>
      </c>
      <c r="F275" s="175" t="s">
        <v>1313</v>
      </c>
      <c r="G275" s="176" t="s">
        <v>189</v>
      </c>
      <c r="H275" s="177">
        <v>1.995</v>
      </c>
      <c r="I275" s="178"/>
      <c r="J275" s="179">
        <f>ROUND(I275*H275,2)</f>
        <v>0</v>
      </c>
      <c r="K275" s="175" t="s">
        <v>147</v>
      </c>
      <c r="L275" s="40"/>
      <c r="M275" s="180" t="s">
        <v>1</v>
      </c>
      <c r="N275" s="181" t="s">
        <v>49</v>
      </c>
      <c r="O275" s="78"/>
      <c r="P275" s="182">
        <f>O275*H275</f>
        <v>0</v>
      </c>
      <c r="Q275" s="182">
        <v>0</v>
      </c>
      <c r="R275" s="182">
        <f>Q275*H275</f>
        <v>0</v>
      </c>
      <c r="S275" s="182">
        <v>2.2</v>
      </c>
      <c r="T275" s="183">
        <f>S275*H275</f>
        <v>4.389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184" t="s">
        <v>148</v>
      </c>
      <c r="AT275" s="184" t="s">
        <v>143</v>
      </c>
      <c r="AU275" s="184" t="s">
        <v>21</v>
      </c>
      <c r="AY275" s="19" t="s">
        <v>141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9" t="s">
        <v>92</v>
      </c>
      <c r="BK275" s="185">
        <f>ROUND(I275*H275,2)</f>
        <v>0</v>
      </c>
      <c r="BL275" s="19" t="s">
        <v>148</v>
      </c>
      <c r="BM275" s="184" t="s">
        <v>1314</v>
      </c>
    </row>
    <row r="276" spans="1:47" s="2" customFormat="1" ht="12">
      <c r="A276" s="39"/>
      <c r="B276" s="40"/>
      <c r="C276" s="39"/>
      <c r="D276" s="186" t="s">
        <v>150</v>
      </c>
      <c r="E276" s="39"/>
      <c r="F276" s="187" t="s">
        <v>1315</v>
      </c>
      <c r="G276" s="39"/>
      <c r="H276" s="39"/>
      <c r="I276" s="188"/>
      <c r="J276" s="39"/>
      <c r="K276" s="39"/>
      <c r="L276" s="40"/>
      <c r="M276" s="189"/>
      <c r="N276" s="190"/>
      <c r="O276" s="78"/>
      <c r="P276" s="78"/>
      <c r="Q276" s="78"/>
      <c r="R276" s="78"/>
      <c r="S276" s="78"/>
      <c r="T276" s="7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9" t="s">
        <v>150</v>
      </c>
      <c r="AU276" s="19" t="s">
        <v>21</v>
      </c>
    </row>
    <row r="277" spans="1:51" s="13" customFormat="1" ht="12">
      <c r="A277" s="13"/>
      <c r="B277" s="191"/>
      <c r="C277" s="13"/>
      <c r="D277" s="186" t="s">
        <v>152</v>
      </c>
      <c r="E277" s="192" t="s">
        <v>1</v>
      </c>
      <c r="F277" s="193" t="s">
        <v>1316</v>
      </c>
      <c r="G277" s="13"/>
      <c r="H277" s="194">
        <v>3.24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152</v>
      </c>
      <c r="AU277" s="192" t="s">
        <v>21</v>
      </c>
      <c r="AV277" s="13" t="s">
        <v>21</v>
      </c>
      <c r="AW277" s="13" t="s">
        <v>40</v>
      </c>
      <c r="AX277" s="13" t="s">
        <v>84</v>
      </c>
      <c r="AY277" s="192" t="s">
        <v>141</v>
      </c>
    </row>
    <row r="278" spans="1:51" s="13" customFormat="1" ht="12">
      <c r="A278" s="13"/>
      <c r="B278" s="191"/>
      <c r="C278" s="13"/>
      <c r="D278" s="186" t="s">
        <v>152</v>
      </c>
      <c r="E278" s="192" t="s">
        <v>1</v>
      </c>
      <c r="F278" s="193" t="s">
        <v>1317</v>
      </c>
      <c r="G278" s="13"/>
      <c r="H278" s="194">
        <v>1.49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152</v>
      </c>
      <c r="AU278" s="192" t="s">
        <v>21</v>
      </c>
      <c r="AV278" s="13" t="s">
        <v>21</v>
      </c>
      <c r="AW278" s="13" t="s">
        <v>40</v>
      </c>
      <c r="AX278" s="13" t="s">
        <v>84</v>
      </c>
      <c r="AY278" s="192" t="s">
        <v>141</v>
      </c>
    </row>
    <row r="279" spans="1:51" s="14" customFormat="1" ht="12">
      <c r="A279" s="14"/>
      <c r="B279" s="199"/>
      <c r="C279" s="14"/>
      <c r="D279" s="186" t="s">
        <v>152</v>
      </c>
      <c r="E279" s="200" t="s">
        <v>1</v>
      </c>
      <c r="F279" s="201" t="s">
        <v>200</v>
      </c>
      <c r="G279" s="14"/>
      <c r="H279" s="202">
        <v>4.73</v>
      </c>
      <c r="I279" s="203"/>
      <c r="J279" s="14"/>
      <c r="K279" s="14"/>
      <c r="L279" s="199"/>
      <c r="M279" s="204"/>
      <c r="N279" s="205"/>
      <c r="O279" s="205"/>
      <c r="P279" s="205"/>
      <c r="Q279" s="205"/>
      <c r="R279" s="205"/>
      <c r="S279" s="205"/>
      <c r="T279" s="20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0" t="s">
        <v>152</v>
      </c>
      <c r="AU279" s="200" t="s">
        <v>21</v>
      </c>
      <c r="AV279" s="14" t="s">
        <v>148</v>
      </c>
      <c r="AW279" s="14" t="s">
        <v>40</v>
      </c>
      <c r="AX279" s="14" t="s">
        <v>92</v>
      </c>
      <c r="AY279" s="200" t="s">
        <v>141</v>
      </c>
    </row>
    <row r="280" spans="1:51" s="13" customFormat="1" ht="12">
      <c r="A280" s="13"/>
      <c r="B280" s="191"/>
      <c r="C280" s="13"/>
      <c r="D280" s="186" t="s">
        <v>152</v>
      </c>
      <c r="E280" s="13"/>
      <c r="F280" s="193" t="s">
        <v>1318</v>
      </c>
      <c r="G280" s="13"/>
      <c r="H280" s="194">
        <v>1.995</v>
      </c>
      <c r="I280" s="195"/>
      <c r="J280" s="13"/>
      <c r="K280" s="13"/>
      <c r="L280" s="191"/>
      <c r="M280" s="196"/>
      <c r="N280" s="197"/>
      <c r="O280" s="197"/>
      <c r="P280" s="197"/>
      <c r="Q280" s="197"/>
      <c r="R280" s="197"/>
      <c r="S280" s="197"/>
      <c r="T280" s="19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2" t="s">
        <v>152</v>
      </c>
      <c r="AU280" s="192" t="s">
        <v>21</v>
      </c>
      <c r="AV280" s="13" t="s">
        <v>21</v>
      </c>
      <c r="AW280" s="13" t="s">
        <v>3</v>
      </c>
      <c r="AX280" s="13" t="s">
        <v>92</v>
      </c>
      <c r="AY280" s="192" t="s">
        <v>141</v>
      </c>
    </row>
    <row r="281" spans="1:63" s="12" customFormat="1" ht="22.8" customHeight="1">
      <c r="A281" s="12"/>
      <c r="B281" s="159"/>
      <c r="C281" s="12"/>
      <c r="D281" s="160" t="s">
        <v>83</v>
      </c>
      <c r="E281" s="170" t="s">
        <v>148</v>
      </c>
      <c r="F281" s="170" t="s">
        <v>989</v>
      </c>
      <c r="G281" s="12"/>
      <c r="H281" s="12"/>
      <c r="I281" s="162"/>
      <c r="J281" s="171">
        <f>BK281</f>
        <v>0</v>
      </c>
      <c r="K281" s="12"/>
      <c r="L281" s="159"/>
      <c r="M281" s="164"/>
      <c r="N281" s="165"/>
      <c r="O281" s="165"/>
      <c r="P281" s="166">
        <f>SUM(P282:P333)</f>
        <v>0</v>
      </c>
      <c r="Q281" s="165"/>
      <c r="R281" s="166">
        <f>SUM(R282:R333)</f>
        <v>240.72366929000003</v>
      </c>
      <c r="S281" s="165"/>
      <c r="T281" s="167">
        <f>SUM(T282:T333)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60" t="s">
        <v>92</v>
      </c>
      <c r="AT281" s="168" t="s">
        <v>83</v>
      </c>
      <c r="AU281" s="168" t="s">
        <v>92</v>
      </c>
      <c r="AY281" s="160" t="s">
        <v>141</v>
      </c>
      <c r="BK281" s="169">
        <f>SUM(BK282:BK333)</f>
        <v>0</v>
      </c>
    </row>
    <row r="282" spans="1:65" s="2" customFormat="1" ht="24.15" customHeight="1">
      <c r="A282" s="39"/>
      <c r="B282" s="172"/>
      <c r="C282" s="173" t="s">
        <v>306</v>
      </c>
      <c r="D282" s="173" t="s">
        <v>143</v>
      </c>
      <c r="E282" s="174" t="s">
        <v>1319</v>
      </c>
      <c r="F282" s="175" t="s">
        <v>1320</v>
      </c>
      <c r="G282" s="176" t="s">
        <v>189</v>
      </c>
      <c r="H282" s="177">
        <v>75.028</v>
      </c>
      <c r="I282" s="178"/>
      <c r="J282" s="179">
        <f>ROUND(I282*H282,2)</f>
        <v>0</v>
      </c>
      <c r="K282" s="175" t="s">
        <v>147</v>
      </c>
      <c r="L282" s="40"/>
      <c r="M282" s="180" t="s">
        <v>1</v>
      </c>
      <c r="N282" s="181" t="s">
        <v>49</v>
      </c>
      <c r="O282" s="78"/>
      <c r="P282" s="182">
        <f>O282*H282</f>
        <v>0</v>
      </c>
      <c r="Q282" s="182">
        <v>1.89077</v>
      </c>
      <c r="R282" s="182">
        <f>Q282*H282</f>
        <v>141.86069156000002</v>
      </c>
      <c r="S282" s="182">
        <v>0</v>
      </c>
      <c r="T282" s="18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4" t="s">
        <v>148</v>
      </c>
      <c r="AT282" s="184" t="s">
        <v>143</v>
      </c>
      <c r="AU282" s="184" t="s">
        <v>21</v>
      </c>
      <c r="AY282" s="19" t="s">
        <v>141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92</v>
      </c>
      <c r="BK282" s="185">
        <f>ROUND(I282*H282,2)</f>
        <v>0</v>
      </c>
      <c r="BL282" s="19" t="s">
        <v>148</v>
      </c>
      <c r="BM282" s="184" t="s">
        <v>1321</v>
      </c>
    </row>
    <row r="283" spans="1:51" s="13" customFormat="1" ht="12">
      <c r="A283" s="13"/>
      <c r="B283" s="191"/>
      <c r="C283" s="13"/>
      <c r="D283" s="186" t="s">
        <v>152</v>
      </c>
      <c r="E283" s="192" t="s">
        <v>1</v>
      </c>
      <c r="F283" s="193" t="s">
        <v>1322</v>
      </c>
      <c r="G283" s="13"/>
      <c r="H283" s="194">
        <v>140.332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152</v>
      </c>
      <c r="AU283" s="192" t="s">
        <v>21</v>
      </c>
      <c r="AV283" s="13" t="s">
        <v>21</v>
      </c>
      <c r="AW283" s="13" t="s">
        <v>40</v>
      </c>
      <c r="AX283" s="13" t="s">
        <v>84</v>
      </c>
      <c r="AY283" s="192" t="s">
        <v>141</v>
      </c>
    </row>
    <row r="284" spans="1:51" s="13" customFormat="1" ht="12">
      <c r="A284" s="13"/>
      <c r="B284" s="191"/>
      <c r="C284" s="13"/>
      <c r="D284" s="186" t="s">
        <v>152</v>
      </c>
      <c r="E284" s="192" t="s">
        <v>1</v>
      </c>
      <c r="F284" s="193" t="s">
        <v>1323</v>
      </c>
      <c r="G284" s="13"/>
      <c r="H284" s="194">
        <v>37.587</v>
      </c>
      <c r="I284" s="195"/>
      <c r="J284" s="13"/>
      <c r="K284" s="13"/>
      <c r="L284" s="191"/>
      <c r="M284" s="196"/>
      <c r="N284" s="197"/>
      <c r="O284" s="197"/>
      <c r="P284" s="197"/>
      <c r="Q284" s="197"/>
      <c r="R284" s="197"/>
      <c r="S284" s="197"/>
      <c r="T284" s="19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2" t="s">
        <v>152</v>
      </c>
      <c r="AU284" s="192" t="s">
        <v>21</v>
      </c>
      <c r="AV284" s="13" t="s">
        <v>21</v>
      </c>
      <c r="AW284" s="13" t="s">
        <v>40</v>
      </c>
      <c r="AX284" s="13" t="s">
        <v>84</v>
      </c>
      <c r="AY284" s="192" t="s">
        <v>141</v>
      </c>
    </row>
    <row r="285" spans="1:51" s="14" customFormat="1" ht="12">
      <c r="A285" s="14"/>
      <c r="B285" s="199"/>
      <c r="C285" s="14"/>
      <c r="D285" s="186" t="s">
        <v>152</v>
      </c>
      <c r="E285" s="200" t="s">
        <v>1</v>
      </c>
      <c r="F285" s="201" t="s">
        <v>200</v>
      </c>
      <c r="G285" s="14"/>
      <c r="H285" s="202">
        <v>177.91899999999998</v>
      </c>
      <c r="I285" s="203"/>
      <c r="J285" s="14"/>
      <c r="K285" s="14"/>
      <c r="L285" s="199"/>
      <c r="M285" s="204"/>
      <c r="N285" s="205"/>
      <c r="O285" s="205"/>
      <c r="P285" s="205"/>
      <c r="Q285" s="205"/>
      <c r="R285" s="205"/>
      <c r="S285" s="205"/>
      <c r="T285" s="20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0" t="s">
        <v>152</v>
      </c>
      <c r="AU285" s="200" t="s">
        <v>21</v>
      </c>
      <c r="AV285" s="14" t="s">
        <v>148</v>
      </c>
      <c r="AW285" s="14" t="s">
        <v>40</v>
      </c>
      <c r="AX285" s="14" t="s">
        <v>92</v>
      </c>
      <c r="AY285" s="200" t="s">
        <v>141</v>
      </c>
    </row>
    <row r="286" spans="1:51" s="13" customFormat="1" ht="12">
      <c r="A286" s="13"/>
      <c r="B286" s="191"/>
      <c r="C286" s="13"/>
      <c r="D286" s="186" t="s">
        <v>152</v>
      </c>
      <c r="E286" s="13"/>
      <c r="F286" s="193" t="s">
        <v>1324</v>
      </c>
      <c r="G286" s="13"/>
      <c r="H286" s="194">
        <v>75.028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152</v>
      </c>
      <c r="AU286" s="192" t="s">
        <v>21</v>
      </c>
      <c r="AV286" s="13" t="s">
        <v>21</v>
      </c>
      <c r="AW286" s="13" t="s">
        <v>3</v>
      </c>
      <c r="AX286" s="13" t="s">
        <v>92</v>
      </c>
      <c r="AY286" s="192" t="s">
        <v>141</v>
      </c>
    </row>
    <row r="287" spans="1:65" s="2" customFormat="1" ht="14.4" customHeight="1">
      <c r="A287" s="39"/>
      <c r="B287" s="172"/>
      <c r="C287" s="173" t="s">
        <v>313</v>
      </c>
      <c r="D287" s="173" t="s">
        <v>143</v>
      </c>
      <c r="E287" s="174" t="s">
        <v>1325</v>
      </c>
      <c r="F287" s="175" t="s">
        <v>1326</v>
      </c>
      <c r="G287" s="176" t="s">
        <v>189</v>
      </c>
      <c r="H287" s="177">
        <v>23.585</v>
      </c>
      <c r="I287" s="178"/>
      <c r="J287" s="179">
        <f>ROUND(I287*H287,2)</f>
        <v>0</v>
      </c>
      <c r="K287" s="175" t="s">
        <v>147</v>
      </c>
      <c r="L287" s="40"/>
      <c r="M287" s="180" t="s">
        <v>1</v>
      </c>
      <c r="N287" s="181" t="s">
        <v>49</v>
      </c>
      <c r="O287" s="78"/>
      <c r="P287" s="182">
        <f>O287*H287</f>
        <v>0</v>
      </c>
      <c r="Q287" s="182">
        <v>1.89077</v>
      </c>
      <c r="R287" s="182">
        <f>Q287*H287</f>
        <v>44.59381045000001</v>
      </c>
      <c r="S287" s="182">
        <v>0</v>
      </c>
      <c r="T287" s="18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184" t="s">
        <v>148</v>
      </c>
      <c r="AT287" s="184" t="s">
        <v>143</v>
      </c>
      <c r="AU287" s="184" t="s">
        <v>21</v>
      </c>
      <c r="AY287" s="19" t="s">
        <v>141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9" t="s">
        <v>92</v>
      </c>
      <c r="BK287" s="185">
        <f>ROUND(I287*H287,2)</f>
        <v>0</v>
      </c>
      <c r="BL287" s="19" t="s">
        <v>148</v>
      </c>
      <c r="BM287" s="184" t="s">
        <v>1327</v>
      </c>
    </row>
    <row r="288" spans="1:51" s="13" customFormat="1" ht="12">
      <c r="A288" s="13"/>
      <c r="B288" s="191"/>
      <c r="C288" s="13"/>
      <c r="D288" s="186" t="s">
        <v>152</v>
      </c>
      <c r="E288" s="192" t="s">
        <v>1</v>
      </c>
      <c r="F288" s="193" t="s">
        <v>1328</v>
      </c>
      <c r="G288" s="13"/>
      <c r="H288" s="194">
        <v>50.118</v>
      </c>
      <c r="I288" s="195"/>
      <c r="J288" s="13"/>
      <c r="K288" s="13"/>
      <c r="L288" s="191"/>
      <c r="M288" s="196"/>
      <c r="N288" s="197"/>
      <c r="O288" s="197"/>
      <c r="P288" s="197"/>
      <c r="Q288" s="197"/>
      <c r="R288" s="197"/>
      <c r="S288" s="197"/>
      <c r="T288" s="19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2" t="s">
        <v>152</v>
      </c>
      <c r="AU288" s="192" t="s">
        <v>21</v>
      </c>
      <c r="AV288" s="13" t="s">
        <v>21</v>
      </c>
      <c r="AW288" s="13" t="s">
        <v>40</v>
      </c>
      <c r="AX288" s="13" t="s">
        <v>84</v>
      </c>
      <c r="AY288" s="192" t="s">
        <v>141</v>
      </c>
    </row>
    <row r="289" spans="1:51" s="13" customFormat="1" ht="12">
      <c r="A289" s="13"/>
      <c r="B289" s="191"/>
      <c r="C289" s="13"/>
      <c r="D289" s="186" t="s">
        <v>152</v>
      </c>
      <c r="E289" s="192" t="s">
        <v>1</v>
      </c>
      <c r="F289" s="193" t="s">
        <v>1329</v>
      </c>
      <c r="G289" s="13"/>
      <c r="H289" s="194">
        <v>5.811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152</v>
      </c>
      <c r="AU289" s="192" t="s">
        <v>21</v>
      </c>
      <c r="AV289" s="13" t="s">
        <v>21</v>
      </c>
      <c r="AW289" s="13" t="s">
        <v>40</v>
      </c>
      <c r="AX289" s="13" t="s">
        <v>84</v>
      </c>
      <c r="AY289" s="192" t="s">
        <v>141</v>
      </c>
    </row>
    <row r="290" spans="1:51" s="14" customFormat="1" ht="12">
      <c r="A290" s="14"/>
      <c r="B290" s="199"/>
      <c r="C290" s="14"/>
      <c r="D290" s="186" t="s">
        <v>152</v>
      </c>
      <c r="E290" s="200" t="s">
        <v>1</v>
      </c>
      <c r="F290" s="201" t="s">
        <v>200</v>
      </c>
      <c r="G290" s="14"/>
      <c r="H290" s="202">
        <v>55.929</v>
      </c>
      <c r="I290" s="203"/>
      <c r="J290" s="14"/>
      <c r="K290" s="14"/>
      <c r="L290" s="199"/>
      <c r="M290" s="204"/>
      <c r="N290" s="205"/>
      <c r="O290" s="205"/>
      <c r="P290" s="205"/>
      <c r="Q290" s="205"/>
      <c r="R290" s="205"/>
      <c r="S290" s="205"/>
      <c r="T290" s="20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0" t="s">
        <v>152</v>
      </c>
      <c r="AU290" s="200" t="s">
        <v>21</v>
      </c>
      <c r="AV290" s="14" t="s">
        <v>148</v>
      </c>
      <c r="AW290" s="14" t="s">
        <v>40</v>
      </c>
      <c r="AX290" s="14" t="s">
        <v>92</v>
      </c>
      <c r="AY290" s="200" t="s">
        <v>141</v>
      </c>
    </row>
    <row r="291" spans="1:51" s="13" customFormat="1" ht="12">
      <c r="A291" s="13"/>
      <c r="B291" s="191"/>
      <c r="C291" s="13"/>
      <c r="D291" s="186" t="s">
        <v>152</v>
      </c>
      <c r="E291" s="13"/>
      <c r="F291" s="193" t="s">
        <v>1330</v>
      </c>
      <c r="G291" s="13"/>
      <c r="H291" s="194">
        <v>23.585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152</v>
      </c>
      <c r="AU291" s="192" t="s">
        <v>21</v>
      </c>
      <c r="AV291" s="13" t="s">
        <v>21</v>
      </c>
      <c r="AW291" s="13" t="s">
        <v>3</v>
      </c>
      <c r="AX291" s="13" t="s">
        <v>92</v>
      </c>
      <c r="AY291" s="192" t="s">
        <v>141</v>
      </c>
    </row>
    <row r="292" spans="1:65" s="2" customFormat="1" ht="24.15" customHeight="1">
      <c r="A292" s="39"/>
      <c r="B292" s="172"/>
      <c r="C292" s="173" t="s">
        <v>317</v>
      </c>
      <c r="D292" s="173" t="s">
        <v>143</v>
      </c>
      <c r="E292" s="174" t="s">
        <v>1331</v>
      </c>
      <c r="F292" s="175" t="s">
        <v>1332</v>
      </c>
      <c r="G292" s="176" t="s">
        <v>189</v>
      </c>
      <c r="H292" s="177">
        <v>1.778</v>
      </c>
      <c r="I292" s="178"/>
      <c r="J292" s="179">
        <f>ROUND(I292*H292,2)</f>
        <v>0</v>
      </c>
      <c r="K292" s="175" t="s">
        <v>147</v>
      </c>
      <c r="L292" s="40"/>
      <c r="M292" s="180" t="s">
        <v>1</v>
      </c>
      <c r="N292" s="181" t="s">
        <v>49</v>
      </c>
      <c r="O292" s="78"/>
      <c r="P292" s="182">
        <f>O292*H292</f>
        <v>0</v>
      </c>
      <c r="Q292" s="182">
        <v>2.429</v>
      </c>
      <c r="R292" s="182">
        <f>Q292*H292</f>
        <v>4.3187619999999995</v>
      </c>
      <c r="S292" s="182">
        <v>0</v>
      </c>
      <c r="T292" s="18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184" t="s">
        <v>148</v>
      </c>
      <c r="AT292" s="184" t="s">
        <v>143</v>
      </c>
      <c r="AU292" s="184" t="s">
        <v>21</v>
      </c>
      <c r="AY292" s="19" t="s">
        <v>141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92</v>
      </c>
      <c r="BK292" s="185">
        <f>ROUND(I292*H292,2)</f>
        <v>0</v>
      </c>
      <c r="BL292" s="19" t="s">
        <v>148</v>
      </c>
      <c r="BM292" s="184" t="s">
        <v>1333</v>
      </c>
    </row>
    <row r="293" spans="1:51" s="13" customFormat="1" ht="12">
      <c r="A293" s="13"/>
      <c r="B293" s="191"/>
      <c r="C293" s="13"/>
      <c r="D293" s="186" t="s">
        <v>152</v>
      </c>
      <c r="E293" s="192" t="s">
        <v>1</v>
      </c>
      <c r="F293" s="193" t="s">
        <v>1334</v>
      </c>
      <c r="G293" s="13"/>
      <c r="H293" s="194">
        <v>0.884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152</v>
      </c>
      <c r="AU293" s="192" t="s">
        <v>21</v>
      </c>
      <c r="AV293" s="13" t="s">
        <v>21</v>
      </c>
      <c r="AW293" s="13" t="s">
        <v>40</v>
      </c>
      <c r="AX293" s="13" t="s">
        <v>84</v>
      </c>
      <c r="AY293" s="192" t="s">
        <v>141</v>
      </c>
    </row>
    <row r="294" spans="1:51" s="13" customFormat="1" ht="12">
      <c r="A294" s="13"/>
      <c r="B294" s="191"/>
      <c r="C294" s="13"/>
      <c r="D294" s="186" t="s">
        <v>152</v>
      </c>
      <c r="E294" s="192" t="s">
        <v>1</v>
      </c>
      <c r="F294" s="193" t="s">
        <v>1335</v>
      </c>
      <c r="G294" s="13"/>
      <c r="H294" s="194">
        <v>0.84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152</v>
      </c>
      <c r="AU294" s="192" t="s">
        <v>21</v>
      </c>
      <c r="AV294" s="13" t="s">
        <v>21</v>
      </c>
      <c r="AW294" s="13" t="s">
        <v>40</v>
      </c>
      <c r="AX294" s="13" t="s">
        <v>84</v>
      </c>
      <c r="AY294" s="192" t="s">
        <v>141</v>
      </c>
    </row>
    <row r="295" spans="1:51" s="13" customFormat="1" ht="12">
      <c r="A295" s="13"/>
      <c r="B295" s="191"/>
      <c r="C295" s="13"/>
      <c r="D295" s="186" t="s">
        <v>152</v>
      </c>
      <c r="E295" s="192" t="s">
        <v>1</v>
      </c>
      <c r="F295" s="193" t="s">
        <v>1336</v>
      </c>
      <c r="G295" s="13"/>
      <c r="H295" s="194">
        <v>0.804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152</v>
      </c>
      <c r="AU295" s="192" t="s">
        <v>21</v>
      </c>
      <c r="AV295" s="13" t="s">
        <v>21</v>
      </c>
      <c r="AW295" s="13" t="s">
        <v>40</v>
      </c>
      <c r="AX295" s="13" t="s">
        <v>84</v>
      </c>
      <c r="AY295" s="192" t="s">
        <v>141</v>
      </c>
    </row>
    <row r="296" spans="1:51" s="13" customFormat="1" ht="12">
      <c r="A296" s="13"/>
      <c r="B296" s="191"/>
      <c r="C296" s="13"/>
      <c r="D296" s="186" t="s">
        <v>152</v>
      </c>
      <c r="E296" s="192" t="s">
        <v>1</v>
      </c>
      <c r="F296" s="193" t="s">
        <v>1337</v>
      </c>
      <c r="G296" s="13"/>
      <c r="H296" s="194">
        <v>0.884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152</v>
      </c>
      <c r="AU296" s="192" t="s">
        <v>21</v>
      </c>
      <c r="AV296" s="13" t="s">
        <v>21</v>
      </c>
      <c r="AW296" s="13" t="s">
        <v>40</v>
      </c>
      <c r="AX296" s="13" t="s">
        <v>84</v>
      </c>
      <c r="AY296" s="192" t="s">
        <v>141</v>
      </c>
    </row>
    <row r="297" spans="1:51" s="13" customFormat="1" ht="12">
      <c r="A297" s="13"/>
      <c r="B297" s="191"/>
      <c r="C297" s="13"/>
      <c r="D297" s="186" t="s">
        <v>152</v>
      </c>
      <c r="E297" s="192" t="s">
        <v>1</v>
      </c>
      <c r="F297" s="193" t="s">
        <v>1338</v>
      </c>
      <c r="G297" s="13"/>
      <c r="H297" s="194">
        <v>0.804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152</v>
      </c>
      <c r="AU297" s="192" t="s">
        <v>21</v>
      </c>
      <c r="AV297" s="13" t="s">
        <v>21</v>
      </c>
      <c r="AW297" s="13" t="s">
        <v>40</v>
      </c>
      <c r="AX297" s="13" t="s">
        <v>84</v>
      </c>
      <c r="AY297" s="192" t="s">
        <v>141</v>
      </c>
    </row>
    <row r="298" spans="1:51" s="14" customFormat="1" ht="12">
      <c r="A298" s="14"/>
      <c r="B298" s="199"/>
      <c r="C298" s="14"/>
      <c r="D298" s="186" t="s">
        <v>152</v>
      </c>
      <c r="E298" s="200" t="s">
        <v>1</v>
      </c>
      <c r="F298" s="201" t="s">
        <v>200</v>
      </c>
      <c r="G298" s="14"/>
      <c r="H298" s="202">
        <v>4.216</v>
      </c>
      <c r="I298" s="203"/>
      <c r="J298" s="14"/>
      <c r="K298" s="14"/>
      <c r="L298" s="199"/>
      <c r="M298" s="204"/>
      <c r="N298" s="205"/>
      <c r="O298" s="205"/>
      <c r="P298" s="205"/>
      <c r="Q298" s="205"/>
      <c r="R298" s="205"/>
      <c r="S298" s="205"/>
      <c r="T298" s="20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0" t="s">
        <v>152</v>
      </c>
      <c r="AU298" s="200" t="s">
        <v>21</v>
      </c>
      <c r="AV298" s="14" t="s">
        <v>148</v>
      </c>
      <c r="AW298" s="14" t="s">
        <v>40</v>
      </c>
      <c r="AX298" s="14" t="s">
        <v>92</v>
      </c>
      <c r="AY298" s="200" t="s">
        <v>141</v>
      </c>
    </row>
    <row r="299" spans="1:51" s="13" customFormat="1" ht="12">
      <c r="A299" s="13"/>
      <c r="B299" s="191"/>
      <c r="C299" s="13"/>
      <c r="D299" s="186" t="s">
        <v>152</v>
      </c>
      <c r="E299" s="13"/>
      <c r="F299" s="193" t="s">
        <v>1339</v>
      </c>
      <c r="G299" s="13"/>
      <c r="H299" s="194">
        <v>1.778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152</v>
      </c>
      <c r="AU299" s="192" t="s">
        <v>21</v>
      </c>
      <c r="AV299" s="13" t="s">
        <v>21</v>
      </c>
      <c r="AW299" s="13" t="s">
        <v>3</v>
      </c>
      <c r="AX299" s="13" t="s">
        <v>92</v>
      </c>
      <c r="AY299" s="192" t="s">
        <v>141</v>
      </c>
    </row>
    <row r="300" spans="1:65" s="2" customFormat="1" ht="14.4" customHeight="1">
      <c r="A300" s="39"/>
      <c r="B300" s="172"/>
      <c r="C300" s="173" t="s">
        <v>324</v>
      </c>
      <c r="D300" s="173" t="s">
        <v>143</v>
      </c>
      <c r="E300" s="174" t="s">
        <v>1340</v>
      </c>
      <c r="F300" s="175" t="s">
        <v>1341</v>
      </c>
      <c r="G300" s="176" t="s">
        <v>189</v>
      </c>
      <c r="H300" s="177">
        <v>5.163</v>
      </c>
      <c r="I300" s="178"/>
      <c r="J300" s="179">
        <f>ROUND(I300*H300,2)</f>
        <v>0</v>
      </c>
      <c r="K300" s="175" t="s">
        <v>147</v>
      </c>
      <c r="L300" s="40"/>
      <c r="M300" s="180" t="s">
        <v>1</v>
      </c>
      <c r="N300" s="181" t="s">
        <v>49</v>
      </c>
      <c r="O300" s="78"/>
      <c r="P300" s="182">
        <f>O300*H300</f>
        <v>0</v>
      </c>
      <c r="Q300" s="182">
        <v>2.234</v>
      </c>
      <c r="R300" s="182">
        <f>Q300*H300</f>
        <v>11.534142000000001</v>
      </c>
      <c r="S300" s="182">
        <v>0</v>
      </c>
      <c r="T300" s="18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4" t="s">
        <v>148</v>
      </c>
      <c r="AT300" s="184" t="s">
        <v>143</v>
      </c>
      <c r="AU300" s="184" t="s">
        <v>21</v>
      </c>
      <c r="AY300" s="19" t="s">
        <v>141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9" t="s">
        <v>92</v>
      </c>
      <c r="BK300" s="185">
        <f>ROUND(I300*H300,2)</f>
        <v>0</v>
      </c>
      <c r="BL300" s="19" t="s">
        <v>148</v>
      </c>
      <c r="BM300" s="184" t="s">
        <v>1342</v>
      </c>
    </row>
    <row r="301" spans="1:51" s="13" customFormat="1" ht="12">
      <c r="A301" s="13"/>
      <c r="B301" s="191"/>
      <c r="C301" s="13"/>
      <c r="D301" s="186" t="s">
        <v>152</v>
      </c>
      <c r="E301" s="192" t="s">
        <v>1</v>
      </c>
      <c r="F301" s="193" t="s">
        <v>1343</v>
      </c>
      <c r="G301" s="13"/>
      <c r="H301" s="194">
        <v>10.548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152</v>
      </c>
      <c r="AU301" s="192" t="s">
        <v>21</v>
      </c>
      <c r="AV301" s="13" t="s">
        <v>21</v>
      </c>
      <c r="AW301" s="13" t="s">
        <v>40</v>
      </c>
      <c r="AX301" s="13" t="s">
        <v>84</v>
      </c>
      <c r="AY301" s="192" t="s">
        <v>141</v>
      </c>
    </row>
    <row r="302" spans="1:51" s="13" customFormat="1" ht="12">
      <c r="A302" s="13"/>
      <c r="B302" s="191"/>
      <c r="C302" s="13"/>
      <c r="D302" s="186" t="s">
        <v>152</v>
      </c>
      <c r="E302" s="192" t="s">
        <v>1</v>
      </c>
      <c r="F302" s="193" t="s">
        <v>1344</v>
      </c>
      <c r="G302" s="13"/>
      <c r="H302" s="194">
        <v>1.695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152</v>
      </c>
      <c r="AU302" s="192" t="s">
        <v>21</v>
      </c>
      <c r="AV302" s="13" t="s">
        <v>21</v>
      </c>
      <c r="AW302" s="13" t="s">
        <v>40</v>
      </c>
      <c r="AX302" s="13" t="s">
        <v>84</v>
      </c>
      <c r="AY302" s="192" t="s">
        <v>141</v>
      </c>
    </row>
    <row r="303" spans="1:51" s="14" customFormat="1" ht="12">
      <c r="A303" s="14"/>
      <c r="B303" s="199"/>
      <c r="C303" s="14"/>
      <c r="D303" s="186" t="s">
        <v>152</v>
      </c>
      <c r="E303" s="200" t="s">
        <v>1</v>
      </c>
      <c r="F303" s="201" t="s">
        <v>200</v>
      </c>
      <c r="G303" s="14"/>
      <c r="H303" s="202">
        <v>12.243</v>
      </c>
      <c r="I303" s="203"/>
      <c r="J303" s="14"/>
      <c r="K303" s="14"/>
      <c r="L303" s="199"/>
      <c r="M303" s="204"/>
      <c r="N303" s="205"/>
      <c r="O303" s="205"/>
      <c r="P303" s="205"/>
      <c r="Q303" s="205"/>
      <c r="R303" s="205"/>
      <c r="S303" s="205"/>
      <c r="T303" s="20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0" t="s">
        <v>152</v>
      </c>
      <c r="AU303" s="200" t="s">
        <v>21</v>
      </c>
      <c r="AV303" s="14" t="s">
        <v>148</v>
      </c>
      <c r="AW303" s="14" t="s">
        <v>40</v>
      </c>
      <c r="AX303" s="14" t="s">
        <v>92</v>
      </c>
      <c r="AY303" s="200" t="s">
        <v>141</v>
      </c>
    </row>
    <row r="304" spans="1:51" s="13" customFormat="1" ht="12">
      <c r="A304" s="13"/>
      <c r="B304" s="191"/>
      <c r="C304" s="13"/>
      <c r="D304" s="186" t="s">
        <v>152</v>
      </c>
      <c r="E304" s="13"/>
      <c r="F304" s="193" t="s">
        <v>1345</v>
      </c>
      <c r="G304" s="13"/>
      <c r="H304" s="194">
        <v>5.163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152</v>
      </c>
      <c r="AU304" s="192" t="s">
        <v>21</v>
      </c>
      <c r="AV304" s="13" t="s">
        <v>21</v>
      </c>
      <c r="AW304" s="13" t="s">
        <v>3</v>
      </c>
      <c r="AX304" s="13" t="s">
        <v>92</v>
      </c>
      <c r="AY304" s="192" t="s">
        <v>141</v>
      </c>
    </row>
    <row r="305" spans="1:65" s="2" customFormat="1" ht="24.15" customHeight="1">
      <c r="A305" s="39"/>
      <c r="B305" s="172"/>
      <c r="C305" s="173" t="s">
        <v>329</v>
      </c>
      <c r="D305" s="173" t="s">
        <v>143</v>
      </c>
      <c r="E305" s="174" t="s">
        <v>1346</v>
      </c>
      <c r="F305" s="175" t="s">
        <v>1347</v>
      </c>
      <c r="G305" s="176" t="s">
        <v>220</v>
      </c>
      <c r="H305" s="177">
        <v>0.155</v>
      </c>
      <c r="I305" s="178"/>
      <c r="J305" s="179">
        <f>ROUND(I305*H305,2)</f>
        <v>0</v>
      </c>
      <c r="K305" s="175" t="s">
        <v>147</v>
      </c>
      <c r="L305" s="40"/>
      <c r="M305" s="180" t="s">
        <v>1</v>
      </c>
      <c r="N305" s="181" t="s">
        <v>49</v>
      </c>
      <c r="O305" s="78"/>
      <c r="P305" s="182">
        <f>O305*H305</f>
        <v>0</v>
      </c>
      <c r="Q305" s="182">
        <v>0.8554</v>
      </c>
      <c r="R305" s="182">
        <f>Q305*H305</f>
        <v>0.132587</v>
      </c>
      <c r="S305" s="182">
        <v>0</v>
      </c>
      <c r="T305" s="18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84" t="s">
        <v>148</v>
      </c>
      <c r="AT305" s="184" t="s">
        <v>143</v>
      </c>
      <c r="AU305" s="184" t="s">
        <v>21</v>
      </c>
      <c r="AY305" s="19" t="s">
        <v>141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92</v>
      </c>
      <c r="BK305" s="185">
        <f>ROUND(I305*H305,2)</f>
        <v>0</v>
      </c>
      <c r="BL305" s="19" t="s">
        <v>148</v>
      </c>
      <c r="BM305" s="184" t="s">
        <v>1348</v>
      </c>
    </row>
    <row r="306" spans="1:51" s="13" customFormat="1" ht="12">
      <c r="A306" s="13"/>
      <c r="B306" s="191"/>
      <c r="C306" s="13"/>
      <c r="D306" s="186" t="s">
        <v>152</v>
      </c>
      <c r="E306" s="192" t="s">
        <v>1</v>
      </c>
      <c r="F306" s="193" t="s">
        <v>1349</v>
      </c>
      <c r="G306" s="13"/>
      <c r="H306" s="194">
        <v>105.477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152</v>
      </c>
      <c r="AU306" s="192" t="s">
        <v>21</v>
      </c>
      <c r="AV306" s="13" t="s">
        <v>21</v>
      </c>
      <c r="AW306" s="13" t="s">
        <v>40</v>
      </c>
      <c r="AX306" s="13" t="s">
        <v>84</v>
      </c>
      <c r="AY306" s="192" t="s">
        <v>141</v>
      </c>
    </row>
    <row r="307" spans="1:51" s="13" customFormat="1" ht="12">
      <c r="A307" s="13"/>
      <c r="B307" s="191"/>
      <c r="C307" s="13"/>
      <c r="D307" s="186" t="s">
        <v>152</v>
      </c>
      <c r="E307" s="192" t="s">
        <v>1</v>
      </c>
      <c r="F307" s="193" t="s">
        <v>1350</v>
      </c>
      <c r="G307" s="13"/>
      <c r="H307" s="194">
        <v>16.952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152</v>
      </c>
      <c r="AU307" s="192" t="s">
        <v>21</v>
      </c>
      <c r="AV307" s="13" t="s">
        <v>21</v>
      </c>
      <c r="AW307" s="13" t="s">
        <v>40</v>
      </c>
      <c r="AX307" s="13" t="s">
        <v>84</v>
      </c>
      <c r="AY307" s="192" t="s">
        <v>141</v>
      </c>
    </row>
    <row r="308" spans="1:51" s="15" customFormat="1" ht="12">
      <c r="A308" s="15"/>
      <c r="B308" s="225"/>
      <c r="C308" s="15"/>
      <c r="D308" s="186" t="s">
        <v>152</v>
      </c>
      <c r="E308" s="226" t="s">
        <v>1</v>
      </c>
      <c r="F308" s="227" t="s">
        <v>781</v>
      </c>
      <c r="G308" s="15"/>
      <c r="H308" s="228">
        <v>122.429</v>
      </c>
      <c r="I308" s="229"/>
      <c r="J308" s="15"/>
      <c r="K308" s="15"/>
      <c r="L308" s="225"/>
      <c r="M308" s="230"/>
      <c r="N308" s="231"/>
      <c r="O308" s="231"/>
      <c r="P308" s="231"/>
      <c r="Q308" s="231"/>
      <c r="R308" s="231"/>
      <c r="S308" s="231"/>
      <c r="T308" s="23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26" t="s">
        <v>152</v>
      </c>
      <c r="AU308" s="226" t="s">
        <v>21</v>
      </c>
      <c r="AV308" s="15" t="s">
        <v>158</v>
      </c>
      <c r="AW308" s="15" t="s">
        <v>40</v>
      </c>
      <c r="AX308" s="15" t="s">
        <v>84</v>
      </c>
      <c r="AY308" s="226" t="s">
        <v>141</v>
      </c>
    </row>
    <row r="309" spans="1:51" s="13" customFormat="1" ht="12">
      <c r="A309" s="13"/>
      <c r="B309" s="191"/>
      <c r="C309" s="13"/>
      <c r="D309" s="186" t="s">
        <v>152</v>
      </c>
      <c r="E309" s="192" t="s">
        <v>1</v>
      </c>
      <c r="F309" s="193" t="s">
        <v>1351</v>
      </c>
      <c r="G309" s="13"/>
      <c r="H309" s="194">
        <v>0.367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152</v>
      </c>
      <c r="AU309" s="192" t="s">
        <v>21</v>
      </c>
      <c r="AV309" s="13" t="s">
        <v>21</v>
      </c>
      <c r="AW309" s="13" t="s">
        <v>40</v>
      </c>
      <c r="AX309" s="13" t="s">
        <v>92</v>
      </c>
      <c r="AY309" s="192" t="s">
        <v>141</v>
      </c>
    </row>
    <row r="310" spans="1:51" s="13" customFormat="1" ht="12">
      <c r="A310" s="13"/>
      <c r="B310" s="191"/>
      <c r="C310" s="13"/>
      <c r="D310" s="186" t="s">
        <v>152</v>
      </c>
      <c r="E310" s="13"/>
      <c r="F310" s="193" t="s">
        <v>1352</v>
      </c>
      <c r="G310" s="13"/>
      <c r="H310" s="194">
        <v>0.155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152</v>
      </c>
      <c r="AU310" s="192" t="s">
        <v>21</v>
      </c>
      <c r="AV310" s="13" t="s">
        <v>21</v>
      </c>
      <c r="AW310" s="13" t="s">
        <v>3</v>
      </c>
      <c r="AX310" s="13" t="s">
        <v>92</v>
      </c>
      <c r="AY310" s="192" t="s">
        <v>141</v>
      </c>
    </row>
    <row r="311" spans="1:65" s="2" customFormat="1" ht="24.15" customHeight="1">
      <c r="A311" s="39"/>
      <c r="B311" s="172"/>
      <c r="C311" s="173" t="s">
        <v>335</v>
      </c>
      <c r="D311" s="173" t="s">
        <v>143</v>
      </c>
      <c r="E311" s="174" t="s">
        <v>1353</v>
      </c>
      <c r="F311" s="175" t="s">
        <v>1354</v>
      </c>
      <c r="G311" s="176" t="s">
        <v>309</v>
      </c>
      <c r="H311" s="177">
        <v>10.543</v>
      </c>
      <c r="I311" s="178"/>
      <c r="J311" s="179">
        <f>ROUND(I311*H311,2)</f>
        <v>0</v>
      </c>
      <c r="K311" s="175" t="s">
        <v>147</v>
      </c>
      <c r="L311" s="40"/>
      <c r="M311" s="180" t="s">
        <v>1</v>
      </c>
      <c r="N311" s="181" t="s">
        <v>49</v>
      </c>
      <c r="O311" s="78"/>
      <c r="P311" s="182">
        <f>O311*H311</f>
        <v>0</v>
      </c>
      <c r="Q311" s="182">
        <v>0.26496</v>
      </c>
      <c r="R311" s="182">
        <f>Q311*H311</f>
        <v>2.7934732799999997</v>
      </c>
      <c r="S311" s="182">
        <v>0</v>
      </c>
      <c r="T311" s="18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184" t="s">
        <v>148</v>
      </c>
      <c r="AT311" s="184" t="s">
        <v>143</v>
      </c>
      <c r="AU311" s="184" t="s">
        <v>21</v>
      </c>
      <c r="AY311" s="19" t="s">
        <v>141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9" t="s">
        <v>92</v>
      </c>
      <c r="BK311" s="185">
        <f>ROUND(I311*H311,2)</f>
        <v>0</v>
      </c>
      <c r="BL311" s="19" t="s">
        <v>148</v>
      </c>
      <c r="BM311" s="184" t="s">
        <v>1355</v>
      </c>
    </row>
    <row r="312" spans="1:51" s="13" customFormat="1" ht="12">
      <c r="A312" s="13"/>
      <c r="B312" s="191"/>
      <c r="C312" s="13"/>
      <c r="D312" s="186" t="s">
        <v>152</v>
      </c>
      <c r="E312" s="13"/>
      <c r="F312" s="193" t="s">
        <v>1356</v>
      </c>
      <c r="G312" s="13"/>
      <c r="H312" s="194">
        <v>10.543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152</v>
      </c>
      <c r="AU312" s="192" t="s">
        <v>21</v>
      </c>
      <c r="AV312" s="13" t="s">
        <v>21</v>
      </c>
      <c r="AW312" s="13" t="s">
        <v>3</v>
      </c>
      <c r="AX312" s="13" t="s">
        <v>92</v>
      </c>
      <c r="AY312" s="192" t="s">
        <v>141</v>
      </c>
    </row>
    <row r="313" spans="1:65" s="2" customFormat="1" ht="24.15" customHeight="1">
      <c r="A313" s="39"/>
      <c r="B313" s="172"/>
      <c r="C313" s="207" t="s">
        <v>339</v>
      </c>
      <c r="D313" s="207" t="s">
        <v>250</v>
      </c>
      <c r="E313" s="208" t="s">
        <v>1357</v>
      </c>
      <c r="F313" s="209" t="s">
        <v>1358</v>
      </c>
      <c r="G313" s="210" t="s">
        <v>309</v>
      </c>
      <c r="H313" s="211">
        <v>0.843</v>
      </c>
      <c r="I313" s="212"/>
      <c r="J313" s="213">
        <f>ROUND(I313*H313,2)</f>
        <v>0</v>
      </c>
      <c r="K313" s="209" t="s">
        <v>147</v>
      </c>
      <c r="L313" s="214"/>
      <c r="M313" s="215" t="s">
        <v>1</v>
      </c>
      <c r="N313" s="216" t="s">
        <v>49</v>
      </c>
      <c r="O313" s="78"/>
      <c r="P313" s="182">
        <f>O313*H313</f>
        <v>0</v>
      </c>
      <c r="Q313" s="182">
        <v>0.068</v>
      </c>
      <c r="R313" s="182">
        <f>Q313*H313</f>
        <v>0.057324</v>
      </c>
      <c r="S313" s="182">
        <v>0</v>
      </c>
      <c r="T313" s="18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184" t="s">
        <v>181</v>
      </c>
      <c r="AT313" s="184" t="s">
        <v>250</v>
      </c>
      <c r="AU313" s="184" t="s">
        <v>21</v>
      </c>
      <c r="AY313" s="19" t="s">
        <v>141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9" t="s">
        <v>92</v>
      </c>
      <c r="BK313" s="185">
        <f>ROUND(I313*H313,2)</f>
        <v>0</v>
      </c>
      <c r="BL313" s="19" t="s">
        <v>148</v>
      </c>
      <c r="BM313" s="184" t="s">
        <v>1359</v>
      </c>
    </row>
    <row r="314" spans="1:51" s="13" customFormat="1" ht="12">
      <c r="A314" s="13"/>
      <c r="B314" s="191"/>
      <c r="C314" s="13"/>
      <c r="D314" s="186" t="s">
        <v>152</v>
      </c>
      <c r="E314" s="13"/>
      <c r="F314" s="193" t="s">
        <v>1360</v>
      </c>
      <c r="G314" s="13"/>
      <c r="H314" s="194">
        <v>0.843</v>
      </c>
      <c r="I314" s="195"/>
      <c r="J314" s="13"/>
      <c r="K314" s="13"/>
      <c r="L314" s="191"/>
      <c r="M314" s="196"/>
      <c r="N314" s="197"/>
      <c r="O314" s="197"/>
      <c r="P314" s="197"/>
      <c r="Q314" s="197"/>
      <c r="R314" s="197"/>
      <c r="S314" s="197"/>
      <c r="T314" s="19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2" t="s">
        <v>152</v>
      </c>
      <c r="AU314" s="192" t="s">
        <v>21</v>
      </c>
      <c r="AV314" s="13" t="s">
        <v>21</v>
      </c>
      <c r="AW314" s="13" t="s">
        <v>3</v>
      </c>
      <c r="AX314" s="13" t="s">
        <v>92</v>
      </c>
      <c r="AY314" s="192" t="s">
        <v>141</v>
      </c>
    </row>
    <row r="315" spans="1:65" s="2" customFormat="1" ht="24.15" customHeight="1">
      <c r="A315" s="39"/>
      <c r="B315" s="172"/>
      <c r="C315" s="207" t="s">
        <v>343</v>
      </c>
      <c r="D315" s="207" t="s">
        <v>250</v>
      </c>
      <c r="E315" s="208" t="s">
        <v>1361</v>
      </c>
      <c r="F315" s="209" t="s">
        <v>1362</v>
      </c>
      <c r="G315" s="210" t="s">
        <v>309</v>
      </c>
      <c r="H315" s="211">
        <v>2.109</v>
      </c>
      <c r="I315" s="212"/>
      <c r="J315" s="213">
        <f>ROUND(I315*H315,2)</f>
        <v>0</v>
      </c>
      <c r="K315" s="209" t="s">
        <v>147</v>
      </c>
      <c r="L315" s="214"/>
      <c r="M315" s="215" t="s">
        <v>1</v>
      </c>
      <c r="N315" s="216" t="s">
        <v>49</v>
      </c>
      <c r="O315" s="78"/>
      <c r="P315" s="182">
        <f>O315*H315</f>
        <v>0</v>
      </c>
      <c r="Q315" s="182">
        <v>0.081</v>
      </c>
      <c r="R315" s="182">
        <f>Q315*H315</f>
        <v>0.170829</v>
      </c>
      <c r="S315" s="182">
        <v>0</v>
      </c>
      <c r="T315" s="18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184" t="s">
        <v>181</v>
      </c>
      <c r="AT315" s="184" t="s">
        <v>250</v>
      </c>
      <c r="AU315" s="184" t="s">
        <v>21</v>
      </c>
      <c r="AY315" s="19" t="s">
        <v>141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9" t="s">
        <v>92</v>
      </c>
      <c r="BK315" s="185">
        <f>ROUND(I315*H315,2)</f>
        <v>0</v>
      </c>
      <c r="BL315" s="19" t="s">
        <v>148</v>
      </c>
      <c r="BM315" s="184" t="s">
        <v>1363</v>
      </c>
    </row>
    <row r="316" spans="1:51" s="13" customFormat="1" ht="12">
      <c r="A316" s="13"/>
      <c r="B316" s="191"/>
      <c r="C316" s="13"/>
      <c r="D316" s="186" t="s">
        <v>152</v>
      </c>
      <c r="E316" s="13"/>
      <c r="F316" s="193" t="s">
        <v>1364</v>
      </c>
      <c r="G316" s="13"/>
      <c r="H316" s="194">
        <v>2.109</v>
      </c>
      <c r="I316" s="195"/>
      <c r="J316" s="13"/>
      <c r="K316" s="13"/>
      <c r="L316" s="191"/>
      <c r="M316" s="196"/>
      <c r="N316" s="197"/>
      <c r="O316" s="197"/>
      <c r="P316" s="197"/>
      <c r="Q316" s="197"/>
      <c r="R316" s="197"/>
      <c r="S316" s="197"/>
      <c r="T316" s="19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2" t="s">
        <v>152</v>
      </c>
      <c r="AU316" s="192" t="s">
        <v>21</v>
      </c>
      <c r="AV316" s="13" t="s">
        <v>21</v>
      </c>
      <c r="AW316" s="13" t="s">
        <v>3</v>
      </c>
      <c r="AX316" s="13" t="s">
        <v>92</v>
      </c>
      <c r="AY316" s="192" t="s">
        <v>141</v>
      </c>
    </row>
    <row r="317" spans="1:65" s="2" customFormat="1" ht="24.15" customHeight="1">
      <c r="A317" s="39"/>
      <c r="B317" s="172"/>
      <c r="C317" s="207" t="s">
        <v>347</v>
      </c>
      <c r="D317" s="207" t="s">
        <v>250</v>
      </c>
      <c r="E317" s="208" t="s">
        <v>1365</v>
      </c>
      <c r="F317" s="209" t="s">
        <v>1366</v>
      </c>
      <c r="G317" s="210" t="s">
        <v>309</v>
      </c>
      <c r="H317" s="211">
        <v>0.422</v>
      </c>
      <c r="I317" s="212"/>
      <c r="J317" s="213">
        <f>ROUND(I317*H317,2)</f>
        <v>0</v>
      </c>
      <c r="K317" s="209" t="s">
        <v>147</v>
      </c>
      <c r="L317" s="214"/>
      <c r="M317" s="215" t="s">
        <v>1</v>
      </c>
      <c r="N317" s="216" t="s">
        <v>49</v>
      </c>
      <c r="O317" s="78"/>
      <c r="P317" s="182">
        <f>O317*H317</f>
        <v>0</v>
      </c>
      <c r="Q317" s="182">
        <v>0.051</v>
      </c>
      <c r="R317" s="182">
        <f>Q317*H317</f>
        <v>0.021522</v>
      </c>
      <c r="S317" s="182">
        <v>0</v>
      </c>
      <c r="T317" s="18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84" t="s">
        <v>181</v>
      </c>
      <c r="AT317" s="184" t="s">
        <v>250</v>
      </c>
      <c r="AU317" s="184" t="s">
        <v>21</v>
      </c>
      <c r="AY317" s="19" t="s">
        <v>141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92</v>
      </c>
      <c r="BK317" s="185">
        <f>ROUND(I317*H317,2)</f>
        <v>0</v>
      </c>
      <c r="BL317" s="19" t="s">
        <v>148</v>
      </c>
      <c r="BM317" s="184" t="s">
        <v>1367</v>
      </c>
    </row>
    <row r="318" spans="1:51" s="13" customFormat="1" ht="12">
      <c r="A318" s="13"/>
      <c r="B318" s="191"/>
      <c r="C318" s="13"/>
      <c r="D318" s="186" t="s">
        <v>152</v>
      </c>
      <c r="E318" s="13"/>
      <c r="F318" s="193" t="s">
        <v>1368</v>
      </c>
      <c r="G318" s="13"/>
      <c r="H318" s="194">
        <v>0.422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152</v>
      </c>
      <c r="AU318" s="192" t="s">
        <v>21</v>
      </c>
      <c r="AV318" s="13" t="s">
        <v>21</v>
      </c>
      <c r="AW318" s="13" t="s">
        <v>3</v>
      </c>
      <c r="AX318" s="13" t="s">
        <v>92</v>
      </c>
      <c r="AY318" s="192" t="s">
        <v>141</v>
      </c>
    </row>
    <row r="319" spans="1:65" s="2" customFormat="1" ht="24.15" customHeight="1">
      <c r="A319" s="39"/>
      <c r="B319" s="172"/>
      <c r="C319" s="207" t="s">
        <v>351</v>
      </c>
      <c r="D319" s="207" t="s">
        <v>250</v>
      </c>
      <c r="E319" s="208" t="s">
        <v>1369</v>
      </c>
      <c r="F319" s="209" t="s">
        <v>1370</v>
      </c>
      <c r="G319" s="210" t="s">
        <v>309</v>
      </c>
      <c r="H319" s="211">
        <v>1.265</v>
      </c>
      <c r="I319" s="212"/>
      <c r="J319" s="213">
        <f>ROUND(I319*H319,2)</f>
        <v>0</v>
      </c>
      <c r="K319" s="209" t="s">
        <v>147</v>
      </c>
      <c r="L319" s="214"/>
      <c r="M319" s="215" t="s">
        <v>1</v>
      </c>
      <c r="N319" s="216" t="s">
        <v>49</v>
      </c>
      <c r="O319" s="78"/>
      <c r="P319" s="182">
        <f>O319*H319</f>
        <v>0</v>
      </c>
      <c r="Q319" s="182">
        <v>0.04</v>
      </c>
      <c r="R319" s="182">
        <f>Q319*H319</f>
        <v>0.0506</v>
      </c>
      <c r="S319" s="182">
        <v>0</v>
      </c>
      <c r="T319" s="18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84" t="s">
        <v>181</v>
      </c>
      <c r="AT319" s="184" t="s">
        <v>250</v>
      </c>
      <c r="AU319" s="184" t="s">
        <v>21</v>
      </c>
      <c r="AY319" s="19" t="s">
        <v>141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92</v>
      </c>
      <c r="BK319" s="185">
        <f>ROUND(I319*H319,2)</f>
        <v>0</v>
      </c>
      <c r="BL319" s="19" t="s">
        <v>148</v>
      </c>
      <c r="BM319" s="184" t="s">
        <v>1371</v>
      </c>
    </row>
    <row r="320" spans="1:51" s="13" customFormat="1" ht="12">
      <c r="A320" s="13"/>
      <c r="B320" s="191"/>
      <c r="C320" s="13"/>
      <c r="D320" s="186" t="s">
        <v>152</v>
      </c>
      <c r="E320" s="13"/>
      <c r="F320" s="193" t="s">
        <v>1372</v>
      </c>
      <c r="G320" s="13"/>
      <c r="H320" s="194">
        <v>1.265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152</v>
      </c>
      <c r="AU320" s="192" t="s">
        <v>21</v>
      </c>
      <c r="AV320" s="13" t="s">
        <v>21</v>
      </c>
      <c r="AW320" s="13" t="s">
        <v>3</v>
      </c>
      <c r="AX320" s="13" t="s">
        <v>92</v>
      </c>
      <c r="AY320" s="192" t="s">
        <v>141</v>
      </c>
    </row>
    <row r="321" spans="1:65" s="2" customFormat="1" ht="24.15" customHeight="1">
      <c r="A321" s="39"/>
      <c r="B321" s="172"/>
      <c r="C321" s="207" t="s">
        <v>357</v>
      </c>
      <c r="D321" s="207" t="s">
        <v>250</v>
      </c>
      <c r="E321" s="208" t="s">
        <v>1373</v>
      </c>
      <c r="F321" s="209" t="s">
        <v>1374</v>
      </c>
      <c r="G321" s="210" t="s">
        <v>309</v>
      </c>
      <c r="H321" s="211">
        <v>5.904</v>
      </c>
      <c r="I321" s="212"/>
      <c r="J321" s="213">
        <f>ROUND(I321*H321,2)</f>
        <v>0</v>
      </c>
      <c r="K321" s="209" t="s">
        <v>147</v>
      </c>
      <c r="L321" s="214"/>
      <c r="M321" s="215" t="s">
        <v>1</v>
      </c>
      <c r="N321" s="216" t="s">
        <v>49</v>
      </c>
      <c r="O321" s="78"/>
      <c r="P321" s="182">
        <f>O321*H321</f>
        <v>0</v>
      </c>
      <c r="Q321" s="182">
        <v>0.028</v>
      </c>
      <c r="R321" s="182">
        <f>Q321*H321</f>
        <v>0.16531200000000001</v>
      </c>
      <c r="S321" s="182">
        <v>0</v>
      </c>
      <c r="T321" s="18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184" t="s">
        <v>181</v>
      </c>
      <c r="AT321" s="184" t="s">
        <v>250</v>
      </c>
      <c r="AU321" s="184" t="s">
        <v>21</v>
      </c>
      <c r="AY321" s="19" t="s">
        <v>141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9" t="s">
        <v>92</v>
      </c>
      <c r="BK321" s="185">
        <f>ROUND(I321*H321,2)</f>
        <v>0</v>
      </c>
      <c r="BL321" s="19" t="s">
        <v>148</v>
      </c>
      <c r="BM321" s="184" t="s">
        <v>1375</v>
      </c>
    </row>
    <row r="322" spans="1:51" s="13" customFormat="1" ht="12">
      <c r="A322" s="13"/>
      <c r="B322" s="191"/>
      <c r="C322" s="13"/>
      <c r="D322" s="186" t="s">
        <v>152</v>
      </c>
      <c r="E322" s="13"/>
      <c r="F322" s="193" t="s">
        <v>1376</v>
      </c>
      <c r="G322" s="13"/>
      <c r="H322" s="194">
        <v>5.904</v>
      </c>
      <c r="I322" s="195"/>
      <c r="J322" s="13"/>
      <c r="K322" s="13"/>
      <c r="L322" s="191"/>
      <c r="M322" s="196"/>
      <c r="N322" s="197"/>
      <c r="O322" s="197"/>
      <c r="P322" s="197"/>
      <c r="Q322" s="197"/>
      <c r="R322" s="197"/>
      <c r="S322" s="197"/>
      <c r="T322" s="19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2" t="s">
        <v>152</v>
      </c>
      <c r="AU322" s="192" t="s">
        <v>21</v>
      </c>
      <c r="AV322" s="13" t="s">
        <v>21</v>
      </c>
      <c r="AW322" s="13" t="s">
        <v>3</v>
      </c>
      <c r="AX322" s="13" t="s">
        <v>92</v>
      </c>
      <c r="AY322" s="192" t="s">
        <v>141</v>
      </c>
    </row>
    <row r="323" spans="1:65" s="2" customFormat="1" ht="24.15" customHeight="1">
      <c r="A323" s="39"/>
      <c r="B323" s="172"/>
      <c r="C323" s="173" t="s">
        <v>29</v>
      </c>
      <c r="D323" s="173" t="s">
        <v>143</v>
      </c>
      <c r="E323" s="174" t="s">
        <v>1377</v>
      </c>
      <c r="F323" s="175" t="s">
        <v>1378</v>
      </c>
      <c r="G323" s="176" t="s">
        <v>189</v>
      </c>
      <c r="H323" s="177">
        <v>7.106</v>
      </c>
      <c r="I323" s="178"/>
      <c r="J323" s="179">
        <f>ROUND(I323*H323,2)</f>
        <v>0</v>
      </c>
      <c r="K323" s="175" t="s">
        <v>147</v>
      </c>
      <c r="L323" s="40"/>
      <c r="M323" s="180" t="s">
        <v>1</v>
      </c>
      <c r="N323" s="181" t="s">
        <v>49</v>
      </c>
      <c r="O323" s="78"/>
      <c r="P323" s="182">
        <f>O323*H323</f>
        <v>0</v>
      </c>
      <c r="Q323" s="182">
        <v>2.16</v>
      </c>
      <c r="R323" s="182">
        <f>Q323*H323</f>
        <v>15.34896</v>
      </c>
      <c r="S323" s="182">
        <v>0</v>
      </c>
      <c r="T323" s="18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184" t="s">
        <v>148</v>
      </c>
      <c r="AT323" s="184" t="s">
        <v>143</v>
      </c>
      <c r="AU323" s="184" t="s">
        <v>21</v>
      </c>
      <c r="AY323" s="19" t="s">
        <v>141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9" t="s">
        <v>92</v>
      </c>
      <c r="BK323" s="185">
        <f>ROUND(I323*H323,2)</f>
        <v>0</v>
      </c>
      <c r="BL323" s="19" t="s">
        <v>148</v>
      </c>
      <c r="BM323" s="184" t="s">
        <v>1379</v>
      </c>
    </row>
    <row r="324" spans="1:51" s="13" customFormat="1" ht="12">
      <c r="A324" s="13"/>
      <c r="B324" s="191"/>
      <c r="C324" s="13"/>
      <c r="D324" s="186" t="s">
        <v>152</v>
      </c>
      <c r="E324" s="192" t="s">
        <v>1</v>
      </c>
      <c r="F324" s="193" t="s">
        <v>1380</v>
      </c>
      <c r="G324" s="13"/>
      <c r="H324" s="194">
        <v>16.851</v>
      </c>
      <c r="I324" s="195"/>
      <c r="J324" s="13"/>
      <c r="K324" s="13"/>
      <c r="L324" s="191"/>
      <c r="M324" s="196"/>
      <c r="N324" s="197"/>
      <c r="O324" s="197"/>
      <c r="P324" s="197"/>
      <c r="Q324" s="197"/>
      <c r="R324" s="197"/>
      <c r="S324" s="197"/>
      <c r="T324" s="19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2" t="s">
        <v>152</v>
      </c>
      <c r="AU324" s="192" t="s">
        <v>21</v>
      </c>
      <c r="AV324" s="13" t="s">
        <v>21</v>
      </c>
      <c r="AW324" s="13" t="s">
        <v>40</v>
      </c>
      <c r="AX324" s="13" t="s">
        <v>92</v>
      </c>
      <c r="AY324" s="192" t="s">
        <v>141</v>
      </c>
    </row>
    <row r="325" spans="1:51" s="13" customFormat="1" ht="12">
      <c r="A325" s="13"/>
      <c r="B325" s="191"/>
      <c r="C325" s="13"/>
      <c r="D325" s="186" t="s">
        <v>152</v>
      </c>
      <c r="E325" s="13"/>
      <c r="F325" s="193" t="s">
        <v>1381</v>
      </c>
      <c r="G325" s="13"/>
      <c r="H325" s="194">
        <v>7.106</v>
      </c>
      <c r="I325" s="195"/>
      <c r="J325" s="13"/>
      <c r="K325" s="13"/>
      <c r="L325" s="191"/>
      <c r="M325" s="196"/>
      <c r="N325" s="197"/>
      <c r="O325" s="197"/>
      <c r="P325" s="197"/>
      <c r="Q325" s="197"/>
      <c r="R325" s="197"/>
      <c r="S325" s="197"/>
      <c r="T325" s="19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2" t="s">
        <v>152</v>
      </c>
      <c r="AU325" s="192" t="s">
        <v>21</v>
      </c>
      <c r="AV325" s="13" t="s">
        <v>21</v>
      </c>
      <c r="AW325" s="13" t="s">
        <v>3</v>
      </c>
      <c r="AX325" s="13" t="s">
        <v>92</v>
      </c>
      <c r="AY325" s="192" t="s">
        <v>141</v>
      </c>
    </row>
    <row r="326" spans="1:65" s="2" customFormat="1" ht="24.15" customHeight="1">
      <c r="A326" s="39"/>
      <c r="B326" s="172"/>
      <c r="C326" s="173" t="s">
        <v>364</v>
      </c>
      <c r="D326" s="173" t="s">
        <v>143</v>
      </c>
      <c r="E326" s="174" t="s">
        <v>1382</v>
      </c>
      <c r="F326" s="175" t="s">
        <v>1383</v>
      </c>
      <c r="G326" s="176" t="s">
        <v>146</v>
      </c>
      <c r="H326" s="177">
        <v>38.025</v>
      </c>
      <c r="I326" s="178"/>
      <c r="J326" s="179">
        <f>ROUND(I326*H326,2)</f>
        <v>0</v>
      </c>
      <c r="K326" s="175" t="s">
        <v>147</v>
      </c>
      <c r="L326" s="40"/>
      <c r="M326" s="180" t="s">
        <v>1</v>
      </c>
      <c r="N326" s="181" t="s">
        <v>49</v>
      </c>
      <c r="O326" s="78"/>
      <c r="P326" s="182">
        <f>O326*H326</f>
        <v>0</v>
      </c>
      <c r="Q326" s="182">
        <v>0.51744</v>
      </c>
      <c r="R326" s="182">
        <f>Q326*H326</f>
        <v>19.675656</v>
      </c>
      <c r="S326" s="182">
        <v>0</v>
      </c>
      <c r="T326" s="18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84" t="s">
        <v>148</v>
      </c>
      <c r="AT326" s="184" t="s">
        <v>143</v>
      </c>
      <c r="AU326" s="184" t="s">
        <v>21</v>
      </c>
      <c r="AY326" s="19" t="s">
        <v>141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9" t="s">
        <v>92</v>
      </c>
      <c r="BK326" s="185">
        <f>ROUND(I326*H326,2)</f>
        <v>0</v>
      </c>
      <c r="BL326" s="19" t="s">
        <v>148</v>
      </c>
      <c r="BM326" s="184" t="s">
        <v>1384</v>
      </c>
    </row>
    <row r="327" spans="1:51" s="13" customFormat="1" ht="12">
      <c r="A327" s="13"/>
      <c r="B327" s="191"/>
      <c r="C327" s="13"/>
      <c r="D327" s="186" t="s">
        <v>152</v>
      </c>
      <c r="E327" s="192" t="s">
        <v>1</v>
      </c>
      <c r="F327" s="193" t="s">
        <v>1385</v>
      </c>
      <c r="G327" s="13"/>
      <c r="H327" s="194">
        <v>15.36</v>
      </c>
      <c r="I327" s="195"/>
      <c r="J327" s="13"/>
      <c r="K327" s="13"/>
      <c r="L327" s="191"/>
      <c r="M327" s="196"/>
      <c r="N327" s="197"/>
      <c r="O327" s="197"/>
      <c r="P327" s="197"/>
      <c r="Q327" s="197"/>
      <c r="R327" s="197"/>
      <c r="S327" s="197"/>
      <c r="T327" s="19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2" t="s">
        <v>152</v>
      </c>
      <c r="AU327" s="192" t="s">
        <v>21</v>
      </c>
      <c r="AV327" s="13" t="s">
        <v>21</v>
      </c>
      <c r="AW327" s="13" t="s">
        <v>40</v>
      </c>
      <c r="AX327" s="13" t="s">
        <v>84</v>
      </c>
      <c r="AY327" s="192" t="s">
        <v>141</v>
      </c>
    </row>
    <row r="328" spans="1:51" s="13" customFormat="1" ht="12">
      <c r="A328" s="13"/>
      <c r="B328" s="191"/>
      <c r="C328" s="13"/>
      <c r="D328" s="186" t="s">
        <v>152</v>
      </c>
      <c r="E328" s="192" t="s">
        <v>1</v>
      </c>
      <c r="F328" s="193" t="s">
        <v>1386</v>
      </c>
      <c r="G328" s="13"/>
      <c r="H328" s="194">
        <v>5.705</v>
      </c>
      <c r="I328" s="195"/>
      <c r="J328" s="13"/>
      <c r="K328" s="13"/>
      <c r="L328" s="191"/>
      <c r="M328" s="196"/>
      <c r="N328" s="197"/>
      <c r="O328" s="197"/>
      <c r="P328" s="197"/>
      <c r="Q328" s="197"/>
      <c r="R328" s="197"/>
      <c r="S328" s="197"/>
      <c r="T328" s="19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2" t="s">
        <v>152</v>
      </c>
      <c r="AU328" s="192" t="s">
        <v>21</v>
      </c>
      <c r="AV328" s="13" t="s">
        <v>21</v>
      </c>
      <c r="AW328" s="13" t="s">
        <v>40</v>
      </c>
      <c r="AX328" s="13" t="s">
        <v>84</v>
      </c>
      <c r="AY328" s="192" t="s">
        <v>141</v>
      </c>
    </row>
    <row r="329" spans="1:51" s="13" customFormat="1" ht="12">
      <c r="A329" s="13"/>
      <c r="B329" s="191"/>
      <c r="C329" s="13"/>
      <c r="D329" s="186" t="s">
        <v>152</v>
      </c>
      <c r="E329" s="192" t="s">
        <v>1</v>
      </c>
      <c r="F329" s="193" t="s">
        <v>1387</v>
      </c>
      <c r="G329" s="13"/>
      <c r="H329" s="194">
        <v>16.076</v>
      </c>
      <c r="I329" s="195"/>
      <c r="J329" s="13"/>
      <c r="K329" s="13"/>
      <c r="L329" s="191"/>
      <c r="M329" s="196"/>
      <c r="N329" s="197"/>
      <c r="O329" s="197"/>
      <c r="P329" s="197"/>
      <c r="Q329" s="197"/>
      <c r="R329" s="197"/>
      <c r="S329" s="197"/>
      <c r="T329" s="19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2" t="s">
        <v>152</v>
      </c>
      <c r="AU329" s="192" t="s">
        <v>21</v>
      </c>
      <c r="AV329" s="13" t="s">
        <v>21</v>
      </c>
      <c r="AW329" s="13" t="s">
        <v>40</v>
      </c>
      <c r="AX329" s="13" t="s">
        <v>84</v>
      </c>
      <c r="AY329" s="192" t="s">
        <v>141</v>
      </c>
    </row>
    <row r="330" spans="1:51" s="13" customFormat="1" ht="12">
      <c r="A330" s="13"/>
      <c r="B330" s="191"/>
      <c r="C330" s="13"/>
      <c r="D330" s="186" t="s">
        <v>152</v>
      </c>
      <c r="E330" s="192" t="s">
        <v>1</v>
      </c>
      <c r="F330" s="193" t="s">
        <v>1388</v>
      </c>
      <c r="G330" s="13"/>
      <c r="H330" s="194">
        <v>26.634</v>
      </c>
      <c r="I330" s="195"/>
      <c r="J330" s="13"/>
      <c r="K330" s="13"/>
      <c r="L330" s="191"/>
      <c r="M330" s="196"/>
      <c r="N330" s="197"/>
      <c r="O330" s="197"/>
      <c r="P330" s="197"/>
      <c r="Q330" s="197"/>
      <c r="R330" s="197"/>
      <c r="S330" s="197"/>
      <c r="T330" s="19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2" t="s">
        <v>152</v>
      </c>
      <c r="AU330" s="192" t="s">
        <v>21</v>
      </c>
      <c r="AV330" s="13" t="s">
        <v>21</v>
      </c>
      <c r="AW330" s="13" t="s">
        <v>40</v>
      </c>
      <c r="AX330" s="13" t="s">
        <v>84</v>
      </c>
      <c r="AY330" s="192" t="s">
        <v>141</v>
      </c>
    </row>
    <row r="331" spans="1:51" s="13" customFormat="1" ht="12">
      <c r="A331" s="13"/>
      <c r="B331" s="191"/>
      <c r="C331" s="13"/>
      <c r="D331" s="186" t="s">
        <v>152</v>
      </c>
      <c r="E331" s="192" t="s">
        <v>1</v>
      </c>
      <c r="F331" s="193" t="s">
        <v>1389</v>
      </c>
      <c r="G331" s="13"/>
      <c r="H331" s="194">
        <v>26.396</v>
      </c>
      <c r="I331" s="195"/>
      <c r="J331" s="13"/>
      <c r="K331" s="13"/>
      <c r="L331" s="191"/>
      <c r="M331" s="196"/>
      <c r="N331" s="197"/>
      <c r="O331" s="197"/>
      <c r="P331" s="197"/>
      <c r="Q331" s="197"/>
      <c r="R331" s="197"/>
      <c r="S331" s="197"/>
      <c r="T331" s="19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2" t="s">
        <v>152</v>
      </c>
      <c r="AU331" s="192" t="s">
        <v>21</v>
      </c>
      <c r="AV331" s="13" t="s">
        <v>21</v>
      </c>
      <c r="AW331" s="13" t="s">
        <v>40</v>
      </c>
      <c r="AX331" s="13" t="s">
        <v>84</v>
      </c>
      <c r="AY331" s="192" t="s">
        <v>141</v>
      </c>
    </row>
    <row r="332" spans="1:51" s="14" customFormat="1" ht="12">
      <c r="A332" s="14"/>
      <c r="B332" s="199"/>
      <c r="C332" s="14"/>
      <c r="D332" s="186" t="s">
        <v>152</v>
      </c>
      <c r="E332" s="200" t="s">
        <v>1</v>
      </c>
      <c r="F332" s="201" t="s">
        <v>200</v>
      </c>
      <c r="G332" s="14"/>
      <c r="H332" s="202">
        <v>90.17099999999999</v>
      </c>
      <c r="I332" s="203"/>
      <c r="J332" s="14"/>
      <c r="K332" s="14"/>
      <c r="L332" s="199"/>
      <c r="M332" s="204"/>
      <c r="N332" s="205"/>
      <c r="O332" s="205"/>
      <c r="P332" s="205"/>
      <c r="Q332" s="205"/>
      <c r="R332" s="205"/>
      <c r="S332" s="205"/>
      <c r="T332" s="20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00" t="s">
        <v>152</v>
      </c>
      <c r="AU332" s="200" t="s">
        <v>21</v>
      </c>
      <c r="AV332" s="14" t="s">
        <v>148</v>
      </c>
      <c r="AW332" s="14" t="s">
        <v>40</v>
      </c>
      <c r="AX332" s="14" t="s">
        <v>92</v>
      </c>
      <c r="AY332" s="200" t="s">
        <v>141</v>
      </c>
    </row>
    <row r="333" spans="1:51" s="13" customFormat="1" ht="12">
      <c r="A333" s="13"/>
      <c r="B333" s="191"/>
      <c r="C333" s="13"/>
      <c r="D333" s="186" t="s">
        <v>152</v>
      </c>
      <c r="E333" s="13"/>
      <c r="F333" s="193" t="s">
        <v>1390</v>
      </c>
      <c r="G333" s="13"/>
      <c r="H333" s="194">
        <v>38.025</v>
      </c>
      <c r="I333" s="195"/>
      <c r="J333" s="13"/>
      <c r="K333" s="13"/>
      <c r="L333" s="191"/>
      <c r="M333" s="196"/>
      <c r="N333" s="197"/>
      <c r="O333" s="197"/>
      <c r="P333" s="197"/>
      <c r="Q333" s="197"/>
      <c r="R333" s="197"/>
      <c r="S333" s="197"/>
      <c r="T333" s="19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2" t="s">
        <v>152</v>
      </c>
      <c r="AU333" s="192" t="s">
        <v>21</v>
      </c>
      <c r="AV333" s="13" t="s">
        <v>21</v>
      </c>
      <c r="AW333" s="13" t="s">
        <v>3</v>
      </c>
      <c r="AX333" s="13" t="s">
        <v>92</v>
      </c>
      <c r="AY333" s="192" t="s">
        <v>141</v>
      </c>
    </row>
    <row r="334" spans="1:63" s="12" customFormat="1" ht="22.8" customHeight="1">
      <c r="A334" s="12"/>
      <c r="B334" s="159"/>
      <c r="C334" s="12"/>
      <c r="D334" s="160" t="s">
        <v>83</v>
      </c>
      <c r="E334" s="170" t="s">
        <v>181</v>
      </c>
      <c r="F334" s="170" t="s">
        <v>1097</v>
      </c>
      <c r="G334" s="12"/>
      <c r="H334" s="12"/>
      <c r="I334" s="162"/>
      <c r="J334" s="171">
        <f>BK334</f>
        <v>0</v>
      </c>
      <c r="K334" s="12"/>
      <c r="L334" s="159"/>
      <c r="M334" s="164"/>
      <c r="N334" s="165"/>
      <c r="O334" s="165"/>
      <c r="P334" s="166">
        <f>SUM(P335:P494)</f>
        <v>0</v>
      </c>
      <c r="Q334" s="165"/>
      <c r="R334" s="166">
        <f>SUM(R335:R494)</f>
        <v>116.14287255</v>
      </c>
      <c r="S334" s="165"/>
      <c r="T334" s="167">
        <f>SUM(T335:T494)</f>
        <v>13.605656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60" t="s">
        <v>92</v>
      </c>
      <c r="AT334" s="168" t="s">
        <v>83</v>
      </c>
      <c r="AU334" s="168" t="s">
        <v>92</v>
      </c>
      <c r="AY334" s="160" t="s">
        <v>141</v>
      </c>
      <c r="BK334" s="169">
        <f>SUM(BK335:BK494)</f>
        <v>0</v>
      </c>
    </row>
    <row r="335" spans="1:65" s="2" customFormat="1" ht="24.15" customHeight="1">
      <c r="A335" s="39"/>
      <c r="B335" s="172"/>
      <c r="C335" s="173" t="s">
        <v>368</v>
      </c>
      <c r="D335" s="173" t="s">
        <v>143</v>
      </c>
      <c r="E335" s="174" t="s">
        <v>1391</v>
      </c>
      <c r="F335" s="175" t="s">
        <v>1392</v>
      </c>
      <c r="G335" s="176" t="s">
        <v>178</v>
      </c>
      <c r="H335" s="177">
        <v>41.23</v>
      </c>
      <c r="I335" s="178"/>
      <c r="J335" s="179">
        <f>ROUND(I335*H335,2)</f>
        <v>0</v>
      </c>
      <c r="K335" s="175" t="s">
        <v>147</v>
      </c>
      <c r="L335" s="40"/>
      <c r="M335" s="180" t="s">
        <v>1</v>
      </c>
      <c r="N335" s="181" t="s">
        <v>49</v>
      </c>
      <c r="O335" s="78"/>
      <c r="P335" s="182">
        <f>O335*H335</f>
        <v>0</v>
      </c>
      <c r="Q335" s="182">
        <v>0</v>
      </c>
      <c r="R335" s="182">
        <f>Q335*H335</f>
        <v>0</v>
      </c>
      <c r="S335" s="182">
        <v>0.32</v>
      </c>
      <c r="T335" s="183">
        <f>S335*H335</f>
        <v>13.1936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184" t="s">
        <v>148</v>
      </c>
      <c r="AT335" s="184" t="s">
        <v>143</v>
      </c>
      <c r="AU335" s="184" t="s">
        <v>21</v>
      </c>
      <c r="AY335" s="19" t="s">
        <v>141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9" t="s">
        <v>92</v>
      </c>
      <c r="BK335" s="185">
        <f>ROUND(I335*H335,2)</f>
        <v>0</v>
      </c>
      <c r="BL335" s="19" t="s">
        <v>148</v>
      </c>
      <c r="BM335" s="184" t="s">
        <v>1393</v>
      </c>
    </row>
    <row r="336" spans="1:47" s="2" customFormat="1" ht="12">
      <c r="A336" s="39"/>
      <c r="B336" s="40"/>
      <c r="C336" s="39"/>
      <c r="D336" s="186" t="s">
        <v>150</v>
      </c>
      <c r="E336" s="39"/>
      <c r="F336" s="187" t="s">
        <v>1394</v>
      </c>
      <c r="G336" s="39"/>
      <c r="H336" s="39"/>
      <c r="I336" s="188"/>
      <c r="J336" s="39"/>
      <c r="K336" s="39"/>
      <c r="L336" s="40"/>
      <c r="M336" s="189"/>
      <c r="N336" s="190"/>
      <c r="O336" s="78"/>
      <c r="P336" s="78"/>
      <c r="Q336" s="78"/>
      <c r="R336" s="78"/>
      <c r="S336" s="78"/>
      <c r="T336" s="7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9" t="s">
        <v>150</v>
      </c>
      <c r="AU336" s="19" t="s">
        <v>21</v>
      </c>
    </row>
    <row r="337" spans="1:51" s="13" customFormat="1" ht="12">
      <c r="A337" s="13"/>
      <c r="B337" s="191"/>
      <c r="C337" s="13"/>
      <c r="D337" s="186" t="s">
        <v>152</v>
      </c>
      <c r="E337" s="192" t="s">
        <v>1</v>
      </c>
      <c r="F337" s="193" t="s">
        <v>1395</v>
      </c>
      <c r="G337" s="13"/>
      <c r="H337" s="194">
        <v>97.77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152</v>
      </c>
      <c r="AU337" s="192" t="s">
        <v>21</v>
      </c>
      <c r="AV337" s="13" t="s">
        <v>21</v>
      </c>
      <c r="AW337" s="13" t="s">
        <v>40</v>
      </c>
      <c r="AX337" s="13" t="s">
        <v>92</v>
      </c>
      <c r="AY337" s="192" t="s">
        <v>141</v>
      </c>
    </row>
    <row r="338" spans="1:51" s="13" customFormat="1" ht="12">
      <c r="A338" s="13"/>
      <c r="B338" s="191"/>
      <c r="C338" s="13"/>
      <c r="D338" s="186" t="s">
        <v>152</v>
      </c>
      <c r="E338" s="13"/>
      <c r="F338" s="193" t="s">
        <v>1396</v>
      </c>
      <c r="G338" s="13"/>
      <c r="H338" s="194">
        <v>41.23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152</v>
      </c>
      <c r="AU338" s="192" t="s">
        <v>21</v>
      </c>
      <c r="AV338" s="13" t="s">
        <v>21</v>
      </c>
      <c r="AW338" s="13" t="s">
        <v>3</v>
      </c>
      <c r="AX338" s="13" t="s">
        <v>92</v>
      </c>
      <c r="AY338" s="192" t="s">
        <v>141</v>
      </c>
    </row>
    <row r="339" spans="1:65" s="2" customFormat="1" ht="24.15" customHeight="1">
      <c r="A339" s="39"/>
      <c r="B339" s="172"/>
      <c r="C339" s="173" t="s">
        <v>372</v>
      </c>
      <c r="D339" s="173" t="s">
        <v>143</v>
      </c>
      <c r="E339" s="174" t="s">
        <v>1397</v>
      </c>
      <c r="F339" s="175" t="s">
        <v>1398</v>
      </c>
      <c r="G339" s="176" t="s">
        <v>178</v>
      </c>
      <c r="H339" s="177">
        <v>2.328</v>
      </c>
      <c r="I339" s="178"/>
      <c r="J339" s="179">
        <f>ROUND(I339*H339,2)</f>
        <v>0</v>
      </c>
      <c r="K339" s="175" t="s">
        <v>147</v>
      </c>
      <c r="L339" s="40"/>
      <c r="M339" s="180" t="s">
        <v>1</v>
      </c>
      <c r="N339" s="181" t="s">
        <v>49</v>
      </c>
      <c r="O339" s="78"/>
      <c r="P339" s="182">
        <f>O339*H339</f>
        <v>0</v>
      </c>
      <c r="Q339" s="182">
        <v>0</v>
      </c>
      <c r="R339" s="182">
        <f>Q339*H339</f>
        <v>0</v>
      </c>
      <c r="S339" s="182">
        <v>0.177</v>
      </c>
      <c r="T339" s="183">
        <f>S339*H339</f>
        <v>0.412056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184" t="s">
        <v>148</v>
      </c>
      <c r="AT339" s="184" t="s">
        <v>143</v>
      </c>
      <c r="AU339" s="184" t="s">
        <v>21</v>
      </c>
      <c r="AY339" s="19" t="s">
        <v>141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9" t="s">
        <v>92</v>
      </c>
      <c r="BK339" s="185">
        <f>ROUND(I339*H339,2)</f>
        <v>0</v>
      </c>
      <c r="BL339" s="19" t="s">
        <v>148</v>
      </c>
      <c r="BM339" s="184" t="s">
        <v>1399</v>
      </c>
    </row>
    <row r="340" spans="1:47" s="2" customFormat="1" ht="12">
      <c r="A340" s="39"/>
      <c r="B340" s="40"/>
      <c r="C340" s="39"/>
      <c r="D340" s="186" t="s">
        <v>150</v>
      </c>
      <c r="E340" s="39"/>
      <c r="F340" s="187" t="s">
        <v>1400</v>
      </c>
      <c r="G340" s="39"/>
      <c r="H340" s="39"/>
      <c r="I340" s="188"/>
      <c r="J340" s="39"/>
      <c r="K340" s="39"/>
      <c r="L340" s="40"/>
      <c r="M340" s="189"/>
      <c r="N340" s="190"/>
      <c r="O340" s="78"/>
      <c r="P340" s="78"/>
      <c r="Q340" s="78"/>
      <c r="R340" s="78"/>
      <c r="S340" s="78"/>
      <c r="T340" s="7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9" t="s">
        <v>150</v>
      </c>
      <c r="AU340" s="19" t="s">
        <v>21</v>
      </c>
    </row>
    <row r="341" spans="1:51" s="13" customFormat="1" ht="12">
      <c r="A341" s="13"/>
      <c r="B341" s="191"/>
      <c r="C341" s="13"/>
      <c r="D341" s="186" t="s">
        <v>152</v>
      </c>
      <c r="E341" s="192" t="s">
        <v>1</v>
      </c>
      <c r="F341" s="193" t="s">
        <v>1401</v>
      </c>
      <c r="G341" s="13"/>
      <c r="H341" s="194">
        <v>5.52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152</v>
      </c>
      <c r="AU341" s="192" t="s">
        <v>21</v>
      </c>
      <c r="AV341" s="13" t="s">
        <v>21</v>
      </c>
      <c r="AW341" s="13" t="s">
        <v>40</v>
      </c>
      <c r="AX341" s="13" t="s">
        <v>92</v>
      </c>
      <c r="AY341" s="192" t="s">
        <v>141</v>
      </c>
    </row>
    <row r="342" spans="1:51" s="13" customFormat="1" ht="12">
      <c r="A342" s="13"/>
      <c r="B342" s="191"/>
      <c r="C342" s="13"/>
      <c r="D342" s="186" t="s">
        <v>152</v>
      </c>
      <c r="E342" s="13"/>
      <c r="F342" s="193" t="s">
        <v>1402</v>
      </c>
      <c r="G342" s="13"/>
      <c r="H342" s="194">
        <v>2.328</v>
      </c>
      <c r="I342" s="195"/>
      <c r="J342" s="13"/>
      <c r="K342" s="13"/>
      <c r="L342" s="191"/>
      <c r="M342" s="196"/>
      <c r="N342" s="197"/>
      <c r="O342" s="197"/>
      <c r="P342" s="197"/>
      <c r="Q342" s="197"/>
      <c r="R342" s="197"/>
      <c r="S342" s="197"/>
      <c r="T342" s="19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2" t="s">
        <v>152</v>
      </c>
      <c r="AU342" s="192" t="s">
        <v>21</v>
      </c>
      <c r="AV342" s="13" t="s">
        <v>21</v>
      </c>
      <c r="AW342" s="13" t="s">
        <v>3</v>
      </c>
      <c r="AX342" s="13" t="s">
        <v>92</v>
      </c>
      <c r="AY342" s="192" t="s">
        <v>141</v>
      </c>
    </row>
    <row r="343" spans="1:65" s="2" customFormat="1" ht="24.15" customHeight="1">
      <c r="A343" s="39"/>
      <c r="B343" s="172"/>
      <c r="C343" s="173" t="s">
        <v>376</v>
      </c>
      <c r="D343" s="173" t="s">
        <v>143</v>
      </c>
      <c r="E343" s="174" t="s">
        <v>1403</v>
      </c>
      <c r="F343" s="175" t="s">
        <v>1404</v>
      </c>
      <c r="G343" s="176" t="s">
        <v>178</v>
      </c>
      <c r="H343" s="177">
        <v>136.357</v>
      </c>
      <c r="I343" s="178"/>
      <c r="J343" s="179">
        <f>ROUND(I343*H343,2)</f>
        <v>0</v>
      </c>
      <c r="K343" s="175" t="s">
        <v>147</v>
      </c>
      <c r="L343" s="40"/>
      <c r="M343" s="180" t="s">
        <v>1</v>
      </c>
      <c r="N343" s="181" t="s">
        <v>49</v>
      </c>
      <c r="O343" s="78"/>
      <c r="P343" s="182">
        <f>O343*H343</f>
        <v>0</v>
      </c>
      <c r="Q343" s="182">
        <v>1E-05</v>
      </c>
      <c r="R343" s="182">
        <f>Q343*H343</f>
        <v>0.0013635700000000001</v>
      </c>
      <c r="S343" s="182">
        <v>0</v>
      </c>
      <c r="T343" s="18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184" t="s">
        <v>148</v>
      </c>
      <c r="AT343" s="184" t="s">
        <v>143</v>
      </c>
      <c r="AU343" s="184" t="s">
        <v>21</v>
      </c>
      <c r="AY343" s="19" t="s">
        <v>141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9" t="s">
        <v>92</v>
      </c>
      <c r="BK343" s="185">
        <f>ROUND(I343*H343,2)</f>
        <v>0</v>
      </c>
      <c r="BL343" s="19" t="s">
        <v>148</v>
      </c>
      <c r="BM343" s="184" t="s">
        <v>1405</v>
      </c>
    </row>
    <row r="344" spans="1:51" s="13" customFormat="1" ht="12">
      <c r="A344" s="13"/>
      <c r="B344" s="191"/>
      <c r="C344" s="13"/>
      <c r="D344" s="186" t="s">
        <v>152</v>
      </c>
      <c r="E344" s="192" t="s">
        <v>1</v>
      </c>
      <c r="F344" s="193" t="s">
        <v>1406</v>
      </c>
      <c r="G344" s="13"/>
      <c r="H344" s="194">
        <v>18.56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152</v>
      </c>
      <c r="AU344" s="192" t="s">
        <v>21</v>
      </c>
      <c r="AV344" s="13" t="s">
        <v>21</v>
      </c>
      <c r="AW344" s="13" t="s">
        <v>40</v>
      </c>
      <c r="AX344" s="13" t="s">
        <v>84</v>
      </c>
      <c r="AY344" s="192" t="s">
        <v>141</v>
      </c>
    </row>
    <row r="345" spans="1:51" s="13" customFormat="1" ht="12">
      <c r="A345" s="13"/>
      <c r="B345" s="191"/>
      <c r="C345" s="13"/>
      <c r="D345" s="186" t="s">
        <v>152</v>
      </c>
      <c r="E345" s="192" t="s">
        <v>1</v>
      </c>
      <c r="F345" s="193" t="s">
        <v>1407</v>
      </c>
      <c r="G345" s="13"/>
      <c r="H345" s="194">
        <v>44.44</v>
      </c>
      <c r="I345" s="195"/>
      <c r="J345" s="13"/>
      <c r="K345" s="13"/>
      <c r="L345" s="191"/>
      <c r="M345" s="196"/>
      <c r="N345" s="197"/>
      <c r="O345" s="197"/>
      <c r="P345" s="197"/>
      <c r="Q345" s="197"/>
      <c r="R345" s="197"/>
      <c r="S345" s="197"/>
      <c r="T345" s="19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2" t="s">
        <v>152</v>
      </c>
      <c r="AU345" s="192" t="s">
        <v>21</v>
      </c>
      <c r="AV345" s="13" t="s">
        <v>21</v>
      </c>
      <c r="AW345" s="13" t="s">
        <v>40</v>
      </c>
      <c r="AX345" s="13" t="s">
        <v>84</v>
      </c>
      <c r="AY345" s="192" t="s">
        <v>141</v>
      </c>
    </row>
    <row r="346" spans="1:51" s="13" customFormat="1" ht="12">
      <c r="A346" s="13"/>
      <c r="B346" s="191"/>
      <c r="C346" s="13"/>
      <c r="D346" s="186" t="s">
        <v>152</v>
      </c>
      <c r="E346" s="192" t="s">
        <v>1</v>
      </c>
      <c r="F346" s="193" t="s">
        <v>1408</v>
      </c>
      <c r="G346" s="13"/>
      <c r="H346" s="194">
        <v>21.32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152</v>
      </c>
      <c r="AU346" s="192" t="s">
        <v>21</v>
      </c>
      <c r="AV346" s="13" t="s">
        <v>21</v>
      </c>
      <c r="AW346" s="13" t="s">
        <v>40</v>
      </c>
      <c r="AX346" s="13" t="s">
        <v>84</v>
      </c>
      <c r="AY346" s="192" t="s">
        <v>141</v>
      </c>
    </row>
    <row r="347" spans="1:51" s="13" customFormat="1" ht="12">
      <c r="A347" s="13"/>
      <c r="B347" s="191"/>
      <c r="C347" s="13"/>
      <c r="D347" s="186" t="s">
        <v>152</v>
      </c>
      <c r="E347" s="192" t="s">
        <v>1</v>
      </c>
      <c r="F347" s="193" t="s">
        <v>1409</v>
      </c>
      <c r="G347" s="13"/>
      <c r="H347" s="194">
        <v>19.5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152</v>
      </c>
      <c r="AU347" s="192" t="s">
        <v>21</v>
      </c>
      <c r="AV347" s="13" t="s">
        <v>21</v>
      </c>
      <c r="AW347" s="13" t="s">
        <v>40</v>
      </c>
      <c r="AX347" s="13" t="s">
        <v>84</v>
      </c>
      <c r="AY347" s="192" t="s">
        <v>141</v>
      </c>
    </row>
    <row r="348" spans="1:51" s="13" customFormat="1" ht="12">
      <c r="A348" s="13"/>
      <c r="B348" s="191"/>
      <c r="C348" s="13"/>
      <c r="D348" s="186" t="s">
        <v>152</v>
      </c>
      <c r="E348" s="192" t="s">
        <v>1</v>
      </c>
      <c r="F348" s="193" t="s">
        <v>1410</v>
      </c>
      <c r="G348" s="13"/>
      <c r="H348" s="194">
        <v>47.97</v>
      </c>
      <c r="I348" s="195"/>
      <c r="J348" s="13"/>
      <c r="K348" s="13"/>
      <c r="L348" s="191"/>
      <c r="M348" s="196"/>
      <c r="N348" s="197"/>
      <c r="O348" s="197"/>
      <c r="P348" s="197"/>
      <c r="Q348" s="197"/>
      <c r="R348" s="197"/>
      <c r="S348" s="197"/>
      <c r="T348" s="19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2" t="s">
        <v>152</v>
      </c>
      <c r="AU348" s="192" t="s">
        <v>21</v>
      </c>
      <c r="AV348" s="13" t="s">
        <v>21</v>
      </c>
      <c r="AW348" s="13" t="s">
        <v>40</v>
      </c>
      <c r="AX348" s="13" t="s">
        <v>84</v>
      </c>
      <c r="AY348" s="192" t="s">
        <v>141</v>
      </c>
    </row>
    <row r="349" spans="1:51" s="13" customFormat="1" ht="12">
      <c r="A349" s="13"/>
      <c r="B349" s="191"/>
      <c r="C349" s="13"/>
      <c r="D349" s="186" t="s">
        <v>152</v>
      </c>
      <c r="E349" s="192" t="s">
        <v>1</v>
      </c>
      <c r="F349" s="193" t="s">
        <v>1411</v>
      </c>
      <c r="G349" s="13"/>
      <c r="H349" s="194">
        <v>12.81</v>
      </c>
      <c r="I349" s="195"/>
      <c r="J349" s="13"/>
      <c r="K349" s="13"/>
      <c r="L349" s="191"/>
      <c r="M349" s="196"/>
      <c r="N349" s="197"/>
      <c r="O349" s="197"/>
      <c r="P349" s="197"/>
      <c r="Q349" s="197"/>
      <c r="R349" s="197"/>
      <c r="S349" s="197"/>
      <c r="T349" s="19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2" t="s">
        <v>152</v>
      </c>
      <c r="AU349" s="192" t="s">
        <v>21</v>
      </c>
      <c r="AV349" s="13" t="s">
        <v>21</v>
      </c>
      <c r="AW349" s="13" t="s">
        <v>40</v>
      </c>
      <c r="AX349" s="13" t="s">
        <v>84</v>
      </c>
      <c r="AY349" s="192" t="s">
        <v>141</v>
      </c>
    </row>
    <row r="350" spans="1:51" s="16" customFormat="1" ht="12">
      <c r="A350" s="16"/>
      <c r="B350" s="234"/>
      <c r="C350" s="16"/>
      <c r="D350" s="186" t="s">
        <v>152</v>
      </c>
      <c r="E350" s="235" t="s">
        <v>1</v>
      </c>
      <c r="F350" s="236" t="s">
        <v>1412</v>
      </c>
      <c r="G350" s="16"/>
      <c r="H350" s="235" t="s">
        <v>1</v>
      </c>
      <c r="I350" s="237"/>
      <c r="J350" s="16"/>
      <c r="K350" s="16"/>
      <c r="L350" s="234"/>
      <c r="M350" s="238"/>
      <c r="N350" s="239"/>
      <c r="O350" s="239"/>
      <c r="P350" s="239"/>
      <c r="Q350" s="239"/>
      <c r="R350" s="239"/>
      <c r="S350" s="239"/>
      <c r="T350" s="240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35" t="s">
        <v>152</v>
      </c>
      <c r="AU350" s="235" t="s">
        <v>21</v>
      </c>
      <c r="AV350" s="16" t="s">
        <v>92</v>
      </c>
      <c r="AW350" s="16" t="s">
        <v>40</v>
      </c>
      <c r="AX350" s="16" t="s">
        <v>84</v>
      </c>
      <c r="AY350" s="235" t="s">
        <v>141</v>
      </c>
    </row>
    <row r="351" spans="1:51" s="13" customFormat="1" ht="12">
      <c r="A351" s="13"/>
      <c r="B351" s="191"/>
      <c r="C351" s="13"/>
      <c r="D351" s="186" t="s">
        <v>152</v>
      </c>
      <c r="E351" s="192" t="s">
        <v>1</v>
      </c>
      <c r="F351" s="193" t="s">
        <v>1413</v>
      </c>
      <c r="G351" s="13"/>
      <c r="H351" s="194">
        <v>132.45</v>
      </c>
      <c r="I351" s="195"/>
      <c r="J351" s="13"/>
      <c r="K351" s="13"/>
      <c r="L351" s="191"/>
      <c r="M351" s="196"/>
      <c r="N351" s="197"/>
      <c r="O351" s="197"/>
      <c r="P351" s="197"/>
      <c r="Q351" s="197"/>
      <c r="R351" s="197"/>
      <c r="S351" s="197"/>
      <c r="T351" s="19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2" t="s">
        <v>152</v>
      </c>
      <c r="AU351" s="192" t="s">
        <v>21</v>
      </c>
      <c r="AV351" s="13" t="s">
        <v>21</v>
      </c>
      <c r="AW351" s="13" t="s">
        <v>40</v>
      </c>
      <c r="AX351" s="13" t="s">
        <v>84</v>
      </c>
      <c r="AY351" s="192" t="s">
        <v>141</v>
      </c>
    </row>
    <row r="352" spans="1:51" s="13" customFormat="1" ht="12">
      <c r="A352" s="13"/>
      <c r="B352" s="191"/>
      <c r="C352" s="13"/>
      <c r="D352" s="186" t="s">
        <v>152</v>
      </c>
      <c r="E352" s="192" t="s">
        <v>1</v>
      </c>
      <c r="F352" s="193" t="s">
        <v>1414</v>
      </c>
      <c r="G352" s="13"/>
      <c r="H352" s="194">
        <v>0.74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152</v>
      </c>
      <c r="AU352" s="192" t="s">
        <v>21</v>
      </c>
      <c r="AV352" s="13" t="s">
        <v>21</v>
      </c>
      <c r="AW352" s="13" t="s">
        <v>40</v>
      </c>
      <c r="AX352" s="13" t="s">
        <v>84</v>
      </c>
      <c r="AY352" s="192" t="s">
        <v>141</v>
      </c>
    </row>
    <row r="353" spans="1:51" s="13" customFormat="1" ht="12">
      <c r="A353" s="13"/>
      <c r="B353" s="191"/>
      <c r="C353" s="13"/>
      <c r="D353" s="186" t="s">
        <v>152</v>
      </c>
      <c r="E353" s="192" t="s">
        <v>1</v>
      </c>
      <c r="F353" s="193" t="s">
        <v>1415</v>
      </c>
      <c r="G353" s="13"/>
      <c r="H353" s="194">
        <v>7.13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152</v>
      </c>
      <c r="AU353" s="192" t="s">
        <v>21</v>
      </c>
      <c r="AV353" s="13" t="s">
        <v>21</v>
      </c>
      <c r="AW353" s="13" t="s">
        <v>40</v>
      </c>
      <c r="AX353" s="13" t="s">
        <v>84</v>
      </c>
      <c r="AY353" s="192" t="s">
        <v>141</v>
      </c>
    </row>
    <row r="354" spans="1:51" s="13" customFormat="1" ht="12">
      <c r="A354" s="13"/>
      <c r="B354" s="191"/>
      <c r="C354" s="13"/>
      <c r="D354" s="186" t="s">
        <v>152</v>
      </c>
      <c r="E354" s="192" t="s">
        <v>1</v>
      </c>
      <c r="F354" s="193" t="s">
        <v>1416</v>
      </c>
      <c r="G354" s="13"/>
      <c r="H354" s="194">
        <v>18.43</v>
      </c>
      <c r="I354" s="195"/>
      <c r="J354" s="13"/>
      <c r="K354" s="13"/>
      <c r="L354" s="191"/>
      <c r="M354" s="196"/>
      <c r="N354" s="197"/>
      <c r="O354" s="197"/>
      <c r="P354" s="197"/>
      <c r="Q354" s="197"/>
      <c r="R354" s="197"/>
      <c r="S354" s="197"/>
      <c r="T354" s="19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2" t="s">
        <v>152</v>
      </c>
      <c r="AU354" s="192" t="s">
        <v>21</v>
      </c>
      <c r="AV354" s="13" t="s">
        <v>21</v>
      </c>
      <c r="AW354" s="13" t="s">
        <v>40</v>
      </c>
      <c r="AX354" s="13" t="s">
        <v>84</v>
      </c>
      <c r="AY354" s="192" t="s">
        <v>141</v>
      </c>
    </row>
    <row r="355" spans="1:51" s="14" customFormat="1" ht="12">
      <c r="A355" s="14"/>
      <c r="B355" s="199"/>
      <c r="C355" s="14"/>
      <c r="D355" s="186" t="s">
        <v>152</v>
      </c>
      <c r="E355" s="200" t="s">
        <v>1</v>
      </c>
      <c r="F355" s="201" t="s">
        <v>200</v>
      </c>
      <c r="G355" s="14"/>
      <c r="H355" s="202">
        <v>323.34999999999997</v>
      </c>
      <c r="I355" s="203"/>
      <c r="J355" s="14"/>
      <c r="K355" s="14"/>
      <c r="L355" s="199"/>
      <c r="M355" s="204"/>
      <c r="N355" s="205"/>
      <c r="O355" s="205"/>
      <c r="P355" s="205"/>
      <c r="Q355" s="205"/>
      <c r="R355" s="205"/>
      <c r="S355" s="205"/>
      <c r="T355" s="20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00" t="s">
        <v>152</v>
      </c>
      <c r="AU355" s="200" t="s">
        <v>21</v>
      </c>
      <c r="AV355" s="14" t="s">
        <v>148</v>
      </c>
      <c r="AW355" s="14" t="s">
        <v>40</v>
      </c>
      <c r="AX355" s="14" t="s">
        <v>92</v>
      </c>
      <c r="AY355" s="200" t="s">
        <v>141</v>
      </c>
    </row>
    <row r="356" spans="1:51" s="13" customFormat="1" ht="12">
      <c r="A356" s="13"/>
      <c r="B356" s="191"/>
      <c r="C356" s="13"/>
      <c r="D356" s="186" t="s">
        <v>152</v>
      </c>
      <c r="E356" s="13"/>
      <c r="F356" s="193" t="s">
        <v>1417</v>
      </c>
      <c r="G356" s="13"/>
      <c r="H356" s="194">
        <v>136.357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152</v>
      </c>
      <c r="AU356" s="192" t="s">
        <v>21</v>
      </c>
      <c r="AV356" s="13" t="s">
        <v>21</v>
      </c>
      <c r="AW356" s="13" t="s">
        <v>3</v>
      </c>
      <c r="AX356" s="13" t="s">
        <v>92</v>
      </c>
      <c r="AY356" s="192" t="s">
        <v>141</v>
      </c>
    </row>
    <row r="357" spans="1:65" s="2" customFormat="1" ht="24.15" customHeight="1">
      <c r="A357" s="39"/>
      <c r="B357" s="172"/>
      <c r="C357" s="207" t="s">
        <v>380</v>
      </c>
      <c r="D357" s="207" t="s">
        <v>250</v>
      </c>
      <c r="E357" s="208" t="s">
        <v>1418</v>
      </c>
      <c r="F357" s="209" t="s">
        <v>1419</v>
      </c>
      <c r="G357" s="210" t="s">
        <v>178</v>
      </c>
      <c r="H357" s="211">
        <v>138.402</v>
      </c>
      <c r="I357" s="212"/>
      <c r="J357" s="213">
        <f>ROUND(I357*H357,2)</f>
        <v>0</v>
      </c>
      <c r="K357" s="209" t="s">
        <v>147</v>
      </c>
      <c r="L357" s="214"/>
      <c r="M357" s="215" t="s">
        <v>1</v>
      </c>
      <c r="N357" s="216" t="s">
        <v>49</v>
      </c>
      <c r="O357" s="78"/>
      <c r="P357" s="182">
        <f>O357*H357</f>
        <v>0</v>
      </c>
      <c r="Q357" s="182">
        <v>0.0036</v>
      </c>
      <c r="R357" s="182">
        <f>Q357*H357</f>
        <v>0.49824719999999995</v>
      </c>
      <c r="S357" s="182">
        <v>0</v>
      </c>
      <c r="T357" s="18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184" t="s">
        <v>181</v>
      </c>
      <c r="AT357" s="184" t="s">
        <v>250</v>
      </c>
      <c r="AU357" s="184" t="s">
        <v>21</v>
      </c>
      <c r="AY357" s="19" t="s">
        <v>141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9" t="s">
        <v>92</v>
      </c>
      <c r="BK357" s="185">
        <f>ROUND(I357*H357,2)</f>
        <v>0</v>
      </c>
      <c r="BL357" s="19" t="s">
        <v>148</v>
      </c>
      <c r="BM357" s="184" t="s">
        <v>1420</v>
      </c>
    </row>
    <row r="358" spans="1:51" s="13" customFormat="1" ht="12">
      <c r="A358" s="13"/>
      <c r="B358" s="191"/>
      <c r="C358" s="13"/>
      <c r="D358" s="186" t="s">
        <v>152</v>
      </c>
      <c r="E358" s="192" t="s">
        <v>1</v>
      </c>
      <c r="F358" s="193" t="s">
        <v>1421</v>
      </c>
      <c r="G358" s="13"/>
      <c r="H358" s="194">
        <v>328.2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152</v>
      </c>
      <c r="AU358" s="192" t="s">
        <v>21</v>
      </c>
      <c r="AV358" s="13" t="s">
        <v>21</v>
      </c>
      <c r="AW358" s="13" t="s">
        <v>40</v>
      </c>
      <c r="AX358" s="13" t="s">
        <v>92</v>
      </c>
      <c r="AY358" s="192" t="s">
        <v>141</v>
      </c>
    </row>
    <row r="359" spans="1:51" s="13" customFormat="1" ht="12">
      <c r="A359" s="13"/>
      <c r="B359" s="191"/>
      <c r="C359" s="13"/>
      <c r="D359" s="186" t="s">
        <v>152</v>
      </c>
      <c r="E359" s="13"/>
      <c r="F359" s="193" t="s">
        <v>1422</v>
      </c>
      <c r="G359" s="13"/>
      <c r="H359" s="194">
        <v>138.402</v>
      </c>
      <c r="I359" s="195"/>
      <c r="J359" s="13"/>
      <c r="K359" s="13"/>
      <c r="L359" s="191"/>
      <c r="M359" s="196"/>
      <c r="N359" s="197"/>
      <c r="O359" s="197"/>
      <c r="P359" s="197"/>
      <c r="Q359" s="197"/>
      <c r="R359" s="197"/>
      <c r="S359" s="197"/>
      <c r="T359" s="19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2" t="s">
        <v>152</v>
      </c>
      <c r="AU359" s="192" t="s">
        <v>21</v>
      </c>
      <c r="AV359" s="13" t="s">
        <v>21</v>
      </c>
      <c r="AW359" s="13" t="s">
        <v>3</v>
      </c>
      <c r="AX359" s="13" t="s">
        <v>92</v>
      </c>
      <c r="AY359" s="192" t="s">
        <v>141</v>
      </c>
    </row>
    <row r="360" spans="1:65" s="2" customFormat="1" ht="24.15" customHeight="1">
      <c r="A360" s="39"/>
      <c r="B360" s="172"/>
      <c r="C360" s="173" t="s">
        <v>384</v>
      </c>
      <c r="D360" s="173" t="s">
        <v>143</v>
      </c>
      <c r="E360" s="174" t="s">
        <v>1423</v>
      </c>
      <c r="F360" s="175" t="s">
        <v>1424</v>
      </c>
      <c r="G360" s="176" t="s">
        <v>178</v>
      </c>
      <c r="H360" s="177">
        <v>234.465</v>
      </c>
      <c r="I360" s="178"/>
      <c r="J360" s="179">
        <f>ROUND(I360*H360,2)</f>
        <v>0</v>
      </c>
      <c r="K360" s="175" t="s">
        <v>147</v>
      </c>
      <c r="L360" s="40"/>
      <c r="M360" s="180" t="s">
        <v>1</v>
      </c>
      <c r="N360" s="181" t="s">
        <v>49</v>
      </c>
      <c r="O360" s="78"/>
      <c r="P360" s="182">
        <f>O360*H360</f>
        <v>0</v>
      </c>
      <c r="Q360" s="182">
        <v>2E-05</v>
      </c>
      <c r="R360" s="182">
        <f>Q360*H360</f>
        <v>0.0046893</v>
      </c>
      <c r="S360" s="182">
        <v>0</v>
      </c>
      <c r="T360" s="18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184" t="s">
        <v>148</v>
      </c>
      <c r="AT360" s="184" t="s">
        <v>143</v>
      </c>
      <c r="AU360" s="184" t="s">
        <v>21</v>
      </c>
      <c r="AY360" s="19" t="s">
        <v>141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9" t="s">
        <v>92</v>
      </c>
      <c r="BK360" s="185">
        <f>ROUND(I360*H360,2)</f>
        <v>0</v>
      </c>
      <c r="BL360" s="19" t="s">
        <v>148</v>
      </c>
      <c r="BM360" s="184" t="s">
        <v>1425</v>
      </c>
    </row>
    <row r="361" spans="1:51" s="13" customFormat="1" ht="12">
      <c r="A361" s="13"/>
      <c r="B361" s="191"/>
      <c r="C361" s="13"/>
      <c r="D361" s="186" t="s">
        <v>152</v>
      </c>
      <c r="E361" s="192" t="s">
        <v>1</v>
      </c>
      <c r="F361" s="193" t="s">
        <v>1426</v>
      </c>
      <c r="G361" s="13"/>
      <c r="H361" s="194">
        <v>66.96</v>
      </c>
      <c r="I361" s="195"/>
      <c r="J361" s="13"/>
      <c r="K361" s="13"/>
      <c r="L361" s="191"/>
      <c r="M361" s="196"/>
      <c r="N361" s="197"/>
      <c r="O361" s="197"/>
      <c r="P361" s="197"/>
      <c r="Q361" s="197"/>
      <c r="R361" s="197"/>
      <c r="S361" s="197"/>
      <c r="T361" s="19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2" t="s">
        <v>152</v>
      </c>
      <c r="AU361" s="192" t="s">
        <v>21</v>
      </c>
      <c r="AV361" s="13" t="s">
        <v>21</v>
      </c>
      <c r="AW361" s="13" t="s">
        <v>40</v>
      </c>
      <c r="AX361" s="13" t="s">
        <v>84</v>
      </c>
      <c r="AY361" s="192" t="s">
        <v>141</v>
      </c>
    </row>
    <row r="362" spans="1:51" s="13" customFormat="1" ht="12">
      <c r="A362" s="13"/>
      <c r="B362" s="191"/>
      <c r="C362" s="13"/>
      <c r="D362" s="186" t="s">
        <v>152</v>
      </c>
      <c r="E362" s="192" t="s">
        <v>1</v>
      </c>
      <c r="F362" s="193" t="s">
        <v>1427</v>
      </c>
      <c r="G362" s="13"/>
      <c r="H362" s="194">
        <v>50.2</v>
      </c>
      <c r="I362" s="195"/>
      <c r="J362" s="13"/>
      <c r="K362" s="13"/>
      <c r="L362" s="191"/>
      <c r="M362" s="196"/>
      <c r="N362" s="197"/>
      <c r="O362" s="197"/>
      <c r="P362" s="197"/>
      <c r="Q362" s="197"/>
      <c r="R362" s="197"/>
      <c r="S362" s="197"/>
      <c r="T362" s="19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2" t="s">
        <v>152</v>
      </c>
      <c r="AU362" s="192" t="s">
        <v>21</v>
      </c>
      <c r="AV362" s="13" t="s">
        <v>21</v>
      </c>
      <c r="AW362" s="13" t="s">
        <v>40</v>
      </c>
      <c r="AX362" s="13" t="s">
        <v>84</v>
      </c>
      <c r="AY362" s="192" t="s">
        <v>141</v>
      </c>
    </row>
    <row r="363" spans="1:51" s="13" customFormat="1" ht="12">
      <c r="A363" s="13"/>
      <c r="B363" s="191"/>
      <c r="C363" s="13"/>
      <c r="D363" s="186" t="s">
        <v>152</v>
      </c>
      <c r="E363" s="192" t="s">
        <v>1</v>
      </c>
      <c r="F363" s="193" t="s">
        <v>1428</v>
      </c>
      <c r="G363" s="13"/>
      <c r="H363" s="194">
        <v>109.13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152</v>
      </c>
      <c r="AU363" s="192" t="s">
        <v>21</v>
      </c>
      <c r="AV363" s="13" t="s">
        <v>21</v>
      </c>
      <c r="AW363" s="13" t="s">
        <v>40</v>
      </c>
      <c r="AX363" s="13" t="s">
        <v>84</v>
      </c>
      <c r="AY363" s="192" t="s">
        <v>141</v>
      </c>
    </row>
    <row r="364" spans="1:51" s="13" customFormat="1" ht="12">
      <c r="A364" s="13"/>
      <c r="B364" s="191"/>
      <c r="C364" s="13"/>
      <c r="D364" s="186" t="s">
        <v>152</v>
      </c>
      <c r="E364" s="192" t="s">
        <v>1</v>
      </c>
      <c r="F364" s="193" t="s">
        <v>1429</v>
      </c>
      <c r="G364" s="13"/>
      <c r="H364" s="194">
        <v>53.11</v>
      </c>
      <c r="I364" s="195"/>
      <c r="J364" s="13"/>
      <c r="K364" s="13"/>
      <c r="L364" s="191"/>
      <c r="M364" s="196"/>
      <c r="N364" s="197"/>
      <c r="O364" s="197"/>
      <c r="P364" s="197"/>
      <c r="Q364" s="197"/>
      <c r="R364" s="197"/>
      <c r="S364" s="197"/>
      <c r="T364" s="19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2" t="s">
        <v>152</v>
      </c>
      <c r="AU364" s="192" t="s">
        <v>21</v>
      </c>
      <c r="AV364" s="13" t="s">
        <v>21</v>
      </c>
      <c r="AW364" s="13" t="s">
        <v>40</v>
      </c>
      <c r="AX364" s="13" t="s">
        <v>84</v>
      </c>
      <c r="AY364" s="192" t="s">
        <v>141</v>
      </c>
    </row>
    <row r="365" spans="1:51" s="13" customFormat="1" ht="12">
      <c r="A365" s="13"/>
      <c r="B365" s="191"/>
      <c r="C365" s="13"/>
      <c r="D365" s="186" t="s">
        <v>152</v>
      </c>
      <c r="E365" s="192" t="s">
        <v>1</v>
      </c>
      <c r="F365" s="193" t="s">
        <v>1430</v>
      </c>
      <c r="G365" s="13"/>
      <c r="H365" s="194">
        <v>97.77</v>
      </c>
      <c r="I365" s="195"/>
      <c r="J365" s="13"/>
      <c r="K365" s="13"/>
      <c r="L365" s="191"/>
      <c r="M365" s="196"/>
      <c r="N365" s="197"/>
      <c r="O365" s="197"/>
      <c r="P365" s="197"/>
      <c r="Q365" s="197"/>
      <c r="R365" s="197"/>
      <c r="S365" s="197"/>
      <c r="T365" s="19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2" t="s">
        <v>152</v>
      </c>
      <c r="AU365" s="192" t="s">
        <v>21</v>
      </c>
      <c r="AV365" s="13" t="s">
        <v>21</v>
      </c>
      <c r="AW365" s="13" t="s">
        <v>40</v>
      </c>
      <c r="AX365" s="13" t="s">
        <v>84</v>
      </c>
      <c r="AY365" s="192" t="s">
        <v>141</v>
      </c>
    </row>
    <row r="366" spans="1:51" s="13" customFormat="1" ht="12">
      <c r="A366" s="13"/>
      <c r="B366" s="191"/>
      <c r="C366" s="13"/>
      <c r="D366" s="186" t="s">
        <v>152</v>
      </c>
      <c r="E366" s="192" t="s">
        <v>1</v>
      </c>
      <c r="F366" s="193" t="s">
        <v>1431</v>
      </c>
      <c r="G366" s="13"/>
      <c r="H366" s="194">
        <v>46.87</v>
      </c>
      <c r="I366" s="195"/>
      <c r="J366" s="13"/>
      <c r="K366" s="13"/>
      <c r="L366" s="191"/>
      <c r="M366" s="196"/>
      <c r="N366" s="197"/>
      <c r="O366" s="197"/>
      <c r="P366" s="197"/>
      <c r="Q366" s="197"/>
      <c r="R366" s="197"/>
      <c r="S366" s="197"/>
      <c r="T366" s="19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2" t="s">
        <v>152</v>
      </c>
      <c r="AU366" s="192" t="s">
        <v>21</v>
      </c>
      <c r="AV366" s="13" t="s">
        <v>21</v>
      </c>
      <c r="AW366" s="13" t="s">
        <v>40</v>
      </c>
      <c r="AX366" s="13" t="s">
        <v>84</v>
      </c>
      <c r="AY366" s="192" t="s">
        <v>141</v>
      </c>
    </row>
    <row r="367" spans="1:51" s="13" customFormat="1" ht="12">
      <c r="A367" s="13"/>
      <c r="B367" s="191"/>
      <c r="C367" s="13"/>
      <c r="D367" s="186" t="s">
        <v>152</v>
      </c>
      <c r="E367" s="192" t="s">
        <v>1</v>
      </c>
      <c r="F367" s="193" t="s">
        <v>1432</v>
      </c>
      <c r="G367" s="13"/>
      <c r="H367" s="194">
        <v>131.96</v>
      </c>
      <c r="I367" s="195"/>
      <c r="J367" s="13"/>
      <c r="K367" s="13"/>
      <c r="L367" s="191"/>
      <c r="M367" s="196"/>
      <c r="N367" s="197"/>
      <c r="O367" s="197"/>
      <c r="P367" s="197"/>
      <c r="Q367" s="197"/>
      <c r="R367" s="197"/>
      <c r="S367" s="197"/>
      <c r="T367" s="19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2" t="s">
        <v>152</v>
      </c>
      <c r="AU367" s="192" t="s">
        <v>21</v>
      </c>
      <c r="AV367" s="13" t="s">
        <v>21</v>
      </c>
      <c r="AW367" s="13" t="s">
        <v>40</v>
      </c>
      <c r="AX367" s="13" t="s">
        <v>84</v>
      </c>
      <c r="AY367" s="192" t="s">
        <v>141</v>
      </c>
    </row>
    <row r="368" spans="1:51" s="14" customFormat="1" ht="12">
      <c r="A368" s="14"/>
      <c r="B368" s="199"/>
      <c r="C368" s="14"/>
      <c r="D368" s="186" t="s">
        <v>152</v>
      </c>
      <c r="E368" s="200" t="s">
        <v>1</v>
      </c>
      <c r="F368" s="201" t="s">
        <v>200</v>
      </c>
      <c r="G368" s="14"/>
      <c r="H368" s="202">
        <v>556</v>
      </c>
      <c r="I368" s="203"/>
      <c r="J368" s="14"/>
      <c r="K368" s="14"/>
      <c r="L368" s="199"/>
      <c r="M368" s="204"/>
      <c r="N368" s="205"/>
      <c r="O368" s="205"/>
      <c r="P368" s="205"/>
      <c r="Q368" s="205"/>
      <c r="R368" s="205"/>
      <c r="S368" s="205"/>
      <c r="T368" s="20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0" t="s">
        <v>152</v>
      </c>
      <c r="AU368" s="200" t="s">
        <v>21</v>
      </c>
      <c r="AV368" s="14" t="s">
        <v>148</v>
      </c>
      <c r="AW368" s="14" t="s">
        <v>40</v>
      </c>
      <c r="AX368" s="14" t="s">
        <v>92</v>
      </c>
      <c r="AY368" s="200" t="s">
        <v>141</v>
      </c>
    </row>
    <row r="369" spans="1:51" s="13" customFormat="1" ht="12">
      <c r="A369" s="13"/>
      <c r="B369" s="191"/>
      <c r="C369" s="13"/>
      <c r="D369" s="186" t="s">
        <v>152</v>
      </c>
      <c r="E369" s="13"/>
      <c r="F369" s="193" t="s">
        <v>1433</v>
      </c>
      <c r="G369" s="13"/>
      <c r="H369" s="194">
        <v>234.465</v>
      </c>
      <c r="I369" s="195"/>
      <c r="J369" s="13"/>
      <c r="K369" s="13"/>
      <c r="L369" s="191"/>
      <c r="M369" s="196"/>
      <c r="N369" s="197"/>
      <c r="O369" s="197"/>
      <c r="P369" s="197"/>
      <c r="Q369" s="197"/>
      <c r="R369" s="197"/>
      <c r="S369" s="197"/>
      <c r="T369" s="19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2" t="s">
        <v>152</v>
      </c>
      <c r="AU369" s="192" t="s">
        <v>21</v>
      </c>
      <c r="AV369" s="13" t="s">
        <v>21</v>
      </c>
      <c r="AW369" s="13" t="s">
        <v>3</v>
      </c>
      <c r="AX369" s="13" t="s">
        <v>92</v>
      </c>
      <c r="AY369" s="192" t="s">
        <v>141</v>
      </c>
    </row>
    <row r="370" spans="1:65" s="2" customFormat="1" ht="24.15" customHeight="1">
      <c r="A370" s="39"/>
      <c r="B370" s="172"/>
      <c r="C370" s="207" t="s">
        <v>390</v>
      </c>
      <c r="D370" s="207" t="s">
        <v>250</v>
      </c>
      <c r="E370" s="208" t="s">
        <v>1434</v>
      </c>
      <c r="F370" s="209" t="s">
        <v>1435</v>
      </c>
      <c r="G370" s="210" t="s">
        <v>178</v>
      </c>
      <c r="H370" s="211">
        <v>237.982</v>
      </c>
      <c r="I370" s="212"/>
      <c r="J370" s="213">
        <f>ROUND(I370*H370,2)</f>
        <v>0</v>
      </c>
      <c r="K370" s="209" t="s">
        <v>147</v>
      </c>
      <c r="L370" s="214"/>
      <c r="M370" s="215" t="s">
        <v>1</v>
      </c>
      <c r="N370" s="216" t="s">
        <v>49</v>
      </c>
      <c r="O370" s="78"/>
      <c r="P370" s="182">
        <f>O370*H370</f>
        <v>0</v>
      </c>
      <c r="Q370" s="182">
        <v>0.0127</v>
      </c>
      <c r="R370" s="182">
        <f>Q370*H370</f>
        <v>3.0223714</v>
      </c>
      <c r="S370" s="182">
        <v>0</v>
      </c>
      <c r="T370" s="18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84" t="s">
        <v>181</v>
      </c>
      <c r="AT370" s="184" t="s">
        <v>250</v>
      </c>
      <c r="AU370" s="184" t="s">
        <v>21</v>
      </c>
      <c r="AY370" s="19" t="s">
        <v>141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9" t="s">
        <v>92</v>
      </c>
      <c r="BK370" s="185">
        <f>ROUND(I370*H370,2)</f>
        <v>0</v>
      </c>
      <c r="BL370" s="19" t="s">
        <v>148</v>
      </c>
      <c r="BM370" s="184" t="s">
        <v>1436</v>
      </c>
    </row>
    <row r="371" spans="1:51" s="13" customFormat="1" ht="12">
      <c r="A371" s="13"/>
      <c r="B371" s="191"/>
      <c r="C371" s="13"/>
      <c r="D371" s="186" t="s">
        <v>152</v>
      </c>
      <c r="E371" s="192" t="s">
        <v>1</v>
      </c>
      <c r="F371" s="193" t="s">
        <v>1437</v>
      </c>
      <c r="G371" s="13"/>
      <c r="H371" s="194">
        <v>564.34</v>
      </c>
      <c r="I371" s="195"/>
      <c r="J371" s="13"/>
      <c r="K371" s="13"/>
      <c r="L371" s="191"/>
      <c r="M371" s="196"/>
      <c r="N371" s="197"/>
      <c r="O371" s="197"/>
      <c r="P371" s="197"/>
      <c r="Q371" s="197"/>
      <c r="R371" s="197"/>
      <c r="S371" s="197"/>
      <c r="T371" s="19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2" t="s">
        <v>152</v>
      </c>
      <c r="AU371" s="192" t="s">
        <v>21</v>
      </c>
      <c r="AV371" s="13" t="s">
        <v>21</v>
      </c>
      <c r="AW371" s="13" t="s">
        <v>40</v>
      </c>
      <c r="AX371" s="13" t="s">
        <v>92</v>
      </c>
      <c r="AY371" s="192" t="s">
        <v>141</v>
      </c>
    </row>
    <row r="372" spans="1:51" s="13" customFormat="1" ht="12">
      <c r="A372" s="13"/>
      <c r="B372" s="191"/>
      <c r="C372" s="13"/>
      <c r="D372" s="186" t="s">
        <v>152</v>
      </c>
      <c r="E372" s="13"/>
      <c r="F372" s="193" t="s">
        <v>1438</v>
      </c>
      <c r="G372" s="13"/>
      <c r="H372" s="194">
        <v>237.982</v>
      </c>
      <c r="I372" s="195"/>
      <c r="J372" s="13"/>
      <c r="K372" s="13"/>
      <c r="L372" s="191"/>
      <c r="M372" s="196"/>
      <c r="N372" s="197"/>
      <c r="O372" s="197"/>
      <c r="P372" s="197"/>
      <c r="Q372" s="197"/>
      <c r="R372" s="197"/>
      <c r="S372" s="197"/>
      <c r="T372" s="19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2" t="s">
        <v>152</v>
      </c>
      <c r="AU372" s="192" t="s">
        <v>21</v>
      </c>
      <c r="AV372" s="13" t="s">
        <v>21</v>
      </c>
      <c r="AW372" s="13" t="s">
        <v>3</v>
      </c>
      <c r="AX372" s="13" t="s">
        <v>92</v>
      </c>
      <c r="AY372" s="192" t="s">
        <v>141</v>
      </c>
    </row>
    <row r="373" spans="1:65" s="2" customFormat="1" ht="14.4" customHeight="1">
      <c r="A373" s="39"/>
      <c r="B373" s="172"/>
      <c r="C373" s="207" t="s">
        <v>395</v>
      </c>
      <c r="D373" s="207" t="s">
        <v>250</v>
      </c>
      <c r="E373" s="208" t="s">
        <v>1439</v>
      </c>
      <c r="F373" s="209" t="s">
        <v>1440</v>
      </c>
      <c r="G373" s="210" t="s">
        <v>309</v>
      </c>
      <c r="H373" s="211">
        <v>0.422</v>
      </c>
      <c r="I373" s="212"/>
      <c r="J373" s="213">
        <f>ROUND(I373*H373,2)</f>
        <v>0</v>
      </c>
      <c r="K373" s="209" t="s">
        <v>147</v>
      </c>
      <c r="L373" s="214"/>
      <c r="M373" s="215" t="s">
        <v>1</v>
      </c>
      <c r="N373" s="216" t="s">
        <v>49</v>
      </c>
      <c r="O373" s="78"/>
      <c r="P373" s="182">
        <f>O373*H373</f>
        <v>0</v>
      </c>
      <c r="Q373" s="182">
        <v>0.025</v>
      </c>
      <c r="R373" s="182">
        <f>Q373*H373</f>
        <v>0.01055</v>
      </c>
      <c r="S373" s="182">
        <v>0</v>
      </c>
      <c r="T373" s="18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184" t="s">
        <v>181</v>
      </c>
      <c r="AT373" s="184" t="s">
        <v>250</v>
      </c>
      <c r="AU373" s="184" t="s">
        <v>21</v>
      </c>
      <c r="AY373" s="19" t="s">
        <v>141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9" t="s">
        <v>92</v>
      </c>
      <c r="BK373" s="185">
        <f>ROUND(I373*H373,2)</f>
        <v>0</v>
      </c>
      <c r="BL373" s="19" t="s">
        <v>148</v>
      </c>
      <c r="BM373" s="184" t="s">
        <v>1441</v>
      </c>
    </row>
    <row r="374" spans="1:51" s="13" customFormat="1" ht="12">
      <c r="A374" s="13"/>
      <c r="B374" s="191"/>
      <c r="C374" s="13"/>
      <c r="D374" s="186" t="s">
        <v>152</v>
      </c>
      <c r="E374" s="13"/>
      <c r="F374" s="193" t="s">
        <v>1368</v>
      </c>
      <c r="G374" s="13"/>
      <c r="H374" s="194">
        <v>0.422</v>
      </c>
      <c r="I374" s="195"/>
      <c r="J374" s="13"/>
      <c r="K374" s="13"/>
      <c r="L374" s="191"/>
      <c r="M374" s="196"/>
      <c r="N374" s="197"/>
      <c r="O374" s="197"/>
      <c r="P374" s="197"/>
      <c r="Q374" s="197"/>
      <c r="R374" s="197"/>
      <c r="S374" s="197"/>
      <c r="T374" s="19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2" t="s">
        <v>152</v>
      </c>
      <c r="AU374" s="192" t="s">
        <v>21</v>
      </c>
      <c r="AV374" s="13" t="s">
        <v>21</v>
      </c>
      <c r="AW374" s="13" t="s">
        <v>3</v>
      </c>
      <c r="AX374" s="13" t="s">
        <v>92</v>
      </c>
      <c r="AY374" s="192" t="s">
        <v>141</v>
      </c>
    </row>
    <row r="375" spans="1:65" s="2" customFormat="1" ht="24.15" customHeight="1">
      <c r="A375" s="39"/>
      <c r="B375" s="172"/>
      <c r="C375" s="173" t="s">
        <v>401</v>
      </c>
      <c r="D375" s="173" t="s">
        <v>143</v>
      </c>
      <c r="E375" s="174" t="s">
        <v>1442</v>
      </c>
      <c r="F375" s="175" t="s">
        <v>1443</v>
      </c>
      <c r="G375" s="176" t="s">
        <v>178</v>
      </c>
      <c r="H375" s="177">
        <v>57.689</v>
      </c>
      <c r="I375" s="178"/>
      <c r="J375" s="179">
        <f>ROUND(I375*H375,2)</f>
        <v>0</v>
      </c>
      <c r="K375" s="175" t="s">
        <v>147</v>
      </c>
      <c r="L375" s="40"/>
      <c r="M375" s="180" t="s">
        <v>1</v>
      </c>
      <c r="N375" s="181" t="s">
        <v>49</v>
      </c>
      <c r="O375" s="78"/>
      <c r="P375" s="182">
        <f>O375*H375</f>
        <v>0</v>
      </c>
      <c r="Q375" s="182">
        <v>3E-05</v>
      </c>
      <c r="R375" s="182">
        <f>Q375*H375</f>
        <v>0.0017306700000000001</v>
      </c>
      <c r="S375" s="182">
        <v>0</v>
      </c>
      <c r="T375" s="18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184" t="s">
        <v>148</v>
      </c>
      <c r="AT375" s="184" t="s">
        <v>143</v>
      </c>
      <c r="AU375" s="184" t="s">
        <v>21</v>
      </c>
      <c r="AY375" s="19" t="s">
        <v>141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9" t="s">
        <v>92</v>
      </c>
      <c r="BK375" s="185">
        <f>ROUND(I375*H375,2)</f>
        <v>0</v>
      </c>
      <c r="BL375" s="19" t="s">
        <v>148</v>
      </c>
      <c r="BM375" s="184" t="s">
        <v>1444</v>
      </c>
    </row>
    <row r="376" spans="1:51" s="13" customFormat="1" ht="12">
      <c r="A376" s="13"/>
      <c r="B376" s="191"/>
      <c r="C376" s="13"/>
      <c r="D376" s="186" t="s">
        <v>152</v>
      </c>
      <c r="E376" s="192" t="s">
        <v>1</v>
      </c>
      <c r="F376" s="193" t="s">
        <v>1445</v>
      </c>
      <c r="G376" s="13"/>
      <c r="H376" s="194">
        <v>35.41</v>
      </c>
      <c r="I376" s="195"/>
      <c r="J376" s="13"/>
      <c r="K376" s="13"/>
      <c r="L376" s="191"/>
      <c r="M376" s="196"/>
      <c r="N376" s="197"/>
      <c r="O376" s="197"/>
      <c r="P376" s="197"/>
      <c r="Q376" s="197"/>
      <c r="R376" s="197"/>
      <c r="S376" s="197"/>
      <c r="T376" s="19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2" t="s">
        <v>152</v>
      </c>
      <c r="AU376" s="192" t="s">
        <v>21</v>
      </c>
      <c r="AV376" s="13" t="s">
        <v>21</v>
      </c>
      <c r="AW376" s="13" t="s">
        <v>40</v>
      </c>
      <c r="AX376" s="13" t="s">
        <v>84</v>
      </c>
      <c r="AY376" s="192" t="s">
        <v>141</v>
      </c>
    </row>
    <row r="377" spans="1:51" s="13" customFormat="1" ht="12">
      <c r="A377" s="13"/>
      <c r="B377" s="191"/>
      <c r="C377" s="13"/>
      <c r="D377" s="186" t="s">
        <v>152</v>
      </c>
      <c r="E377" s="192" t="s">
        <v>1</v>
      </c>
      <c r="F377" s="193" t="s">
        <v>1446</v>
      </c>
      <c r="G377" s="13"/>
      <c r="H377" s="194">
        <v>51.67</v>
      </c>
      <c r="I377" s="195"/>
      <c r="J377" s="13"/>
      <c r="K377" s="13"/>
      <c r="L377" s="191"/>
      <c r="M377" s="196"/>
      <c r="N377" s="197"/>
      <c r="O377" s="197"/>
      <c r="P377" s="197"/>
      <c r="Q377" s="197"/>
      <c r="R377" s="197"/>
      <c r="S377" s="197"/>
      <c r="T377" s="19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2" t="s">
        <v>152</v>
      </c>
      <c r="AU377" s="192" t="s">
        <v>21</v>
      </c>
      <c r="AV377" s="13" t="s">
        <v>21</v>
      </c>
      <c r="AW377" s="13" t="s">
        <v>40</v>
      </c>
      <c r="AX377" s="13" t="s">
        <v>84</v>
      </c>
      <c r="AY377" s="192" t="s">
        <v>141</v>
      </c>
    </row>
    <row r="378" spans="1:51" s="13" customFormat="1" ht="12">
      <c r="A378" s="13"/>
      <c r="B378" s="191"/>
      <c r="C378" s="13"/>
      <c r="D378" s="186" t="s">
        <v>152</v>
      </c>
      <c r="E378" s="192" t="s">
        <v>1</v>
      </c>
      <c r="F378" s="193" t="s">
        <v>1447</v>
      </c>
      <c r="G378" s="13"/>
      <c r="H378" s="194">
        <v>49.72</v>
      </c>
      <c r="I378" s="195"/>
      <c r="J378" s="13"/>
      <c r="K378" s="13"/>
      <c r="L378" s="191"/>
      <c r="M378" s="196"/>
      <c r="N378" s="197"/>
      <c r="O378" s="197"/>
      <c r="P378" s="197"/>
      <c r="Q378" s="197"/>
      <c r="R378" s="197"/>
      <c r="S378" s="197"/>
      <c r="T378" s="19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2" t="s">
        <v>152</v>
      </c>
      <c r="AU378" s="192" t="s">
        <v>21</v>
      </c>
      <c r="AV378" s="13" t="s">
        <v>21</v>
      </c>
      <c r="AW378" s="13" t="s">
        <v>40</v>
      </c>
      <c r="AX378" s="13" t="s">
        <v>84</v>
      </c>
      <c r="AY378" s="192" t="s">
        <v>141</v>
      </c>
    </row>
    <row r="379" spans="1:51" s="14" customFormat="1" ht="12">
      <c r="A379" s="14"/>
      <c r="B379" s="199"/>
      <c r="C379" s="14"/>
      <c r="D379" s="186" t="s">
        <v>152</v>
      </c>
      <c r="E379" s="200" t="s">
        <v>1</v>
      </c>
      <c r="F379" s="201" t="s">
        <v>200</v>
      </c>
      <c r="G379" s="14"/>
      <c r="H379" s="202">
        <v>136.8</v>
      </c>
      <c r="I379" s="203"/>
      <c r="J379" s="14"/>
      <c r="K379" s="14"/>
      <c r="L379" s="199"/>
      <c r="M379" s="204"/>
      <c r="N379" s="205"/>
      <c r="O379" s="205"/>
      <c r="P379" s="205"/>
      <c r="Q379" s="205"/>
      <c r="R379" s="205"/>
      <c r="S379" s="205"/>
      <c r="T379" s="20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00" t="s">
        <v>152</v>
      </c>
      <c r="AU379" s="200" t="s">
        <v>21</v>
      </c>
      <c r="AV379" s="14" t="s">
        <v>148</v>
      </c>
      <c r="AW379" s="14" t="s">
        <v>40</v>
      </c>
      <c r="AX379" s="14" t="s">
        <v>92</v>
      </c>
      <c r="AY379" s="200" t="s">
        <v>141</v>
      </c>
    </row>
    <row r="380" spans="1:51" s="13" customFormat="1" ht="12">
      <c r="A380" s="13"/>
      <c r="B380" s="191"/>
      <c r="C380" s="13"/>
      <c r="D380" s="186" t="s">
        <v>152</v>
      </c>
      <c r="E380" s="13"/>
      <c r="F380" s="193" t="s">
        <v>1448</v>
      </c>
      <c r="G380" s="13"/>
      <c r="H380" s="194">
        <v>57.689</v>
      </c>
      <c r="I380" s="195"/>
      <c r="J380" s="13"/>
      <c r="K380" s="13"/>
      <c r="L380" s="191"/>
      <c r="M380" s="196"/>
      <c r="N380" s="197"/>
      <c r="O380" s="197"/>
      <c r="P380" s="197"/>
      <c r="Q380" s="197"/>
      <c r="R380" s="197"/>
      <c r="S380" s="197"/>
      <c r="T380" s="19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2" t="s">
        <v>152</v>
      </c>
      <c r="AU380" s="192" t="s">
        <v>21</v>
      </c>
      <c r="AV380" s="13" t="s">
        <v>21</v>
      </c>
      <c r="AW380" s="13" t="s">
        <v>3</v>
      </c>
      <c r="AX380" s="13" t="s">
        <v>92</v>
      </c>
      <c r="AY380" s="192" t="s">
        <v>141</v>
      </c>
    </row>
    <row r="381" spans="1:65" s="2" customFormat="1" ht="24.15" customHeight="1">
      <c r="A381" s="39"/>
      <c r="B381" s="172"/>
      <c r="C381" s="207" t="s">
        <v>411</v>
      </c>
      <c r="D381" s="207" t="s">
        <v>250</v>
      </c>
      <c r="E381" s="208" t="s">
        <v>1449</v>
      </c>
      <c r="F381" s="209" t="s">
        <v>1450</v>
      </c>
      <c r="G381" s="210" t="s">
        <v>178</v>
      </c>
      <c r="H381" s="211">
        <v>66.342</v>
      </c>
      <c r="I381" s="212"/>
      <c r="J381" s="213">
        <f>ROUND(I381*H381,2)</f>
        <v>0</v>
      </c>
      <c r="K381" s="209" t="s">
        <v>147</v>
      </c>
      <c r="L381" s="214"/>
      <c r="M381" s="215" t="s">
        <v>1</v>
      </c>
      <c r="N381" s="216" t="s">
        <v>49</v>
      </c>
      <c r="O381" s="78"/>
      <c r="P381" s="182">
        <f>O381*H381</f>
        <v>0</v>
      </c>
      <c r="Q381" s="182">
        <v>0.0204</v>
      </c>
      <c r="R381" s="182">
        <f>Q381*H381</f>
        <v>1.3533768000000002</v>
      </c>
      <c r="S381" s="182">
        <v>0</v>
      </c>
      <c r="T381" s="18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184" t="s">
        <v>181</v>
      </c>
      <c r="AT381" s="184" t="s">
        <v>250</v>
      </c>
      <c r="AU381" s="184" t="s">
        <v>21</v>
      </c>
      <c r="AY381" s="19" t="s">
        <v>141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9" t="s">
        <v>92</v>
      </c>
      <c r="BK381" s="185">
        <f>ROUND(I381*H381,2)</f>
        <v>0</v>
      </c>
      <c r="BL381" s="19" t="s">
        <v>148</v>
      </c>
      <c r="BM381" s="184" t="s">
        <v>1451</v>
      </c>
    </row>
    <row r="382" spans="1:51" s="13" customFormat="1" ht="12">
      <c r="A382" s="13"/>
      <c r="B382" s="191"/>
      <c r="C382" s="13"/>
      <c r="D382" s="186" t="s">
        <v>152</v>
      </c>
      <c r="E382" s="192" t="s">
        <v>1</v>
      </c>
      <c r="F382" s="193" t="s">
        <v>1452</v>
      </c>
      <c r="G382" s="13"/>
      <c r="H382" s="194">
        <v>157.32</v>
      </c>
      <c r="I382" s="195"/>
      <c r="J382" s="13"/>
      <c r="K382" s="13"/>
      <c r="L382" s="191"/>
      <c r="M382" s="196"/>
      <c r="N382" s="197"/>
      <c r="O382" s="197"/>
      <c r="P382" s="197"/>
      <c r="Q382" s="197"/>
      <c r="R382" s="197"/>
      <c r="S382" s="197"/>
      <c r="T382" s="19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2" t="s">
        <v>152</v>
      </c>
      <c r="AU382" s="192" t="s">
        <v>21</v>
      </c>
      <c r="AV382" s="13" t="s">
        <v>21</v>
      </c>
      <c r="AW382" s="13" t="s">
        <v>40</v>
      </c>
      <c r="AX382" s="13" t="s">
        <v>92</v>
      </c>
      <c r="AY382" s="192" t="s">
        <v>141</v>
      </c>
    </row>
    <row r="383" spans="1:51" s="13" customFormat="1" ht="12">
      <c r="A383" s="13"/>
      <c r="B383" s="191"/>
      <c r="C383" s="13"/>
      <c r="D383" s="186" t="s">
        <v>152</v>
      </c>
      <c r="E383" s="13"/>
      <c r="F383" s="193" t="s">
        <v>1453</v>
      </c>
      <c r="G383" s="13"/>
      <c r="H383" s="194">
        <v>66.342</v>
      </c>
      <c r="I383" s="195"/>
      <c r="J383" s="13"/>
      <c r="K383" s="13"/>
      <c r="L383" s="191"/>
      <c r="M383" s="196"/>
      <c r="N383" s="197"/>
      <c r="O383" s="197"/>
      <c r="P383" s="197"/>
      <c r="Q383" s="197"/>
      <c r="R383" s="197"/>
      <c r="S383" s="197"/>
      <c r="T383" s="19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2" t="s">
        <v>152</v>
      </c>
      <c r="AU383" s="192" t="s">
        <v>21</v>
      </c>
      <c r="AV383" s="13" t="s">
        <v>21</v>
      </c>
      <c r="AW383" s="13" t="s">
        <v>3</v>
      </c>
      <c r="AX383" s="13" t="s">
        <v>92</v>
      </c>
      <c r="AY383" s="192" t="s">
        <v>141</v>
      </c>
    </row>
    <row r="384" spans="1:65" s="2" customFormat="1" ht="14.4" customHeight="1">
      <c r="A384" s="39"/>
      <c r="B384" s="172"/>
      <c r="C384" s="207" t="s">
        <v>418</v>
      </c>
      <c r="D384" s="207" t="s">
        <v>250</v>
      </c>
      <c r="E384" s="208" t="s">
        <v>1454</v>
      </c>
      <c r="F384" s="209" t="s">
        <v>1455</v>
      </c>
      <c r="G384" s="210" t="s">
        <v>309</v>
      </c>
      <c r="H384" s="211">
        <v>0.843</v>
      </c>
      <c r="I384" s="212"/>
      <c r="J384" s="213">
        <f>ROUND(I384*H384,2)</f>
        <v>0</v>
      </c>
      <c r="K384" s="209" t="s">
        <v>1</v>
      </c>
      <c r="L384" s="214"/>
      <c r="M384" s="215" t="s">
        <v>1</v>
      </c>
      <c r="N384" s="216" t="s">
        <v>49</v>
      </c>
      <c r="O384" s="78"/>
      <c r="P384" s="182">
        <f>O384*H384</f>
        <v>0</v>
      </c>
      <c r="Q384" s="182">
        <v>0.025</v>
      </c>
      <c r="R384" s="182">
        <f>Q384*H384</f>
        <v>0.021075</v>
      </c>
      <c r="S384" s="182">
        <v>0</v>
      </c>
      <c r="T384" s="183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84" t="s">
        <v>181</v>
      </c>
      <c r="AT384" s="184" t="s">
        <v>250</v>
      </c>
      <c r="AU384" s="184" t="s">
        <v>21</v>
      </c>
      <c r="AY384" s="19" t="s">
        <v>141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9" t="s">
        <v>92</v>
      </c>
      <c r="BK384" s="185">
        <f>ROUND(I384*H384,2)</f>
        <v>0</v>
      </c>
      <c r="BL384" s="19" t="s">
        <v>148</v>
      </c>
      <c r="BM384" s="184" t="s">
        <v>1456</v>
      </c>
    </row>
    <row r="385" spans="1:51" s="13" customFormat="1" ht="12">
      <c r="A385" s="13"/>
      <c r="B385" s="191"/>
      <c r="C385" s="13"/>
      <c r="D385" s="186" t="s">
        <v>152</v>
      </c>
      <c r="E385" s="13"/>
      <c r="F385" s="193" t="s">
        <v>1360</v>
      </c>
      <c r="G385" s="13"/>
      <c r="H385" s="194">
        <v>0.843</v>
      </c>
      <c r="I385" s="195"/>
      <c r="J385" s="13"/>
      <c r="K385" s="13"/>
      <c r="L385" s="191"/>
      <c r="M385" s="196"/>
      <c r="N385" s="197"/>
      <c r="O385" s="197"/>
      <c r="P385" s="197"/>
      <c r="Q385" s="197"/>
      <c r="R385" s="197"/>
      <c r="S385" s="197"/>
      <c r="T385" s="19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2" t="s">
        <v>152</v>
      </c>
      <c r="AU385" s="192" t="s">
        <v>21</v>
      </c>
      <c r="AV385" s="13" t="s">
        <v>21</v>
      </c>
      <c r="AW385" s="13" t="s">
        <v>3</v>
      </c>
      <c r="AX385" s="13" t="s">
        <v>92</v>
      </c>
      <c r="AY385" s="192" t="s">
        <v>141</v>
      </c>
    </row>
    <row r="386" spans="1:65" s="2" customFormat="1" ht="24.15" customHeight="1">
      <c r="A386" s="39"/>
      <c r="B386" s="172"/>
      <c r="C386" s="173" t="s">
        <v>425</v>
      </c>
      <c r="D386" s="173" t="s">
        <v>143</v>
      </c>
      <c r="E386" s="174" t="s">
        <v>1457</v>
      </c>
      <c r="F386" s="175" t="s">
        <v>1458</v>
      </c>
      <c r="G386" s="176" t="s">
        <v>178</v>
      </c>
      <c r="H386" s="177">
        <v>59.536</v>
      </c>
      <c r="I386" s="178"/>
      <c r="J386" s="179">
        <f>ROUND(I386*H386,2)</f>
        <v>0</v>
      </c>
      <c r="K386" s="175" t="s">
        <v>147</v>
      </c>
      <c r="L386" s="40"/>
      <c r="M386" s="180" t="s">
        <v>1</v>
      </c>
      <c r="N386" s="181" t="s">
        <v>49</v>
      </c>
      <c r="O386" s="78"/>
      <c r="P386" s="182">
        <f>O386*H386</f>
        <v>0</v>
      </c>
      <c r="Q386" s="182">
        <v>3E-05</v>
      </c>
      <c r="R386" s="182">
        <f>Q386*H386</f>
        <v>0.00178608</v>
      </c>
      <c r="S386" s="182">
        <v>0</v>
      </c>
      <c r="T386" s="18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184" t="s">
        <v>148</v>
      </c>
      <c r="AT386" s="184" t="s">
        <v>143</v>
      </c>
      <c r="AU386" s="184" t="s">
        <v>21</v>
      </c>
      <c r="AY386" s="19" t="s">
        <v>141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9" t="s">
        <v>92</v>
      </c>
      <c r="BK386" s="185">
        <f>ROUND(I386*H386,2)</f>
        <v>0</v>
      </c>
      <c r="BL386" s="19" t="s">
        <v>148</v>
      </c>
      <c r="BM386" s="184" t="s">
        <v>1459</v>
      </c>
    </row>
    <row r="387" spans="1:51" s="13" customFormat="1" ht="12">
      <c r="A387" s="13"/>
      <c r="B387" s="191"/>
      <c r="C387" s="13"/>
      <c r="D387" s="186" t="s">
        <v>152</v>
      </c>
      <c r="E387" s="192" t="s">
        <v>1</v>
      </c>
      <c r="F387" s="193" t="s">
        <v>1460</v>
      </c>
      <c r="G387" s="13"/>
      <c r="H387" s="194">
        <v>141.18</v>
      </c>
      <c r="I387" s="195"/>
      <c r="J387" s="13"/>
      <c r="K387" s="13"/>
      <c r="L387" s="191"/>
      <c r="M387" s="196"/>
      <c r="N387" s="197"/>
      <c r="O387" s="197"/>
      <c r="P387" s="197"/>
      <c r="Q387" s="197"/>
      <c r="R387" s="197"/>
      <c r="S387" s="197"/>
      <c r="T387" s="19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2" t="s">
        <v>152</v>
      </c>
      <c r="AU387" s="192" t="s">
        <v>21</v>
      </c>
      <c r="AV387" s="13" t="s">
        <v>21</v>
      </c>
      <c r="AW387" s="13" t="s">
        <v>40</v>
      </c>
      <c r="AX387" s="13" t="s">
        <v>92</v>
      </c>
      <c r="AY387" s="192" t="s">
        <v>141</v>
      </c>
    </row>
    <row r="388" spans="1:51" s="13" customFormat="1" ht="12">
      <c r="A388" s="13"/>
      <c r="B388" s="191"/>
      <c r="C388" s="13"/>
      <c r="D388" s="186" t="s">
        <v>152</v>
      </c>
      <c r="E388" s="13"/>
      <c r="F388" s="193" t="s">
        <v>1461</v>
      </c>
      <c r="G388" s="13"/>
      <c r="H388" s="194">
        <v>59.536</v>
      </c>
      <c r="I388" s="195"/>
      <c r="J388" s="13"/>
      <c r="K388" s="13"/>
      <c r="L388" s="191"/>
      <c r="M388" s="196"/>
      <c r="N388" s="197"/>
      <c r="O388" s="197"/>
      <c r="P388" s="197"/>
      <c r="Q388" s="197"/>
      <c r="R388" s="197"/>
      <c r="S388" s="197"/>
      <c r="T388" s="19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2" t="s">
        <v>152</v>
      </c>
      <c r="AU388" s="192" t="s">
        <v>21</v>
      </c>
      <c r="AV388" s="13" t="s">
        <v>21</v>
      </c>
      <c r="AW388" s="13" t="s">
        <v>3</v>
      </c>
      <c r="AX388" s="13" t="s">
        <v>92</v>
      </c>
      <c r="AY388" s="192" t="s">
        <v>141</v>
      </c>
    </row>
    <row r="389" spans="1:65" s="2" customFormat="1" ht="24.15" customHeight="1">
      <c r="A389" s="39"/>
      <c r="B389" s="172"/>
      <c r="C389" s="207" t="s">
        <v>431</v>
      </c>
      <c r="D389" s="207" t="s">
        <v>250</v>
      </c>
      <c r="E389" s="208" t="s">
        <v>1462</v>
      </c>
      <c r="F389" s="209" t="s">
        <v>1463</v>
      </c>
      <c r="G389" s="210" t="s">
        <v>178</v>
      </c>
      <c r="H389" s="211">
        <v>68.466</v>
      </c>
      <c r="I389" s="212"/>
      <c r="J389" s="213">
        <f>ROUND(I389*H389,2)</f>
        <v>0</v>
      </c>
      <c r="K389" s="209" t="s">
        <v>147</v>
      </c>
      <c r="L389" s="214"/>
      <c r="M389" s="215" t="s">
        <v>1</v>
      </c>
      <c r="N389" s="216" t="s">
        <v>49</v>
      </c>
      <c r="O389" s="78"/>
      <c r="P389" s="182">
        <f>O389*H389</f>
        <v>0</v>
      </c>
      <c r="Q389" s="182">
        <v>0.0319</v>
      </c>
      <c r="R389" s="182">
        <f>Q389*H389</f>
        <v>2.1840653999999997</v>
      </c>
      <c r="S389" s="182">
        <v>0</v>
      </c>
      <c r="T389" s="18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184" t="s">
        <v>181</v>
      </c>
      <c r="AT389" s="184" t="s">
        <v>250</v>
      </c>
      <c r="AU389" s="184" t="s">
        <v>21</v>
      </c>
      <c r="AY389" s="19" t="s">
        <v>141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9" t="s">
        <v>92</v>
      </c>
      <c r="BK389" s="185">
        <f>ROUND(I389*H389,2)</f>
        <v>0</v>
      </c>
      <c r="BL389" s="19" t="s">
        <v>148</v>
      </c>
      <c r="BM389" s="184" t="s">
        <v>1464</v>
      </c>
    </row>
    <row r="390" spans="1:51" s="13" customFormat="1" ht="12">
      <c r="A390" s="13"/>
      <c r="B390" s="191"/>
      <c r="C390" s="13"/>
      <c r="D390" s="186" t="s">
        <v>152</v>
      </c>
      <c r="E390" s="192" t="s">
        <v>1</v>
      </c>
      <c r="F390" s="193" t="s">
        <v>1465</v>
      </c>
      <c r="G390" s="13"/>
      <c r="H390" s="194">
        <v>162.357</v>
      </c>
      <c r="I390" s="195"/>
      <c r="J390" s="13"/>
      <c r="K390" s="13"/>
      <c r="L390" s="191"/>
      <c r="M390" s="196"/>
      <c r="N390" s="197"/>
      <c r="O390" s="197"/>
      <c r="P390" s="197"/>
      <c r="Q390" s="197"/>
      <c r="R390" s="197"/>
      <c r="S390" s="197"/>
      <c r="T390" s="19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2" t="s">
        <v>152</v>
      </c>
      <c r="AU390" s="192" t="s">
        <v>21</v>
      </c>
      <c r="AV390" s="13" t="s">
        <v>21</v>
      </c>
      <c r="AW390" s="13" t="s">
        <v>40</v>
      </c>
      <c r="AX390" s="13" t="s">
        <v>92</v>
      </c>
      <c r="AY390" s="192" t="s">
        <v>141</v>
      </c>
    </row>
    <row r="391" spans="1:51" s="13" customFormat="1" ht="12">
      <c r="A391" s="13"/>
      <c r="B391" s="191"/>
      <c r="C391" s="13"/>
      <c r="D391" s="186" t="s">
        <v>152</v>
      </c>
      <c r="E391" s="13"/>
      <c r="F391" s="193" t="s">
        <v>1466</v>
      </c>
      <c r="G391" s="13"/>
      <c r="H391" s="194">
        <v>68.466</v>
      </c>
      <c r="I391" s="195"/>
      <c r="J391" s="13"/>
      <c r="K391" s="13"/>
      <c r="L391" s="191"/>
      <c r="M391" s="196"/>
      <c r="N391" s="197"/>
      <c r="O391" s="197"/>
      <c r="P391" s="197"/>
      <c r="Q391" s="197"/>
      <c r="R391" s="197"/>
      <c r="S391" s="197"/>
      <c r="T391" s="19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2" t="s">
        <v>152</v>
      </c>
      <c r="AU391" s="192" t="s">
        <v>21</v>
      </c>
      <c r="AV391" s="13" t="s">
        <v>21</v>
      </c>
      <c r="AW391" s="13" t="s">
        <v>3</v>
      </c>
      <c r="AX391" s="13" t="s">
        <v>92</v>
      </c>
      <c r="AY391" s="192" t="s">
        <v>141</v>
      </c>
    </row>
    <row r="392" spans="1:65" s="2" customFormat="1" ht="14.4" customHeight="1">
      <c r="A392" s="39"/>
      <c r="B392" s="172"/>
      <c r="C392" s="207" t="s">
        <v>436</v>
      </c>
      <c r="D392" s="207" t="s">
        <v>250</v>
      </c>
      <c r="E392" s="208" t="s">
        <v>1467</v>
      </c>
      <c r="F392" s="209" t="s">
        <v>1455</v>
      </c>
      <c r="G392" s="210" t="s">
        <v>309</v>
      </c>
      <c r="H392" s="211">
        <v>0.422</v>
      </c>
      <c r="I392" s="212"/>
      <c r="J392" s="213">
        <f>ROUND(I392*H392,2)</f>
        <v>0</v>
      </c>
      <c r="K392" s="209" t="s">
        <v>1</v>
      </c>
      <c r="L392" s="214"/>
      <c r="M392" s="215" t="s">
        <v>1</v>
      </c>
      <c r="N392" s="216" t="s">
        <v>49</v>
      </c>
      <c r="O392" s="78"/>
      <c r="P392" s="182">
        <f>O392*H392</f>
        <v>0</v>
      </c>
      <c r="Q392" s="182">
        <v>0.025</v>
      </c>
      <c r="R392" s="182">
        <f>Q392*H392</f>
        <v>0.01055</v>
      </c>
      <c r="S392" s="182">
        <v>0</v>
      </c>
      <c r="T392" s="18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184" t="s">
        <v>181</v>
      </c>
      <c r="AT392" s="184" t="s">
        <v>250</v>
      </c>
      <c r="AU392" s="184" t="s">
        <v>21</v>
      </c>
      <c r="AY392" s="19" t="s">
        <v>141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9" t="s">
        <v>92</v>
      </c>
      <c r="BK392" s="185">
        <f>ROUND(I392*H392,2)</f>
        <v>0</v>
      </c>
      <c r="BL392" s="19" t="s">
        <v>148</v>
      </c>
      <c r="BM392" s="184" t="s">
        <v>1468</v>
      </c>
    </row>
    <row r="393" spans="1:51" s="13" customFormat="1" ht="12">
      <c r="A393" s="13"/>
      <c r="B393" s="191"/>
      <c r="C393" s="13"/>
      <c r="D393" s="186" t="s">
        <v>152</v>
      </c>
      <c r="E393" s="13"/>
      <c r="F393" s="193" t="s">
        <v>1368</v>
      </c>
      <c r="G393" s="13"/>
      <c r="H393" s="194">
        <v>0.422</v>
      </c>
      <c r="I393" s="195"/>
      <c r="J393" s="13"/>
      <c r="K393" s="13"/>
      <c r="L393" s="191"/>
      <c r="M393" s="196"/>
      <c r="N393" s="197"/>
      <c r="O393" s="197"/>
      <c r="P393" s="197"/>
      <c r="Q393" s="197"/>
      <c r="R393" s="197"/>
      <c r="S393" s="197"/>
      <c r="T393" s="19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2" t="s">
        <v>152</v>
      </c>
      <c r="AU393" s="192" t="s">
        <v>21</v>
      </c>
      <c r="AV393" s="13" t="s">
        <v>21</v>
      </c>
      <c r="AW393" s="13" t="s">
        <v>3</v>
      </c>
      <c r="AX393" s="13" t="s">
        <v>92</v>
      </c>
      <c r="AY393" s="192" t="s">
        <v>141</v>
      </c>
    </row>
    <row r="394" spans="1:65" s="2" customFormat="1" ht="24.15" customHeight="1">
      <c r="A394" s="39"/>
      <c r="B394" s="172"/>
      <c r="C394" s="173" t="s">
        <v>442</v>
      </c>
      <c r="D394" s="173" t="s">
        <v>143</v>
      </c>
      <c r="E394" s="174" t="s">
        <v>1469</v>
      </c>
      <c r="F394" s="175" t="s">
        <v>1470</v>
      </c>
      <c r="G394" s="176" t="s">
        <v>178</v>
      </c>
      <c r="H394" s="177">
        <v>34.006</v>
      </c>
      <c r="I394" s="178"/>
      <c r="J394" s="179">
        <f>ROUND(I394*H394,2)</f>
        <v>0</v>
      </c>
      <c r="K394" s="175" t="s">
        <v>147</v>
      </c>
      <c r="L394" s="40"/>
      <c r="M394" s="180" t="s">
        <v>1</v>
      </c>
      <c r="N394" s="181" t="s">
        <v>49</v>
      </c>
      <c r="O394" s="78"/>
      <c r="P394" s="182">
        <f>O394*H394</f>
        <v>0</v>
      </c>
      <c r="Q394" s="182">
        <v>4E-05</v>
      </c>
      <c r="R394" s="182">
        <f>Q394*H394</f>
        <v>0.0013602400000000002</v>
      </c>
      <c r="S394" s="182">
        <v>0</v>
      </c>
      <c r="T394" s="18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184" t="s">
        <v>148</v>
      </c>
      <c r="AT394" s="184" t="s">
        <v>143</v>
      </c>
      <c r="AU394" s="184" t="s">
        <v>21</v>
      </c>
      <c r="AY394" s="19" t="s">
        <v>141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9" t="s">
        <v>92</v>
      </c>
      <c r="BK394" s="185">
        <f>ROUND(I394*H394,2)</f>
        <v>0</v>
      </c>
      <c r="BL394" s="19" t="s">
        <v>148</v>
      </c>
      <c r="BM394" s="184" t="s">
        <v>1471</v>
      </c>
    </row>
    <row r="395" spans="1:51" s="13" customFormat="1" ht="12">
      <c r="A395" s="13"/>
      <c r="B395" s="191"/>
      <c r="C395" s="13"/>
      <c r="D395" s="186" t="s">
        <v>152</v>
      </c>
      <c r="E395" s="192" t="s">
        <v>1</v>
      </c>
      <c r="F395" s="193" t="s">
        <v>1472</v>
      </c>
      <c r="G395" s="13"/>
      <c r="H395" s="194">
        <v>80.64</v>
      </c>
      <c r="I395" s="195"/>
      <c r="J395" s="13"/>
      <c r="K395" s="13"/>
      <c r="L395" s="191"/>
      <c r="M395" s="196"/>
      <c r="N395" s="197"/>
      <c r="O395" s="197"/>
      <c r="P395" s="197"/>
      <c r="Q395" s="197"/>
      <c r="R395" s="197"/>
      <c r="S395" s="197"/>
      <c r="T395" s="19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2" t="s">
        <v>152</v>
      </c>
      <c r="AU395" s="192" t="s">
        <v>21</v>
      </c>
      <c r="AV395" s="13" t="s">
        <v>21</v>
      </c>
      <c r="AW395" s="13" t="s">
        <v>40</v>
      </c>
      <c r="AX395" s="13" t="s">
        <v>92</v>
      </c>
      <c r="AY395" s="192" t="s">
        <v>141</v>
      </c>
    </row>
    <row r="396" spans="1:51" s="13" customFormat="1" ht="12">
      <c r="A396" s="13"/>
      <c r="B396" s="191"/>
      <c r="C396" s="13"/>
      <c r="D396" s="186" t="s">
        <v>152</v>
      </c>
      <c r="E396" s="13"/>
      <c r="F396" s="193" t="s">
        <v>1473</v>
      </c>
      <c r="G396" s="13"/>
      <c r="H396" s="194">
        <v>34.006</v>
      </c>
      <c r="I396" s="195"/>
      <c r="J396" s="13"/>
      <c r="K396" s="13"/>
      <c r="L396" s="191"/>
      <c r="M396" s="196"/>
      <c r="N396" s="197"/>
      <c r="O396" s="197"/>
      <c r="P396" s="197"/>
      <c r="Q396" s="197"/>
      <c r="R396" s="197"/>
      <c r="S396" s="197"/>
      <c r="T396" s="19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2" t="s">
        <v>152</v>
      </c>
      <c r="AU396" s="192" t="s">
        <v>21</v>
      </c>
      <c r="AV396" s="13" t="s">
        <v>21</v>
      </c>
      <c r="AW396" s="13" t="s">
        <v>3</v>
      </c>
      <c r="AX396" s="13" t="s">
        <v>92</v>
      </c>
      <c r="AY396" s="192" t="s">
        <v>141</v>
      </c>
    </row>
    <row r="397" spans="1:65" s="2" customFormat="1" ht="24.15" customHeight="1">
      <c r="A397" s="39"/>
      <c r="B397" s="172"/>
      <c r="C397" s="207" t="s">
        <v>448</v>
      </c>
      <c r="D397" s="207" t="s">
        <v>250</v>
      </c>
      <c r="E397" s="208" t="s">
        <v>1474</v>
      </c>
      <c r="F397" s="209" t="s">
        <v>1475</v>
      </c>
      <c r="G397" s="210" t="s">
        <v>178</v>
      </c>
      <c r="H397" s="211">
        <v>39.107</v>
      </c>
      <c r="I397" s="212"/>
      <c r="J397" s="213">
        <f>ROUND(I397*H397,2)</f>
        <v>0</v>
      </c>
      <c r="K397" s="209" t="s">
        <v>147</v>
      </c>
      <c r="L397" s="214"/>
      <c r="M397" s="215" t="s">
        <v>1</v>
      </c>
      <c r="N397" s="216" t="s">
        <v>49</v>
      </c>
      <c r="O397" s="78"/>
      <c r="P397" s="182">
        <f>O397*H397</f>
        <v>0</v>
      </c>
      <c r="Q397" s="182">
        <v>0.02025</v>
      </c>
      <c r="R397" s="182">
        <f>Q397*H397</f>
        <v>0.7919167500000001</v>
      </c>
      <c r="S397" s="182">
        <v>0</v>
      </c>
      <c r="T397" s="18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184" t="s">
        <v>181</v>
      </c>
      <c r="AT397" s="184" t="s">
        <v>250</v>
      </c>
      <c r="AU397" s="184" t="s">
        <v>21</v>
      </c>
      <c r="AY397" s="19" t="s">
        <v>141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9" t="s">
        <v>92</v>
      </c>
      <c r="BK397" s="185">
        <f>ROUND(I397*H397,2)</f>
        <v>0</v>
      </c>
      <c r="BL397" s="19" t="s">
        <v>148</v>
      </c>
      <c r="BM397" s="184" t="s">
        <v>1476</v>
      </c>
    </row>
    <row r="398" spans="1:51" s="13" customFormat="1" ht="12">
      <c r="A398" s="13"/>
      <c r="B398" s="191"/>
      <c r="C398" s="13"/>
      <c r="D398" s="186" t="s">
        <v>152</v>
      </c>
      <c r="E398" s="192" t="s">
        <v>1</v>
      </c>
      <c r="F398" s="193" t="s">
        <v>1477</v>
      </c>
      <c r="G398" s="13"/>
      <c r="H398" s="194">
        <v>92.736</v>
      </c>
      <c r="I398" s="195"/>
      <c r="J398" s="13"/>
      <c r="K398" s="13"/>
      <c r="L398" s="191"/>
      <c r="M398" s="196"/>
      <c r="N398" s="197"/>
      <c r="O398" s="197"/>
      <c r="P398" s="197"/>
      <c r="Q398" s="197"/>
      <c r="R398" s="197"/>
      <c r="S398" s="197"/>
      <c r="T398" s="19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2" t="s">
        <v>152</v>
      </c>
      <c r="AU398" s="192" t="s">
        <v>21</v>
      </c>
      <c r="AV398" s="13" t="s">
        <v>21</v>
      </c>
      <c r="AW398" s="13" t="s">
        <v>40</v>
      </c>
      <c r="AX398" s="13" t="s">
        <v>92</v>
      </c>
      <c r="AY398" s="192" t="s">
        <v>141</v>
      </c>
    </row>
    <row r="399" spans="1:51" s="13" customFormat="1" ht="12">
      <c r="A399" s="13"/>
      <c r="B399" s="191"/>
      <c r="C399" s="13"/>
      <c r="D399" s="186" t="s">
        <v>152</v>
      </c>
      <c r="E399" s="13"/>
      <c r="F399" s="193" t="s">
        <v>1478</v>
      </c>
      <c r="G399" s="13"/>
      <c r="H399" s="194">
        <v>39.107</v>
      </c>
      <c r="I399" s="195"/>
      <c r="J399" s="13"/>
      <c r="K399" s="13"/>
      <c r="L399" s="191"/>
      <c r="M399" s="196"/>
      <c r="N399" s="197"/>
      <c r="O399" s="197"/>
      <c r="P399" s="197"/>
      <c r="Q399" s="197"/>
      <c r="R399" s="197"/>
      <c r="S399" s="197"/>
      <c r="T399" s="19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2" t="s">
        <v>152</v>
      </c>
      <c r="AU399" s="192" t="s">
        <v>21</v>
      </c>
      <c r="AV399" s="13" t="s">
        <v>21</v>
      </c>
      <c r="AW399" s="13" t="s">
        <v>3</v>
      </c>
      <c r="AX399" s="13" t="s">
        <v>92</v>
      </c>
      <c r="AY399" s="192" t="s">
        <v>141</v>
      </c>
    </row>
    <row r="400" spans="1:65" s="2" customFormat="1" ht="14.4" customHeight="1">
      <c r="A400" s="39"/>
      <c r="B400" s="172"/>
      <c r="C400" s="207" t="s">
        <v>453</v>
      </c>
      <c r="D400" s="207" t="s">
        <v>250</v>
      </c>
      <c r="E400" s="208" t="s">
        <v>1479</v>
      </c>
      <c r="F400" s="209" t="s">
        <v>1455</v>
      </c>
      <c r="G400" s="210" t="s">
        <v>309</v>
      </c>
      <c r="H400" s="211">
        <v>0.422</v>
      </c>
      <c r="I400" s="212"/>
      <c r="J400" s="213">
        <f>ROUND(I400*H400,2)</f>
        <v>0</v>
      </c>
      <c r="K400" s="209" t="s">
        <v>1</v>
      </c>
      <c r="L400" s="214"/>
      <c r="M400" s="215" t="s">
        <v>1</v>
      </c>
      <c r="N400" s="216" t="s">
        <v>49</v>
      </c>
      <c r="O400" s="78"/>
      <c r="P400" s="182">
        <f>O400*H400</f>
        <v>0</v>
      </c>
      <c r="Q400" s="182">
        <v>0.025</v>
      </c>
      <c r="R400" s="182">
        <f>Q400*H400</f>
        <v>0.01055</v>
      </c>
      <c r="S400" s="182">
        <v>0</v>
      </c>
      <c r="T400" s="18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184" t="s">
        <v>181</v>
      </c>
      <c r="AT400" s="184" t="s">
        <v>250</v>
      </c>
      <c r="AU400" s="184" t="s">
        <v>21</v>
      </c>
      <c r="AY400" s="19" t="s">
        <v>141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19" t="s">
        <v>92</v>
      </c>
      <c r="BK400" s="185">
        <f>ROUND(I400*H400,2)</f>
        <v>0</v>
      </c>
      <c r="BL400" s="19" t="s">
        <v>148</v>
      </c>
      <c r="BM400" s="184" t="s">
        <v>1480</v>
      </c>
    </row>
    <row r="401" spans="1:51" s="13" customFormat="1" ht="12">
      <c r="A401" s="13"/>
      <c r="B401" s="191"/>
      <c r="C401" s="13"/>
      <c r="D401" s="186" t="s">
        <v>152</v>
      </c>
      <c r="E401" s="13"/>
      <c r="F401" s="193" t="s">
        <v>1368</v>
      </c>
      <c r="G401" s="13"/>
      <c r="H401" s="194">
        <v>0.422</v>
      </c>
      <c r="I401" s="195"/>
      <c r="J401" s="13"/>
      <c r="K401" s="13"/>
      <c r="L401" s="191"/>
      <c r="M401" s="196"/>
      <c r="N401" s="197"/>
      <c r="O401" s="197"/>
      <c r="P401" s="197"/>
      <c r="Q401" s="197"/>
      <c r="R401" s="197"/>
      <c r="S401" s="197"/>
      <c r="T401" s="19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2" t="s">
        <v>152</v>
      </c>
      <c r="AU401" s="192" t="s">
        <v>21</v>
      </c>
      <c r="AV401" s="13" t="s">
        <v>21</v>
      </c>
      <c r="AW401" s="13" t="s">
        <v>3</v>
      </c>
      <c r="AX401" s="13" t="s">
        <v>92</v>
      </c>
      <c r="AY401" s="192" t="s">
        <v>141</v>
      </c>
    </row>
    <row r="402" spans="1:65" s="2" customFormat="1" ht="24.15" customHeight="1">
      <c r="A402" s="39"/>
      <c r="B402" s="172"/>
      <c r="C402" s="173" t="s">
        <v>458</v>
      </c>
      <c r="D402" s="173" t="s">
        <v>143</v>
      </c>
      <c r="E402" s="174" t="s">
        <v>1481</v>
      </c>
      <c r="F402" s="175" t="s">
        <v>1482</v>
      </c>
      <c r="G402" s="176" t="s">
        <v>309</v>
      </c>
      <c r="H402" s="177">
        <v>0.422</v>
      </c>
      <c r="I402" s="178"/>
      <c r="J402" s="179">
        <f>ROUND(I402*H402,2)</f>
        <v>0</v>
      </c>
      <c r="K402" s="175" t="s">
        <v>1</v>
      </c>
      <c r="L402" s="40"/>
      <c r="M402" s="180" t="s">
        <v>1</v>
      </c>
      <c r="N402" s="181" t="s">
        <v>49</v>
      </c>
      <c r="O402" s="78"/>
      <c r="P402" s="182">
        <f>O402*H402</f>
        <v>0</v>
      </c>
      <c r="Q402" s="182">
        <v>2.11676</v>
      </c>
      <c r="R402" s="182">
        <f>Q402*H402</f>
        <v>0.89327272</v>
      </c>
      <c r="S402" s="182">
        <v>0</v>
      </c>
      <c r="T402" s="18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184" t="s">
        <v>148</v>
      </c>
      <c r="AT402" s="184" t="s">
        <v>143</v>
      </c>
      <c r="AU402" s="184" t="s">
        <v>21</v>
      </c>
      <c r="AY402" s="19" t="s">
        <v>141</v>
      </c>
      <c r="BE402" s="185">
        <f>IF(N402="základní",J402,0)</f>
        <v>0</v>
      </c>
      <c r="BF402" s="185">
        <f>IF(N402="snížená",J402,0)</f>
        <v>0</v>
      </c>
      <c r="BG402" s="185">
        <f>IF(N402="zákl. přenesená",J402,0)</f>
        <v>0</v>
      </c>
      <c r="BH402" s="185">
        <f>IF(N402="sníž. přenesená",J402,0)</f>
        <v>0</v>
      </c>
      <c r="BI402" s="185">
        <f>IF(N402="nulová",J402,0)</f>
        <v>0</v>
      </c>
      <c r="BJ402" s="19" t="s">
        <v>92</v>
      </c>
      <c r="BK402" s="185">
        <f>ROUND(I402*H402,2)</f>
        <v>0</v>
      </c>
      <c r="BL402" s="19" t="s">
        <v>148</v>
      </c>
      <c r="BM402" s="184" t="s">
        <v>1483</v>
      </c>
    </row>
    <row r="403" spans="1:51" s="13" customFormat="1" ht="12">
      <c r="A403" s="13"/>
      <c r="B403" s="191"/>
      <c r="C403" s="13"/>
      <c r="D403" s="186" t="s">
        <v>152</v>
      </c>
      <c r="E403" s="13"/>
      <c r="F403" s="193" t="s">
        <v>1368</v>
      </c>
      <c r="G403" s="13"/>
      <c r="H403" s="194">
        <v>0.422</v>
      </c>
      <c r="I403" s="195"/>
      <c r="J403" s="13"/>
      <c r="K403" s="13"/>
      <c r="L403" s="191"/>
      <c r="M403" s="196"/>
      <c r="N403" s="197"/>
      <c r="O403" s="197"/>
      <c r="P403" s="197"/>
      <c r="Q403" s="197"/>
      <c r="R403" s="197"/>
      <c r="S403" s="197"/>
      <c r="T403" s="19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2" t="s">
        <v>152</v>
      </c>
      <c r="AU403" s="192" t="s">
        <v>21</v>
      </c>
      <c r="AV403" s="13" t="s">
        <v>21</v>
      </c>
      <c r="AW403" s="13" t="s">
        <v>3</v>
      </c>
      <c r="AX403" s="13" t="s">
        <v>92</v>
      </c>
      <c r="AY403" s="192" t="s">
        <v>141</v>
      </c>
    </row>
    <row r="404" spans="1:65" s="2" customFormat="1" ht="24.15" customHeight="1">
      <c r="A404" s="39"/>
      <c r="B404" s="172"/>
      <c r="C404" s="207" t="s">
        <v>463</v>
      </c>
      <c r="D404" s="207" t="s">
        <v>250</v>
      </c>
      <c r="E404" s="208" t="s">
        <v>1484</v>
      </c>
      <c r="F404" s="209" t="s">
        <v>1485</v>
      </c>
      <c r="G404" s="210" t="s">
        <v>309</v>
      </c>
      <c r="H404" s="211">
        <v>0.422</v>
      </c>
      <c r="I404" s="212"/>
      <c r="J404" s="213">
        <f>ROUND(I404*H404,2)</f>
        <v>0</v>
      </c>
      <c r="K404" s="209" t="s">
        <v>1</v>
      </c>
      <c r="L404" s="214"/>
      <c r="M404" s="215" t="s">
        <v>1</v>
      </c>
      <c r="N404" s="216" t="s">
        <v>49</v>
      </c>
      <c r="O404" s="78"/>
      <c r="P404" s="182">
        <f>O404*H404</f>
        <v>0</v>
      </c>
      <c r="Q404" s="182">
        <v>1.229</v>
      </c>
      <c r="R404" s="182">
        <f>Q404*H404</f>
        <v>0.518638</v>
      </c>
      <c r="S404" s="182">
        <v>0</v>
      </c>
      <c r="T404" s="18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184" t="s">
        <v>181</v>
      </c>
      <c r="AT404" s="184" t="s">
        <v>250</v>
      </c>
      <c r="AU404" s="184" t="s">
        <v>21</v>
      </c>
      <c r="AY404" s="19" t="s">
        <v>141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19" t="s">
        <v>92</v>
      </c>
      <c r="BK404" s="185">
        <f>ROUND(I404*H404,2)</f>
        <v>0</v>
      </c>
      <c r="BL404" s="19" t="s">
        <v>148</v>
      </c>
      <c r="BM404" s="184" t="s">
        <v>1486</v>
      </c>
    </row>
    <row r="405" spans="1:51" s="13" customFormat="1" ht="12">
      <c r="A405" s="13"/>
      <c r="B405" s="191"/>
      <c r="C405" s="13"/>
      <c r="D405" s="186" t="s">
        <v>152</v>
      </c>
      <c r="E405" s="13"/>
      <c r="F405" s="193" t="s">
        <v>1368</v>
      </c>
      <c r="G405" s="13"/>
      <c r="H405" s="194">
        <v>0.422</v>
      </c>
      <c r="I405" s="195"/>
      <c r="J405" s="13"/>
      <c r="K405" s="13"/>
      <c r="L405" s="191"/>
      <c r="M405" s="196"/>
      <c r="N405" s="197"/>
      <c r="O405" s="197"/>
      <c r="P405" s="197"/>
      <c r="Q405" s="197"/>
      <c r="R405" s="197"/>
      <c r="S405" s="197"/>
      <c r="T405" s="19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2" t="s">
        <v>152</v>
      </c>
      <c r="AU405" s="192" t="s">
        <v>21</v>
      </c>
      <c r="AV405" s="13" t="s">
        <v>21</v>
      </c>
      <c r="AW405" s="13" t="s">
        <v>3</v>
      </c>
      <c r="AX405" s="13" t="s">
        <v>92</v>
      </c>
      <c r="AY405" s="192" t="s">
        <v>141</v>
      </c>
    </row>
    <row r="406" spans="1:65" s="2" customFormat="1" ht="24.15" customHeight="1">
      <c r="A406" s="39"/>
      <c r="B406" s="172"/>
      <c r="C406" s="207" t="s">
        <v>469</v>
      </c>
      <c r="D406" s="207" t="s">
        <v>250</v>
      </c>
      <c r="E406" s="208" t="s">
        <v>1487</v>
      </c>
      <c r="F406" s="209" t="s">
        <v>1488</v>
      </c>
      <c r="G406" s="210" t="s">
        <v>309</v>
      </c>
      <c r="H406" s="211">
        <v>0.422</v>
      </c>
      <c r="I406" s="212"/>
      <c r="J406" s="213">
        <f>ROUND(I406*H406,2)</f>
        <v>0</v>
      </c>
      <c r="K406" s="209" t="s">
        <v>147</v>
      </c>
      <c r="L406" s="214"/>
      <c r="M406" s="215" t="s">
        <v>1</v>
      </c>
      <c r="N406" s="216" t="s">
        <v>49</v>
      </c>
      <c r="O406" s="78"/>
      <c r="P406" s="182">
        <f>O406*H406</f>
        <v>0</v>
      </c>
      <c r="Q406" s="182">
        <v>0.254</v>
      </c>
      <c r="R406" s="182">
        <f>Q406*H406</f>
        <v>0.10718799999999999</v>
      </c>
      <c r="S406" s="182">
        <v>0</v>
      </c>
      <c r="T406" s="18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184" t="s">
        <v>181</v>
      </c>
      <c r="AT406" s="184" t="s">
        <v>250</v>
      </c>
      <c r="AU406" s="184" t="s">
        <v>21</v>
      </c>
      <c r="AY406" s="19" t="s">
        <v>141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9" t="s">
        <v>92</v>
      </c>
      <c r="BK406" s="185">
        <f>ROUND(I406*H406,2)</f>
        <v>0</v>
      </c>
      <c r="BL406" s="19" t="s">
        <v>148</v>
      </c>
      <c r="BM406" s="184" t="s">
        <v>1489</v>
      </c>
    </row>
    <row r="407" spans="1:51" s="13" customFormat="1" ht="12">
      <c r="A407" s="13"/>
      <c r="B407" s="191"/>
      <c r="C407" s="13"/>
      <c r="D407" s="186" t="s">
        <v>152</v>
      </c>
      <c r="E407" s="13"/>
      <c r="F407" s="193" t="s">
        <v>1368</v>
      </c>
      <c r="G407" s="13"/>
      <c r="H407" s="194">
        <v>0.422</v>
      </c>
      <c r="I407" s="195"/>
      <c r="J407" s="13"/>
      <c r="K407" s="13"/>
      <c r="L407" s="191"/>
      <c r="M407" s="196"/>
      <c r="N407" s="197"/>
      <c r="O407" s="197"/>
      <c r="P407" s="197"/>
      <c r="Q407" s="197"/>
      <c r="R407" s="197"/>
      <c r="S407" s="197"/>
      <c r="T407" s="19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2" t="s">
        <v>152</v>
      </c>
      <c r="AU407" s="192" t="s">
        <v>21</v>
      </c>
      <c r="AV407" s="13" t="s">
        <v>21</v>
      </c>
      <c r="AW407" s="13" t="s">
        <v>3</v>
      </c>
      <c r="AX407" s="13" t="s">
        <v>92</v>
      </c>
      <c r="AY407" s="192" t="s">
        <v>141</v>
      </c>
    </row>
    <row r="408" spans="1:65" s="2" customFormat="1" ht="24.15" customHeight="1">
      <c r="A408" s="39"/>
      <c r="B408" s="172"/>
      <c r="C408" s="207" t="s">
        <v>475</v>
      </c>
      <c r="D408" s="207" t="s">
        <v>250</v>
      </c>
      <c r="E408" s="208" t="s">
        <v>1490</v>
      </c>
      <c r="F408" s="209" t="s">
        <v>1491</v>
      </c>
      <c r="G408" s="210" t="s">
        <v>309</v>
      </c>
      <c r="H408" s="211">
        <v>0.422</v>
      </c>
      <c r="I408" s="212"/>
      <c r="J408" s="213">
        <f>ROUND(I408*H408,2)</f>
        <v>0</v>
      </c>
      <c r="K408" s="209" t="s">
        <v>147</v>
      </c>
      <c r="L408" s="214"/>
      <c r="M408" s="215" t="s">
        <v>1</v>
      </c>
      <c r="N408" s="216" t="s">
        <v>49</v>
      </c>
      <c r="O408" s="78"/>
      <c r="P408" s="182">
        <f>O408*H408</f>
        <v>0</v>
      </c>
      <c r="Q408" s="182">
        <v>0.393</v>
      </c>
      <c r="R408" s="182">
        <f>Q408*H408</f>
        <v>0.165846</v>
      </c>
      <c r="S408" s="182">
        <v>0</v>
      </c>
      <c r="T408" s="18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184" t="s">
        <v>181</v>
      </c>
      <c r="AT408" s="184" t="s">
        <v>250</v>
      </c>
      <c r="AU408" s="184" t="s">
        <v>21</v>
      </c>
      <c r="AY408" s="19" t="s">
        <v>141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9" t="s">
        <v>92</v>
      </c>
      <c r="BK408" s="185">
        <f>ROUND(I408*H408,2)</f>
        <v>0</v>
      </c>
      <c r="BL408" s="19" t="s">
        <v>148</v>
      </c>
      <c r="BM408" s="184" t="s">
        <v>1492</v>
      </c>
    </row>
    <row r="409" spans="1:51" s="13" customFormat="1" ht="12">
      <c r="A409" s="13"/>
      <c r="B409" s="191"/>
      <c r="C409" s="13"/>
      <c r="D409" s="186" t="s">
        <v>152</v>
      </c>
      <c r="E409" s="13"/>
      <c r="F409" s="193" t="s">
        <v>1368</v>
      </c>
      <c r="G409" s="13"/>
      <c r="H409" s="194">
        <v>0.422</v>
      </c>
      <c r="I409" s="195"/>
      <c r="J409" s="13"/>
      <c r="K409" s="13"/>
      <c r="L409" s="191"/>
      <c r="M409" s="196"/>
      <c r="N409" s="197"/>
      <c r="O409" s="197"/>
      <c r="P409" s="197"/>
      <c r="Q409" s="197"/>
      <c r="R409" s="197"/>
      <c r="S409" s="197"/>
      <c r="T409" s="19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2" t="s">
        <v>152</v>
      </c>
      <c r="AU409" s="192" t="s">
        <v>21</v>
      </c>
      <c r="AV409" s="13" t="s">
        <v>21</v>
      </c>
      <c r="AW409" s="13" t="s">
        <v>3</v>
      </c>
      <c r="AX409" s="13" t="s">
        <v>92</v>
      </c>
      <c r="AY409" s="192" t="s">
        <v>141</v>
      </c>
    </row>
    <row r="410" spans="1:65" s="2" customFormat="1" ht="24.15" customHeight="1">
      <c r="A410" s="39"/>
      <c r="B410" s="172"/>
      <c r="C410" s="173" t="s">
        <v>479</v>
      </c>
      <c r="D410" s="173" t="s">
        <v>143</v>
      </c>
      <c r="E410" s="174" t="s">
        <v>1493</v>
      </c>
      <c r="F410" s="175" t="s">
        <v>1494</v>
      </c>
      <c r="G410" s="176" t="s">
        <v>309</v>
      </c>
      <c r="H410" s="177">
        <v>7.591</v>
      </c>
      <c r="I410" s="178"/>
      <c r="J410" s="179">
        <f>ROUND(I410*H410,2)</f>
        <v>0</v>
      </c>
      <c r="K410" s="175" t="s">
        <v>147</v>
      </c>
      <c r="L410" s="40"/>
      <c r="M410" s="180" t="s">
        <v>1</v>
      </c>
      <c r="N410" s="181" t="s">
        <v>49</v>
      </c>
      <c r="O410" s="78"/>
      <c r="P410" s="182">
        <f>O410*H410</f>
        <v>0</v>
      </c>
      <c r="Q410" s="182">
        <v>2.25689</v>
      </c>
      <c r="R410" s="182">
        <f>Q410*H410</f>
        <v>17.13205199</v>
      </c>
      <c r="S410" s="182">
        <v>0</v>
      </c>
      <c r="T410" s="18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184" t="s">
        <v>148</v>
      </c>
      <c r="AT410" s="184" t="s">
        <v>143</v>
      </c>
      <c r="AU410" s="184" t="s">
        <v>21</v>
      </c>
      <c r="AY410" s="19" t="s">
        <v>141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19" t="s">
        <v>92</v>
      </c>
      <c r="BK410" s="185">
        <f>ROUND(I410*H410,2)</f>
        <v>0</v>
      </c>
      <c r="BL410" s="19" t="s">
        <v>148</v>
      </c>
      <c r="BM410" s="184" t="s">
        <v>1495</v>
      </c>
    </row>
    <row r="411" spans="1:51" s="13" customFormat="1" ht="12">
      <c r="A411" s="13"/>
      <c r="B411" s="191"/>
      <c r="C411" s="13"/>
      <c r="D411" s="186" t="s">
        <v>152</v>
      </c>
      <c r="E411" s="13"/>
      <c r="F411" s="193" t="s">
        <v>1496</v>
      </c>
      <c r="G411" s="13"/>
      <c r="H411" s="194">
        <v>7.591</v>
      </c>
      <c r="I411" s="195"/>
      <c r="J411" s="13"/>
      <c r="K411" s="13"/>
      <c r="L411" s="191"/>
      <c r="M411" s="196"/>
      <c r="N411" s="197"/>
      <c r="O411" s="197"/>
      <c r="P411" s="197"/>
      <c r="Q411" s="197"/>
      <c r="R411" s="197"/>
      <c r="S411" s="197"/>
      <c r="T411" s="19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2" t="s">
        <v>152</v>
      </c>
      <c r="AU411" s="192" t="s">
        <v>21</v>
      </c>
      <c r="AV411" s="13" t="s">
        <v>21</v>
      </c>
      <c r="AW411" s="13" t="s">
        <v>3</v>
      </c>
      <c r="AX411" s="13" t="s">
        <v>92</v>
      </c>
      <c r="AY411" s="192" t="s">
        <v>141</v>
      </c>
    </row>
    <row r="412" spans="1:65" s="2" customFormat="1" ht="24.15" customHeight="1">
      <c r="A412" s="39"/>
      <c r="B412" s="172"/>
      <c r="C412" s="207" t="s">
        <v>486</v>
      </c>
      <c r="D412" s="207" t="s">
        <v>250</v>
      </c>
      <c r="E412" s="208" t="s">
        <v>1484</v>
      </c>
      <c r="F412" s="209" t="s">
        <v>1485</v>
      </c>
      <c r="G412" s="210" t="s">
        <v>309</v>
      </c>
      <c r="H412" s="211">
        <v>5.904</v>
      </c>
      <c r="I412" s="212"/>
      <c r="J412" s="213">
        <f>ROUND(I412*H412,2)</f>
        <v>0</v>
      </c>
      <c r="K412" s="209" t="s">
        <v>1</v>
      </c>
      <c r="L412" s="214"/>
      <c r="M412" s="215" t="s">
        <v>1</v>
      </c>
      <c r="N412" s="216" t="s">
        <v>49</v>
      </c>
      <c r="O412" s="78"/>
      <c r="P412" s="182">
        <f>O412*H412</f>
        <v>0</v>
      </c>
      <c r="Q412" s="182">
        <v>1.229</v>
      </c>
      <c r="R412" s="182">
        <f>Q412*H412</f>
        <v>7.256016000000001</v>
      </c>
      <c r="S412" s="182">
        <v>0</v>
      </c>
      <c r="T412" s="18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184" t="s">
        <v>181</v>
      </c>
      <c r="AT412" s="184" t="s">
        <v>250</v>
      </c>
      <c r="AU412" s="184" t="s">
        <v>21</v>
      </c>
      <c r="AY412" s="19" t="s">
        <v>141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19" t="s">
        <v>92</v>
      </c>
      <c r="BK412" s="185">
        <f>ROUND(I412*H412,2)</f>
        <v>0</v>
      </c>
      <c r="BL412" s="19" t="s">
        <v>148</v>
      </c>
      <c r="BM412" s="184" t="s">
        <v>1497</v>
      </c>
    </row>
    <row r="413" spans="1:51" s="13" customFormat="1" ht="12">
      <c r="A413" s="13"/>
      <c r="B413" s="191"/>
      <c r="C413" s="13"/>
      <c r="D413" s="186" t="s">
        <v>152</v>
      </c>
      <c r="E413" s="13"/>
      <c r="F413" s="193" t="s">
        <v>1376</v>
      </c>
      <c r="G413" s="13"/>
      <c r="H413" s="194">
        <v>5.904</v>
      </c>
      <c r="I413" s="195"/>
      <c r="J413" s="13"/>
      <c r="K413" s="13"/>
      <c r="L413" s="191"/>
      <c r="M413" s="196"/>
      <c r="N413" s="197"/>
      <c r="O413" s="197"/>
      <c r="P413" s="197"/>
      <c r="Q413" s="197"/>
      <c r="R413" s="197"/>
      <c r="S413" s="197"/>
      <c r="T413" s="19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2" t="s">
        <v>152</v>
      </c>
      <c r="AU413" s="192" t="s">
        <v>21</v>
      </c>
      <c r="AV413" s="13" t="s">
        <v>21</v>
      </c>
      <c r="AW413" s="13" t="s">
        <v>3</v>
      </c>
      <c r="AX413" s="13" t="s">
        <v>92</v>
      </c>
      <c r="AY413" s="192" t="s">
        <v>141</v>
      </c>
    </row>
    <row r="414" spans="1:65" s="2" customFormat="1" ht="24.15" customHeight="1">
      <c r="A414" s="39"/>
      <c r="B414" s="172"/>
      <c r="C414" s="207" t="s">
        <v>492</v>
      </c>
      <c r="D414" s="207" t="s">
        <v>250</v>
      </c>
      <c r="E414" s="208" t="s">
        <v>1498</v>
      </c>
      <c r="F414" s="209" t="s">
        <v>1499</v>
      </c>
      <c r="G414" s="210" t="s">
        <v>309</v>
      </c>
      <c r="H414" s="211">
        <v>1.687</v>
      </c>
      <c r="I414" s="212"/>
      <c r="J414" s="213">
        <f>ROUND(I414*H414,2)</f>
        <v>0</v>
      </c>
      <c r="K414" s="209" t="s">
        <v>1</v>
      </c>
      <c r="L414" s="214"/>
      <c r="M414" s="215" t="s">
        <v>1</v>
      </c>
      <c r="N414" s="216" t="s">
        <v>49</v>
      </c>
      <c r="O414" s="78"/>
      <c r="P414" s="182">
        <f>O414*H414</f>
        <v>0</v>
      </c>
      <c r="Q414" s="182">
        <v>1.229</v>
      </c>
      <c r="R414" s="182">
        <f>Q414*H414</f>
        <v>2.0733230000000002</v>
      </c>
      <c r="S414" s="182">
        <v>0</v>
      </c>
      <c r="T414" s="18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184" t="s">
        <v>181</v>
      </c>
      <c r="AT414" s="184" t="s">
        <v>250</v>
      </c>
      <c r="AU414" s="184" t="s">
        <v>21</v>
      </c>
      <c r="AY414" s="19" t="s">
        <v>141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9" t="s">
        <v>92</v>
      </c>
      <c r="BK414" s="185">
        <f>ROUND(I414*H414,2)</f>
        <v>0</v>
      </c>
      <c r="BL414" s="19" t="s">
        <v>148</v>
      </c>
      <c r="BM414" s="184" t="s">
        <v>1500</v>
      </c>
    </row>
    <row r="415" spans="1:51" s="13" customFormat="1" ht="12">
      <c r="A415" s="13"/>
      <c r="B415" s="191"/>
      <c r="C415" s="13"/>
      <c r="D415" s="186" t="s">
        <v>152</v>
      </c>
      <c r="E415" s="13"/>
      <c r="F415" s="193" t="s">
        <v>1501</v>
      </c>
      <c r="G415" s="13"/>
      <c r="H415" s="194">
        <v>1.687</v>
      </c>
      <c r="I415" s="195"/>
      <c r="J415" s="13"/>
      <c r="K415" s="13"/>
      <c r="L415" s="191"/>
      <c r="M415" s="196"/>
      <c r="N415" s="197"/>
      <c r="O415" s="197"/>
      <c r="P415" s="197"/>
      <c r="Q415" s="197"/>
      <c r="R415" s="197"/>
      <c r="S415" s="197"/>
      <c r="T415" s="19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2" t="s">
        <v>152</v>
      </c>
      <c r="AU415" s="192" t="s">
        <v>21</v>
      </c>
      <c r="AV415" s="13" t="s">
        <v>21</v>
      </c>
      <c r="AW415" s="13" t="s">
        <v>3</v>
      </c>
      <c r="AX415" s="13" t="s">
        <v>92</v>
      </c>
      <c r="AY415" s="192" t="s">
        <v>141</v>
      </c>
    </row>
    <row r="416" spans="1:65" s="2" customFormat="1" ht="24.15" customHeight="1">
      <c r="A416" s="39"/>
      <c r="B416" s="172"/>
      <c r="C416" s="207" t="s">
        <v>496</v>
      </c>
      <c r="D416" s="207" t="s">
        <v>250</v>
      </c>
      <c r="E416" s="208" t="s">
        <v>1487</v>
      </c>
      <c r="F416" s="209" t="s">
        <v>1488</v>
      </c>
      <c r="G416" s="210" t="s">
        <v>309</v>
      </c>
      <c r="H416" s="211">
        <v>5.904</v>
      </c>
      <c r="I416" s="212"/>
      <c r="J416" s="213">
        <f>ROUND(I416*H416,2)</f>
        <v>0</v>
      </c>
      <c r="K416" s="209" t="s">
        <v>147</v>
      </c>
      <c r="L416" s="214"/>
      <c r="M416" s="215" t="s">
        <v>1</v>
      </c>
      <c r="N416" s="216" t="s">
        <v>49</v>
      </c>
      <c r="O416" s="78"/>
      <c r="P416" s="182">
        <f>O416*H416</f>
        <v>0</v>
      </c>
      <c r="Q416" s="182">
        <v>0.254</v>
      </c>
      <c r="R416" s="182">
        <f>Q416*H416</f>
        <v>1.499616</v>
      </c>
      <c r="S416" s="182">
        <v>0</v>
      </c>
      <c r="T416" s="18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184" t="s">
        <v>181</v>
      </c>
      <c r="AT416" s="184" t="s">
        <v>250</v>
      </c>
      <c r="AU416" s="184" t="s">
        <v>21</v>
      </c>
      <c r="AY416" s="19" t="s">
        <v>141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9" t="s">
        <v>92</v>
      </c>
      <c r="BK416" s="185">
        <f>ROUND(I416*H416,2)</f>
        <v>0</v>
      </c>
      <c r="BL416" s="19" t="s">
        <v>148</v>
      </c>
      <c r="BM416" s="184" t="s">
        <v>1502</v>
      </c>
    </row>
    <row r="417" spans="1:51" s="13" customFormat="1" ht="12">
      <c r="A417" s="13"/>
      <c r="B417" s="191"/>
      <c r="C417" s="13"/>
      <c r="D417" s="186" t="s">
        <v>152</v>
      </c>
      <c r="E417" s="13"/>
      <c r="F417" s="193" t="s">
        <v>1376</v>
      </c>
      <c r="G417" s="13"/>
      <c r="H417" s="194">
        <v>5.904</v>
      </c>
      <c r="I417" s="195"/>
      <c r="J417" s="13"/>
      <c r="K417" s="13"/>
      <c r="L417" s="191"/>
      <c r="M417" s="196"/>
      <c r="N417" s="197"/>
      <c r="O417" s="197"/>
      <c r="P417" s="197"/>
      <c r="Q417" s="197"/>
      <c r="R417" s="197"/>
      <c r="S417" s="197"/>
      <c r="T417" s="19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2" t="s">
        <v>152</v>
      </c>
      <c r="AU417" s="192" t="s">
        <v>21</v>
      </c>
      <c r="AV417" s="13" t="s">
        <v>21</v>
      </c>
      <c r="AW417" s="13" t="s">
        <v>3</v>
      </c>
      <c r="AX417" s="13" t="s">
        <v>92</v>
      </c>
      <c r="AY417" s="192" t="s">
        <v>141</v>
      </c>
    </row>
    <row r="418" spans="1:65" s="2" customFormat="1" ht="24.15" customHeight="1">
      <c r="A418" s="39"/>
      <c r="B418" s="172"/>
      <c r="C418" s="207" t="s">
        <v>500</v>
      </c>
      <c r="D418" s="207" t="s">
        <v>250</v>
      </c>
      <c r="E418" s="208" t="s">
        <v>1503</v>
      </c>
      <c r="F418" s="209" t="s">
        <v>1504</v>
      </c>
      <c r="G418" s="210" t="s">
        <v>309</v>
      </c>
      <c r="H418" s="211">
        <v>0.843</v>
      </c>
      <c r="I418" s="212"/>
      <c r="J418" s="213">
        <f>ROUND(I418*H418,2)</f>
        <v>0</v>
      </c>
      <c r="K418" s="209" t="s">
        <v>1</v>
      </c>
      <c r="L418" s="214"/>
      <c r="M418" s="215" t="s">
        <v>1</v>
      </c>
      <c r="N418" s="216" t="s">
        <v>49</v>
      </c>
      <c r="O418" s="78"/>
      <c r="P418" s="182">
        <f>O418*H418</f>
        <v>0</v>
      </c>
      <c r="Q418" s="182">
        <v>0.254</v>
      </c>
      <c r="R418" s="182">
        <f>Q418*H418</f>
        <v>0.214122</v>
      </c>
      <c r="S418" s="182">
        <v>0</v>
      </c>
      <c r="T418" s="18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184" t="s">
        <v>181</v>
      </c>
      <c r="AT418" s="184" t="s">
        <v>250</v>
      </c>
      <c r="AU418" s="184" t="s">
        <v>21</v>
      </c>
      <c r="AY418" s="19" t="s">
        <v>141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9" t="s">
        <v>92</v>
      </c>
      <c r="BK418" s="185">
        <f>ROUND(I418*H418,2)</f>
        <v>0</v>
      </c>
      <c r="BL418" s="19" t="s">
        <v>148</v>
      </c>
      <c r="BM418" s="184" t="s">
        <v>1505</v>
      </c>
    </row>
    <row r="419" spans="1:51" s="13" customFormat="1" ht="12">
      <c r="A419" s="13"/>
      <c r="B419" s="191"/>
      <c r="C419" s="13"/>
      <c r="D419" s="186" t="s">
        <v>152</v>
      </c>
      <c r="E419" s="13"/>
      <c r="F419" s="193" t="s">
        <v>1360</v>
      </c>
      <c r="G419" s="13"/>
      <c r="H419" s="194">
        <v>0.843</v>
      </c>
      <c r="I419" s="195"/>
      <c r="J419" s="13"/>
      <c r="K419" s="13"/>
      <c r="L419" s="191"/>
      <c r="M419" s="196"/>
      <c r="N419" s="197"/>
      <c r="O419" s="197"/>
      <c r="P419" s="197"/>
      <c r="Q419" s="197"/>
      <c r="R419" s="197"/>
      <c r="S419" s="197"/>
      <c r="T419" s="19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2" t="s">
        <v>152</v>
      </c>
      <c r="AU419" s="192" t="s">
        <v>21</v>
      </c>
      <c r="AV419" s="13" t="s">
        <v>21</v>
      </c>
      <c r="AW419" s="13" t="s">
        <v>3</v>
      </c>
      <c r="AX419" s="13" t="s">
        <v>92</v>
      </c>
      <c r="AY419" s="192" t="s">
        <v>141</v>
      </c>
    </row>
    <row r="420" spans="1:65" s="2" customFormat="1" ht="24.15" customHeight="1">
      <c r="A420" s="39"/>
      <c r="B420" s="172"/>
      <c r="C420" s="207" t="s">
        <v>504</v>
      </c>
      <c r="D420" s="207" t="s">
        <v>250</v>
      </c>
      <c r="E420" s="208" t="s">
        <v>1490</v>
      </c>
      <c r="F420" s="209" t="s">
        <v>1491</v>
      </c>
      <c r="G420" s="210" t="s">
        <v>309</v>
      </c>
      <c r="H420" s="211">
        <v>5.904</v>
      </c>
      <c r="I420" s="212"/>
      <c r="J420" s="213">
        <f>ROUND(I420*H420,2)</f>
        <v>0</v>
      </c>
      <c r="K420" s="209" t="s">
        <v>147</v>
      </c>
      <c r="L420" s="214"/>
      <c r="M420" s="215" t="s">
        <v>1</v>
      </c>
      <c r="N420" s="216" t="s">
        <v>49</v>
      </c>
      <c r="O420" s="78"/>
      <c r="P420" s="182">
        <f>O420*H420</f>
        <v>0</v>
      </c>
      <c r="Q420" s="182">
        <v>0.393</v>
      </c>
      <c r="R420" s="182">
        <f>Q420*H420</f>
        <v>2.320272</v>
      </c>
      <c r="S420" s="182">
        <v>0</v>
      </c>
      <c r="T420" s="18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184" t="s">
        <v>181</v>
      </c>
      <c r="AT420" s="184" t="s">
        <v>250</v>
      </c>
      <c r="AU420" s="184" t="s">
        <v>21</v>
      </c>
      <c r="AY420" s="19" t="s">
        <v>141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9" t="s">
        <v>92</v>
      </c>
      <c r="BK420" s="185">
        <f>ROUND(I420*H420,2)</f>
        <v>0</v>
      </c>
      <c r="BL420" s="19" t="s">
        <v>148</v>
      </c>
      <c r="BM420" s="184" t="s">
        <v>1506</v>
      </c>
    </row>
    <row r="421" spans="1:51" s="13" customFormat="1" ht="12">
      <c r="A421" s="13"/>
      <c r="B421" s="191"/>
      <c r="C421" s="13"/>
      <c r="D421" s="186" t="s">
        <v>152</v>
      </c>
      <c r="E421" s="13"/>
      <c r="F421" s="193" t="s">
        <v>1376</v>
      </c>
      <c r="G421" s="13"/>
      <c r="H421" s="194">
        <v>5.904</v>
      </c>
      <c r="I421" s="195"/>
      <c r="J421" s="13"/>
      <c r="K421" s="13"/>
      <c r="L421" s="191"/>
      <c r="M421" s="196"/>
      <c r="N421" s="197"/>
      <c r="O421" s="197"/>
      <c r="P421" s="197"/>
      <c r="Q421" s="197"/>
      <c r="R421" s="197"/>
      <c r="S421" s="197"/>
      <c r="T421" s="19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92" t="s">
        <v>152</v>
      </c>
      <c r="AU421" s="192" t="s">
        <v>21</v>
      </c>
      <c r="AV421" s="13" t="s">
        <v>21</v>
      </c>
      <c r="AW421" s="13" t="s">
        <v>3</v>
      </c>
      <c r="AX421" s="13" t="s">
        <v>92</v>
      </c>
      <c r="AY421" s="192" t="s">
        <v>141</v>
      </c>
    </row>
    <row r="422" spans="1:65" s="2" customFormat="1" ht="24.15" customHeight="1">
      <c r="A422" s="39"/>
      <c r="B422" s="172"/>
      <c r="C422" s="207" t="s">
        <v>509</v>
      </c>
      <c r="D422" s="207" t="s">
        <v>250</v>
      </c>
      <c r="E422" s="208" t="s">
        <v>1507</v>
      </c>
      <c r="F422" s="209" t="s">
        <v>1508</v>
      </c>
      <c r="G422" s="210" t="s">
        <v>309</v>
      </c>
      <c r="H422" s="211">
        <v>1.687</v>
      </c>
      <c r="I422" s="212"/>
      <c r="J422" s="213">
        <f>ROUND(I422*H422,2)</f>
        <v>0</v>
      </c>
      <c r="K422" s="209" t="s">
        <v>147</v>
      </c>
      <c r="L422" s="214"/>
      <c r="M422" s="215" t="s">
        <v>1</v>
      </c>
      <c r="N422" s="216" t="s">
        <v>49</v>
      </c>
      <c r="O422" s="78"/>
      <c r="P422" s="182">
        <f>O422*H422</f>
        <v>0</v>
      </c>
      <c r="Q422" s="182">
        <v>0.57</v>
      </c>
      <c r="R422" s="182">
        <f>Q422*H422</f>
        <v>0.96159</v>
      </c>
      <c r="S422" s="182">
        <v>0</v>
      </c>
      <c r="T422" s="18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184" t="s">
        <v>181</v>
      </c>
      <c r="AT422" s="184" t="s">
        <v>250</v>
      </c>
      <c r="AU422" s="184" t="s">
        <v>21</v>
      </c>
      <c r="AY422" s="19" t="s">
        <v>141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9" t="s">
        <v>92</v>
      </c>
      <c r="BK422" s="185">
        <f>ROUND(I422*H422,2)</f>
        <v>0</v>
      </c>
      <c r="BL422" s="19" t="s">
        <v>148</v>
      </c>
      <c r="BM422" s="184" t="s">
        <v>1509</v>
      </c>
    </row>
    <row r="423" spans="1:51" s="13" customFormat="1" ht="12">
      <c r="A423" s="13"/>
      <c r="B423" s="191"/>
      <c r="C423" s="13"/>
      <c r="D423" s="186" t="s">
        <v>152</v>
      </c>
      <c r="E423" s="13"/>
      <c r="F423" s="193" t="s">
        <v>1501</v>
      </c>
      <c r="G423" s="13"/>
      <c r="H423" s="194">
        <v>1.687</v>
      </c>
      <c r="I423" s="195"/>
      <c r="J423" s="13"/>
      <c r="K423" s="13"/>
      <c r="L423" s="191"/>
      <c r="M423" s="196"/>
      <c r="N423" s="197"/>
      <c r="O423" s="197"/>
      <c r="P423" s="197"/>
      <c r="Q423" s="197"/>
      <c r="R423" s="197"/>
      <c r="S423" s="197"/>
      <c r="T423" s="19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2" t="s">
        <v>152</v>
      </c>
      <c r="AU423" s="192" t="s">
        <v>21</v>
      </c>
      <c r="AV423" s="13" t="s">
        <v>21</v>
      </c>
      <c r="AW423" s="13" t="s">
        <v>3</v>
      </c>
      <c r="AX423" s="13" t="s">
        <v>92</v>
      </c>
      <c r="AY423" s="192" t="s">
        <v>141</v>
      </c>
    </row>
    <row r="424" spans="1:65" s="2" customFormat="1" ht="24.15" customHeight="1">
      <c r="A424" s="39"/>
      <c r="B424" s="172"/>
      <c r="C424" s="173" t="s">
        <v>513</v>
      </c>
      <c r="D424" s="173" t="s">
        <v>143</v>
      </c>
      <c r="E424" s="174" t="s">
        <v>1510</v>
      </c>
      <c r="F424" s="175" t="s">
        <v>1511</v>
      </c>
      <c r="G424" s="176" t="s">
        <v>309</v>
      </c>
      <c r="H424" s="177">
        <v>1.687</v>
      </c>
      <c r="I424" s="178"/>
      <c r="J424" s="179">
        <f>ROUND(I424*H424,2)</f>
        <v>0</v>
      </c>
      <c r="K424" s="175" t="s">
        <v>147</v>
      </c>
      <c r="L424" s="40"/>
      <c r="M424" s="180" t="s">
        <v>1</v>
      </c>
      <c r="N424" s="181" t="s">
        <v>49</v>
      </c>
      <c r="O424" s="78"/>
      <c r="P424" s="182">
        <f>O424*H424</f>
        <v>0</v>
      </c>
      <c r="Q424" s="182">
        <v>2.3765</v>
      </c>
      <c r="R424" s="182">
        <f>Q424*H424</f>
        <v>4.0091555</v>
      </c>
      <c r="S424" s="182">
        <v>0</v>
      </c>
      <c r="T424" s="18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184" t="s">
        <v>148</v>
      </c>
      <c r="AT424" s="184" t="s">
        <v>143</v>
      </c>
      <c r="AU424" s="184" t="s">
        <v>21</v>
      </c>
      <c r="AY424" s="19" t="s">
        <v>141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9" t="s">
        <v>92</v>
      </c>
      <c r="BK424" s="185">
        <f>ROUND(I424*H424,2)</f>
        <v>0</v>
      </c>
      <c r="BL424" s="19" t="s">
        <v>148</v>
      </c>
      <c r="BM424" s="184" t="s">
        <v>1512</v>
      </c>
    </row>
    <row r="425" spans="1:51" s="13" customFormat="1" ht="12">
      <c r="A425" s="13"/>
      <c r="B425" s="191"/>
      <c r="C425" s="13"/>
      <c r="D425" s="186" t="s">
        <v>152</v>
      </c>
      <c r="E425" s="13"/>
      <c r="F425" s="193" t="s">
        <v>1501</v>
      </c>
      <c r="G425" s="13"/>
      <c r="H425" s="194">
        <v>1.687</v>
      </c>
      <c r="I425" s="195"/>
      <c r="J425" s="13"/>
      <c r="K425" s="13"/>
      <c r="L425" s="191"/>
      <c r="M425" s="196"/>
      <c r="N425" s="197"/>
      <c r="O425" s="197"/>
      <c r="P425" s="197"/>
      <c r="Q425" s="197"/>
      <c r="R425" s="197"/>
      <c r="S425" s="197"/>
      <c r="T425" s="19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2" t="s">
        <v>152</v>
      </c>
      <c r="AU425" s="192" t="s">
        <v>21</v>
      </c>
      <c r="AV425" s="13" t="s">
        <v>21</v>
      </c>
      <c r="AW425" s="13" t="s">
        <v>3</v>
      </c>
      <c r="AX425" s="13" t="s">
        <v>92</v>
      </c>
      <c r="AY425" s="192" t="s">
        <v>141</v>
      </c>
    </row>
    <row r="426" spans="1:65" s="2" customFormat="1" ht="24.15" customHeight="1">
      <c r="A426" s="39"/>
      <c r="B426" s="172"/>
      <c r="C426" s="207" t="s">
        <v>1513</v>
      </c>
      <c r="D426" s="207" t="s">
        <v>250</v>
      </c>
      <c r="E426" s="208" t="s">
        <v>1514</v>
      </c>
      <c r="F426" s="209" t="s">
        <v>1515</v>
      </c>
      <c r="G426" s="210" t="s">
        <v>309</v>
      </c>
      <c r="H426" s="211">
        <v>1.687</v>
      </c>
      <c r="I426" s="212"/>
      <c r="J426" s="213">
        <f>ROUND(I426*H426,2)</f>
        <v>0</v>
      </c>
      <c r="K426" s="209" t="s">
        <v>147</v>
      </c>
      <c r="L426" s="214"/>
      <c r="M426" s="215" t="s">
        <v>1</v>
      </c>
      <c r="N426" s="216" t="s">
        <v>49</v>
      </c>
      <c r="O426" s="78"/>
      <c r="P426" s="182">
        <f>O426*H426</f>
        <v>0</v>
      </c>
      <c r="Q426" s="182">
        <v>1.29</v>
      </c>
      <c r="R426" s="182">
        <f>Q426*H426</f>
        <v>2.1762300000000003</v>
      </c>
      <c r="S426" s="182">
        <v>0</v>
      </c>
      <c r="T426" s="18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184" t="s">
        <v>181</v>
      </c>
      <c r="AT426" s="184" t="s">
        <v>250</v>
      </c>
      <c r="AU426" s="184" t="s">
        <v>21</v>
      </c>
      <c r="AY426" s="19" t="s">
        <v>141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9" t="s">
        <v>92</v>
      </c>
      <c r="BK426" s="185">
        <f>ROUND(I426*H426,2)</f>
        <v>0</v>
      </c>
      <c r="BL426" s="19" t="s">
        <v>148</v>
      </c>
      <c r="BM426" s="184" t="s">
        <v>1516</v>
      </c>
    </row>
    <row r="427" spans="1:51" s="13" customFormat="1" ht="12">
      <c r="A427" s="13"/>
      <c r="B427" s="191"/>
      <c r="C427" s="13"/>
      <c r="D427" s="186" t="s">
        <v>152</v>
      </c>
      <c r="E427" s="13"/>
      <c r="F427" s="193" t="s">
        <v>1501</v>
      </c>
      <c r="G427" s="13"/>
      <c r="H427" s="194">
        <v>1.687</v>
      </c>
      <c r="I427" s="195"/>
      <c r="J427" s="13"/>
      <c r="K427" s="13"/>
      <c r="L427" s="191"/>
      <c r="M427" s="196"/>
      <c r="N427" s="197"/>
      <c r="O427" s="197"/>
      <c r="P427" s="197"/>
      <c r="Q427" s="197"/>
      <c r="R427" s="197"/>
      <c r="S427" s="197"/>
      <c r="T427" s="19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2" t="s">
        <v>152</v>
      </c>
      <c r="AU427" s="192" t="s">
        <v>21</v>
      </c>
      <c r="AV427" s="13" t="s">
        <v>21</v>
      </c>
      <c r="AW427" s="13" t="s">
        <v>3</v>
      </c>
      <c r="AX427" s="13" t="s">
        <v>92</v>
      </c>
      <c r="AY427" s="192" t="s">
        <v>141</v>
      </c>
    </row>
    <row r="428" spans="1:65" s="2" customFormat="1" ht="24.15" customHeight="1">
      <c r="A428" s="39"/>
      <c r="B428" s="172"/>
      <c r="C428" s="207" t="s">
        <v>1517</v>
      </c>
      <c r="D428" s="207" t="s">
        <v>250</v>
      </c>
      <c r="E428" s="208" t="s">
        <v>1503</v>
      </c>
      <c r="F428" s="209" t="s">
        <v>1504</v>
      </c>
      <c r="G428" s="210" t="s">
        <v>309</v>
      </c>
      <c r="H428" s="211">
        <v>0.422</v>
      </c>
      <c r="I428" s="212"/>
      <c r="J428" s="213">
        <f>ROUND(I428*H428,2)</f>
        <v>0</v>
      </c>
      <c r="K428" s="209" t="s">
        <v>1</v>
      </c>
      <c r="L428" s="214"/>
      <c r="M428" s="215" t="s">
        <v>1</v>
      </c>
      <c r="N428" s="216" t="s">
        <v>49</v>
      </c>
      <c r="O428" s="78"/>
      <c r="P428" s="182">
        <f>O428*H428</f>
        <v>0</v>
      </c>
      <c r="Q428" s="182">
        <v>0.254</v>
      </c>
      <c r="R428" s="182">
        <f>Q428*H428</f>
        <v>0.10718799999999999</v>
      </c>
      <c r="S428" s="182">
        <v>0</v>
      </c>
      <c r="T428" s="18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184" t="s">
        <v>181</v>
      </c>
      <c r="AT428" s="184" t="s">
        <v>250</v>
      </c>
      <c r="AU428" s="184" t="s">
        <v>21</v>
      </c>
      <c r="AY428" s="19" t="s">
        <v>141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19" t="s">
        <v>92</v>
      </c>
      <c r="BK428" s="185">
        <f>ROUND(I428*H428,2)</f>
        <v>0</v>
      </c>
      <c r="BL428" s="19" t="s">
        <v>148</v>
      </c>
      <c r="BM428" s="184" t="s">
        <v>1518</v>
      </c>
    </row>
    <row r="429" spans="1:51" s="13" customFormat="1" ht="12">
      <c r="A429" s="13"/>
      <c r="B429" s="191"/>
      <c r="C429" s="13"/>
      <c r="D429" s="186" t="s">
        <v>152</v>
      </c>
      <c r="E429" s="13"/>
      <c r="F429" s="193" t="s">
        <v>1368</v>
      </c>
      <c r="G429" s="13"/>
      <c r="H429" s="194">
        <v>0.422</v>
      </c>
      <c r="I429" s="195"/>
      <c r="J429" s="13"/>
      <c r="K429" s="13"/>
      <c r="L429" s="191"/>
      <c r="M429" s="196"/>
      <c r="N429" s="197"/>
      <c r="O429" s="197"/>
      <c r="P429" s="197"/>
      <c r="Q429" s="197"/>
      <c r="R429" s="197"/>
      <c r="S429" s="197"/>
      <c r="T429" s="19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2" t="s">
        <v>152</v>
      </c>
      <c r="AU429" s="192" t="s">
        <v>21</v>
      </c>
      <c r="AV429" s="13" t="s">
        <v>21</v>
      </c>
      <c r="AW429" s="13" t="s">
        <v>3</v>
      </c>
      <c r="AX429" s="13" t="s">
        <v>92</v>
      </c>
      <c r="AY429" s="192" t="s">
        <v>141</v>
      </c>
    </row>
    <row r="430" spans="1:65" s="2" customFormat="1" ht="24.15" customHeight="1">
      <c r="A430" s="39"/>
      <c r="B430" s="172"/>
      <c r="C430" s="207" t="s">
        <v>1519</v>
      </c>
      <c r="D430" s="207" t="s">
        <v>250</v>
      </c>
      <c r="E430" s="208" t="s">
        <v>1487</v>
      </c>
      <c r="F430" s="209" t="s">
        <v>1488</v>
      </c>
      <c r="G430" s="210" t="s">
        <v>309</v>
      </c>
      <c r="H430" s="211">
        <v>0.422</v>
      </c>
      <c r="I430" s="212"/>
      <c r="J430" s="213">
        <f>ROUND(I430*H430,2)</f>
        <v>0</v>
      </c>
      <c r="K430" s="209" t="s">
        <v>147</v>
      </c>
      <c r="L430" s="214"/>
      <c r="M430" s="215" t="s">
        <v>1</v>
      </c>
      <c r="N430" s="216" t="s">
        <v>49</v>
      </c>
      <c r="O430" s="78"/>
      <c r="P430" s="182">
        <f>O430*H430</f>
        <v>0</v>
      </c>
      <c r="Q430" s="182">
        <v>0.254</v>
      </c>
      <c r="R430" s="182">
        <f>Q430*H430</f>
        <v>0.10718799999999999</v>
      </c>
      <c r="S430" s="182">
        <v>0</v>
      </c>
      <c r="T430" s="183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184" t="s">
        <v>181</v>
      </c>
      <c r="AT430" s="184" t="s">
        <v>250</v>
      </c>
      <c r="AU430" s="184" t="s">
        <v>21</v>
      </c>
      <c r="AY430" s="19" t="s">
        <v>141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9" t="s">
        <v>92</v>
      </c>
      <c r="BK430" s="185">
        <f>ROUND(I430*H430,2)</f>
        <v>0</v>
      </c>
      <c r="BL430" s="19" t="s">
        <v>148</v>
      </c>
      <c r="BM430" s="184" t="s">
        <v>1520</v>
      </c>
    </row>
    <row r="431" spans="1:51" s="13" customFormat="1" ht="12">
      <c r="A431" s="13"/>
      <c r="B431" s="191"/>
      <c r="C431" s="13"/>
      <c r="D431" s="186" t="s">
        <v>152</v>
      </c>
      <c r="E431" s="13"/>
      <c r="F431" s="193" t="s">
        <v>1368</v>
      </c>
      <c r="G431" s="13"/>
      <c r="H431" s="194">
        <v>0.422</v>
      </c>
      <c r="I431" s="195"/>
      <c r="J431" s="13"/>
      <c r="K431" s="13"/>
      <c r="L431" s="191"/>
      <c r="M431" s="196"/>
      <c r="N431" s="197"/>
      <c r="O431" s="197"/>
      <c r="P431" s="197"/>
      <c r="Q431" s="197"/>
      <c r="R431" s="197"/>
      <c r="S431" s="197"/>
      <c r="T431" s="19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2" t="s">
        <v>152</v>
      </c>
      <c r="AU431" s="192" t="s">
        <v>21</v>
      </c>
      <c r="AV431" s="13" t="s">
        <v>21</v>
      </c>
      <c r="AW431" s="13" t="s">
        <v>3</v>
      </c>
      <c r="AX431" s="13" t="s">
        <v>92</v>
      </c>
      <c r="AY431" s="192" t="s">
        <v>141</v>
      </c>
    </row>
    <row r="432" spans="1:65" s="2" customFormat="1" ht="24.15" customHeight="1">
      <c r="A432" s="39"/>
      <c r="B432" s="172"/>
      <c r="C432" s="207" t="s">
        <v>1521</v>
      </c>
      <c r="D432" s="207" t="s">
        <v>250</v>
      </c>
      <c r="E432" s="208" t="s">
        <v>1507</v>
      </c>
      <c r="F432" s="209" t="s">
        <v>1508</v>
      </c>
      <c r="G432" s="210" t="s">
        <v>309</v>
      </c>
      <c r="H432" s="211">
        <v>0.422</v>
      </c>
      <c r="I432" s="212"/>
      <c r="J432" s="213">
        <f>ROUND(I432*H432,2)</f>
        <v>0</v>
      </c>
      <c r="K432" s="209" t="s">
        <v>147</v>
      </c>
      <c r="L432" s="214"/>
      <c r="M432" s="215" t="s">
        <v>1</v>
      </c>
      <c r="N432" s="216" t="s">
        <v>49</v>
      </c>
      <c r="O432" s="78"/>
      <c r="P432" s="182">
        <f>O432*H432</f>
        <v>0</v>
      </c>
      <c r="Q432" s="182">
        <v>0.57</v>
      </c>
      <c r="R432" s="182">
        <f>Q432*H432</f>
        <v>0.24053999999999998</v>
      </c>
      <c r="S432" s="182">
        <v>0</v>
      </c>
      <c r="T432" s="18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184" t="s">
        <v>181</v>
      </c>
      <c r="AT432" s="184" t="s">
        <v>250</v>
      </c>
      <c r="AU432" s="184" t="s">
        <v>21</v>
      </c>
      <c r="AY432" s="19" t="s">
        <v>141</v>
      </c>
      <c r="BE432" s="185">
        <f>IF(N432="základní",J432,0)</f>
        <v>0</v>
      </c>
      <c r="BF432" s="185">
        <f>IF(N432="snížená",J432,0)</f>
        <v>0</v>
      </c>
      <c r="BG432" s="185">
        <f>IF(N432="zákl. přenesená",J432,0)</f>
        <v>0</v>
      </c>
      <c r="BH432" s="185">
        <f>IF(N432="sníž. přenesená",J432,0)</f>
        <v>0</v>
      </c>
      <c r="BI432" s="185">
        <f>IF(N432="nulová",J432,0)</f>
        <v>0</v>
      </c>
      <c r="BJ432" s="19" t="s">
        <v>92</v>
      </c>
      <c r="BK432" s="185">
        <f>ROUND(I432*H432,2)</f>
        <v>0</v>
      </c>
      <c r="BL432" s="19" t="s">
        <v>148</v>
      </c>
      <c r="BM432" s="184" t="s">
        <v>1522</v>
      </c>
    </row>
    <row r="433" spans="1:51" s="13" customFormat="1" ht="12">
      <c r="A433" s="13"/>
      <c r="B433" s="191"/>
      <c r="C433" s="13"/>
      <c r="D433" s="186" t="s">
        <v>152</v>
      </c>
      <c r="E433" s="13"/>
      <c r="F433" s="193" t="s">
        <v>1368</v>
      </c>
      <c r="G433" s="13"/>
      <c r="H433" s="194">
        <v>0.422</v>
      </c>
      <c r="I433" s="195"/>
      <c r="J433" s="13"/>
      <c r="K433" s="13"/>
      <c r="L433" s="191"/>
      <c r="M433" s="196"/>
      <c r="N433" s="197"/>
      <c r="O433" s="197"/>
      <c r="P433" s="197"/>
      <c r="Q433" s="197"/>
      <c r="R433" s="197"/>
      <c r="S433" s="197"/>
      <c r="T433" s="19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2" t="s">
        <v>152</v>
      </c>
      <c r="AU433" s="192" t="s">
        <v>21</v>
      </c>
      <c r="AV433" s="13" t="s">
        <v>21</v>
      </c>
      <c r="AW433" s="13" t="s">
        <v>3</v>
      </c>
      <c r="AX433" s="13" t="s">
        <v>92</v>
      </c>
      <c r="AY433" s="192" t="s">
        <v>141</v>
      </c>
    </row>
    <row r="434" spans="1:65" s="2" customFormat="1" ht="24.15" customHeight="1">
      <c r="A434" s="39"/>
      <c r="B434" s="172"/>
      <c r="C434" s="207" t="s">
        <v>1523</v>
      </c>
      <c r="D434" s="207" t="s">
        <v>250</v>
      </c>
      <c r="E434" s="208" t="s">
        <v>1490</v>
      </c>
      <c r="F434" s="209" t="s">
        <v>1491</v>
      </c>
      <c r="G434" s="210" t="s">
        <v>309</v>
      </c>
      <c r="H434" s="211">
        <v>0.843</v>
      </c>
      <c r="I434" s="212"/>
      <c r="J434" s="213">
        <f>ROUND(I434*H434,2)</f>
        <v>0</v>
      </c>
      <c r="K434" s="209" t="s">
        <v>147</v>
      </c>
      <c r="L434" s="214"/>
      <c r="M434" s="215" t="s">
        <v>1</v>
      </c>
      <c r="N434" s="216" t="s">
        <v>49</v>
      </c>
      <c r="O434" s="78"/>
      <c r="P434" s="182">
        <f>O434*H434</f>
        <v>0</v>
      </c>
      <c r="Q434" s="182">
        <v>0.393</v>
      </c>
      <c r="R434" s="182">
        <f>Q434*H434</f>
        <v>0.331299</v>
      </c>
      <c r="S434" s="182">
        <v>0</v>
      </c>
      <c r="T434" s="18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184" t="s">
        <v>181</v>
      </c>
      <c r="AT434" s="184" t="s">
        <v>250</v>
      </c>
      <c r="AU434" s="184" t="s">
        <v>21</v>
      </c>
      <c r="AY434" s="19" t="s">
        <v>141</v>
      </c>
      <c r="BE434" s="185">
        <f>IF(N434="základní",J434,0)</f>
        <v>0</v>
      </c>
      <c r="BF434" s="185">
        <f>IF(N434="snížená",J434,0)</f>
        <v>0</v>
      </c>
      <c r="BG434" s="185">
        <f>IF(N434="zákl. přenesená",J434,0)</f>
        <v>0</v>
      </c>
      <c r="BH434" s="185">
        <f>IF(N434="sníž. přenesená",J434,0)</f>
        <v>0</v>
      </c>
      <c r="BI434" s="185">
        <f>IF(N434="nulová",J434,0)</f>
        <v>0</v>
      </c>
      <c r="BJ434" s="19" t="s">
        <v>92</v>
      </c>
      <c r="BK434" s="185">
        <f>ROUND(I434*H434,2)</f>
        <v>0</v>
      </c>
      <c r="BL434" s="19" t="s">
        <v>148</v>
      </c>
      <c r="BM434" s="184" t="s">
        <v>1524</v>
      </c>
    </row>
    <row r="435" spans="1:51" s="13" customFormat="1" ht="12">
      <c r="A435" s="13"/>
      <c r="B435" s="191"/>
      <c r="C435" s="13"/>
      <c r="D435" s="186" t="s">
        <v>152</v>
      </c>
      <c r="E435" s="13"/>
      <c r="F435" s="193" t="s">
        <v>1360</v>
      </c>
      <c r="G435" s="13"/>
      <c r="H435" s="194">
        <v>0.843</v>
      </c>
      <c r="I435" s="195"/>
      <c r="J435" s="13"/>
      <c r="K435" s="13"/>
      <c r="L435" s="191"/>
      <c r="M435" s="196"/>
      <c r="N435" s="197"/>
      <c r="O435" s="197"/>
      <c r="P435" s="197"/>
      <c r="Q435" s="197"/>
      <c r="R435" s="197"/>
      <c r="S435" s="197"/>
      <c r="T435" s="19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2" t="s">
        <v>152</v>
      </c>
      <c r="AU435" s="192" t="s">
        <v>21</v>
      </c>
      <c r="AV435" s="13" t="s">
        <v>21</v>
      </c>
      <c r="AW435" s="13" t="s">
        <v>3</v>
      </c>
      <c r="AX435" s="13" t="s">
        <v>92</v>
      </c>
      <c r="AY435" s="192" t="s">
        <v>141</v>
      </c>
    </row>
    <row r="436" spans="1:65" s="2" customFormat="1" ht="24.15" customHeight="1">
      <c r="A436" s="39"/>
      <c r="B436" s="172"/>
      <c r="C436" s="173" t="s">
        <v>1525</v>
      </c>
      <c r="D436" s="173" t="s">
        <v>143</v>
      </c>
      <c r="E436" s="174" t="s">
        <v>1526</v>
      </c>
      <c r="F436" s="175" t="s">
        <v>1527</v>
      </c>
      <c r="G436" s="176" t="s">
        <v>309</v>
      </c>
      <c r="H436" s="177">
        <v>0.843</v>
      </c>
      <c r="I436" s="178"/>
      <c r="J436" s="179">
        <f>ROUND(I436*H436,2)</f>
        <v>0</v>
      </c>
      <c r="K436" s="175" t="s">
        <v>147</v>
      </c>
      <c r="L436" s="40"/>
      <c r="M436" s="180" t="s">
        <v>1</v>
      </c>
      <c r="N436" s="181" t="s">
        <v>49</v>
      </c>
      <c r="O436" s="78"/>
      <c r="P436" s="182">
        <f>O436*H436</f>
        <v>0</v>
      </c>
      <c r="Q436" s="182">
        <v>2.42093</v>
      </c>
      <c r="R436" s="182">
        <f>Q436*H436</f>
        <v>2.04084399</v>
      </c>
      <c r="S436" s="182">
        <v>0</v>
      </c>
      <c r="T436" s="18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184" t="s">
        <v>148</v>
      </c>
      <c r="AT436" s="184" t="s">
        <v>143</v>
      </c>
      <c r="AU436" s="184" t="s">
        <v>21</v>
      </c>
      <c r="AY436" s="19" t="s">
        <v>141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9" t="s">
        <v>92</v>
      </c>
      <c r="BK436" s="185">
        <f>ROUND(I436*H436,2)</f>
        <v>0</v>
      </c>
      <c r="BL436" s="19" t="s">
        <v>148</v>
      </c>
      <c r="BM436" s="184" t="s">
        <v>1528</v>
      </c>
    </row>
    <row r="437" spans="1:51" s="13" customFormat="1" ht="12">
      <c r="A437" s="13"/>
      <c r="B437" s="191"/>
      <c r="C437" s="13"/>
      <c r="D437" s="186" t="s">
        <v>152</v>
      </c>
      <c r="E437" s="13"/>
      <c r="F437" s="193" t="s">
        <v>1360</v>
      </c>
      <c r="G437" s="13"/>
      <c r="H437" s="194">
        <v>0.843</v>
      </c>
      <c r="I437" s="195"/>
      <c r="J437" s="13"/>
      <c r="K437" s="13"/>
      <c r="L437" s="191"/>
      <c r="M437" s="196"/>
      <c r="N437" s="197"/>
      <c r="O437" s="197"/>
      <c r="P437" s="197"/>
      <c r="Q437" s="197"/>
      <c r="R437" s="197"/>
      <c r="S437" s="197"/>
      <c r="T437" s="19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2" t="s">
        <v>152</v>
      </c>
      <c r="AU437" s="192" t="s">
        <v>21</v>
      </c>
      <c r="AV437" s="13" t="s">
        <v>21</v>
      </c>
      <c r="AW437" s="13" t="s">
        <v>3</v>
      </c>
      <c r="AX437" s="13" t="s">
        <v>92</v>
      </c>
      <c r="AY437" s="192" t="s">
        <v>141</v>
      </c>
    </row>
    <row r="438" spans="1:65" s="2" customFormat="1" ht="24.15" customHeight="1">
      <c r="A438" s="39"/>
      <c r="B438" s="172"/>
      <c r="C438" s="207" t="s">
        <v>1529</v>
      </c>
      <c r="D438" s="207" t="s">
        <v>250</v>
      </c>
      <c r="E438" s="208" t="s">
        <v>1530</v>
      </c>
      <c r="F438" s="209" t="s">
        <v>1531</v>
      </c>
      <c r="G438" s="210" t="s">
        <v>309</v>
      </c>
      <c r="H438" s="211">
        <v>0.843</v>
      </c>
      <c r="I438" s="212"/>
      <c r="J438" s="213">
        <f>ROUND(I438*H438,2)</f>
        <v>0</v>
      </c>
      <c r="K438" s="209" t="s">
        <v>1</v>
      </c>
      <c r="L438" s="214"/>
      <c r="M438" s="215" t="s">
        <v>1</v>
      </c>
      <c r="N438" s="216" t="s">
        <v>49</v>
      </c>
      <c r="O438" s="78"/>
      <c r="P438" s="182">
        <f>O438*H438</f>
        <v>0</v>
      </c>
      <c r="Q438" s="182">
        <v>1.229</v>
      </c>
      <c r="R438" s="182">
        <f>Q438*H438</f>
        <v>1.036047</v>
      </c>
      <c r="S438" s="182">
        <v>0</v>
      </c>
      <c r="T438" s="18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184" t="s">
        <v>181</v>
      </c>
      <c r="AT438" s="184" t="s">
        <v>250</v>
      </c>
      <c r="AU438" s="184" t="s">
        <v>21</v>
      </c>
      <c r="AY438" s="19" t="s">
        <v>141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19" t="s">
        <v>92</v>
      </c>
      <c r="BK438" s="185">
        <f>ROUND(I438*H438,2)</f>
        <v>0</v>
      </c>
      <c r="BL438" s="19" t="s">
        <v>148</v>
      </c>
      <c r="BM438" s="184" t="s">
        <v>1532</v>
      </c>
    </row>
    <row r="439" spans="1:51" s="13" customFormat="1" ht="12">
      <c r="A439" s="13"/>
      <c r="B439" s="191"/>
      <c r="C439" s="13"/>
      <c r="D439" s="186" t="s">
        <v>152</v>
      </c>
      <c r="E439" s="13"/>
      <c r="F439" s="193" t="s">
        <v>1360</v>
      </c>
      <c r="G439" s="13"/>
      <c r="H439" s="194">
        <v>0.843</v>
      </c>
      <c r="I439" s="195"/>
      <c r="J439" s="13"/>
      <c r="K439" s="13"/>
      <c r="L439" s="191"/>
      <c r="M439" s="196"/>
      <c r="N439" s="197"/>
      <c r="O439" s="197"/>
      <c r="P439" s="197"/>
      <c r="Q439" s="197"/>
      <c r="R439" s="197"/>
      <c r="S439" s="197"/>
      <c r="T439" s="19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92" t="s">
        <v>152</v>
      </c>
      <c r="AU439" s="192" t="s">
        <v>21</v>
      </c>
      <c r="AV439" s="13" t="s">
        <v>21</v>
      </c>
      <c r="AW439" s="13" t="s">
        <v>3</v>
      </c>
      <c r="AX439" s="13" t="s">
        <v>92</v>
      </c>
      <c r="AY439" s="192" t="s">
        <v>141</v>
      </c>
    </row>
    <row r="440" spans="1:65" s="2" customFormat="1" ht="24.15" customHeight="1">
      <c r="A440" s="39"/>
      <c r="B440" s="172"/>
      <c r="C440" s="207" t="s">
        <v>1533</v>
      </c>
      <c r="D440" s="207" t="s">
        <v>250</v>
      </c>
      <c r="E440" s="208" t="s">
        <v>1487</v>
      </c>
      <c r="F440" s="209" t="s">
        <v>1488</v>
      </c>
      <c r="G440" s="210" t="s">
        <v>309</v>
      </c>
      <c r="H440" s="211">
        <v>0.422</v>
      </c>
      <c r="I440" s="212"/>
      <c r="J440" s="213">
        <f>ROUND(I440*H440,2)</f>
        <v>0</v>
      </c>
      <c r="K440" s="209" t="s">
        <v>147</v>
      </c>
      <c r="L440" s="214"/>
      <c r="M440" s="215" t="s">
        <v>1</v>
      </c>
      <c r="N440" s="216" t="s">
        <v>49</v>
      </c>
      <c r="O440" s="78"/>
      <c r="P440" s="182">
        <f>O440*H440</f>
        <v>0</v>
      </c>
      <c r="Q440" s="182">
        <v>0.254</v>
      </c>
      <c r="R440" s="182">
        <f>Q440*H440</f>
        <v>0.10718799999999999</v>
      </c>
      <c r="S440" s="182">
        <v>0</v>
      </c>
      <c r="T440" s="18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184" t="s">
        <v>181</v>
      </c>
      <c r="AT440" s="184" t="s">
        <v>250</v>
      </c>
      <c r="AU440" s="184" t="s">
        <v>21</v>
      </c>
      <c r="AY440" s="19" t="s">
        <v>141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9" t="s">
        <v>92</v>
      </c>
      <c r="BK440" s="185">
        <f>ROUND(I440*H440,2)</f>
        <v>0</v>
      </c>
      <c r="BL440" s="19" t="s">
        <v>148</v>
      </c>
      <c r="BM440" s="184" t="s">
        <v>1534</v>
      </c>
    </row>
    <row r="441" spans="1:51" s="13" customFormat="1" ht="12">
      <c r="A441" s="13"/>
      <c r="B441" s="191"/>
      <c r="C441" s="13"/>
      <c r="D441" s="186" t="s">
        <v>152</v>
      </c>
      <c r="E441" s="13"/>
      <c r="F441" s="193" t="s">
        <v>1368</v>
      </c>
      <c r="G441" s="13"/>
      <c r="H441" s="194">
        <v>0.422</v>
      </c>
      <c r="I441" s="195"/>
      <c r="J441" s="13"/>
      <c r="K441" s="13"/>
      <c r="L441" s="191"/>
      <c r="M441" s="196"/>
      <c r="N441" s="197"/>
      <c r="O441" s="197"/>
      <c r="P441" s="197"/>
      <c r="Q441" s="197"/>
      <c r="R441" s="197"/>
      <c r="S441" s="197"/>
      <c r="T441" s="19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2" t="s">
        <v>152</v>
      </c>
      <c r="AU441" s="192" t="s">
        <v>21</v>
      </c>
      <c r="AV441" s="13" t="s">
        <v>21</v>
      </c>
      <c r="AW441" s="13" t="s">
        <v>3</v>
      </c>
      <c r="AX441" s="13" t="s">
        <v>92</v>
      </c>
      <c r="AY441" s="192" t="s">
        <v>141</v>
      </c>
    </row>
    <row r="442" spans="1:65" s="2" customFormat="1" ht="24.15" customHeight="1">
      <c r="A442" s="39"/>
      <c r="B442" s="172"/>
      <c r="C442" s="207" t="s">
        <v>1535</v>
      </c>
      <c r="D442" s="207" t="s">
        <v>250</v>
      </c>
      <c r="E442" s="208" t="s">
        <v>1503</v>
      </c>
      <c r="F442" s="209" t="s">
        <v>1504</v>
      </c>
      <c r="G442" s="210" t="s">
        <v>309</v>
      </c>
      <c r="H442" s="211">
        <v>0.422</v>
      </c>
      <c r="I442" s="212"/>
      <c r="J442" s="213">
        <f>ROUND(I442*H442,2)</f>
        <v>0</v>
      </c>
      <c r="K442" s="209" t="s">
        <v>1</v>
      </c>
      <c r="L442" s="214"/>
      <c r="M442" s="215" t="s">
        <v>1</v>
      </c>
      <c r="N442" s="216" t="s">
        <v>49</v>
      </c>
      <c r="O442" s="78"/>
      <c r="P442" s="182">
        <f>O442*H442</f>
        <v>0</v>
      </c>
      <c r="Q442" s="182">
        <v>0.254</v>
      </c>
      <c r="R442" s="182">
        <f>Q442*H442</f>
        <v>0.10718799999999999</v>
      </c>
      <c r="S442" s="182">
        <v>0</v>
      </c>
      <c r="T442" s="18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184" t="s">
        <v>181</v>
      </c>
      <c r="AT442" s="184" t="s">
        <v>250</v>
      </c>
      <c r="AU442" s="184" t="s">
        <v>21</v>
      </c>
      <c r="AY442" s="19" t="s">
        <v>141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9" t="s">
        <v>92</v>
      </c>
      <c r="BK442" s="185">
        <f>ROUND(I442*H442,2)</f>
        <v>0</v>
      </c>
      <c r="BL442" s="19" t="s">
        <v>148</v>
      </c>
      <c r="BM442" s="184" t="s">
        <v>1536</v>
      </c>
    </row>
    <row r="443" spans="1:51" s="13" customFormat="1" ht="12">
      <c r="A443" s="13"/>
      <c r="B443" s="191"/>
      <c r="C443" s="13"/>
      <c r="D443" s="186" t="s">
        <v>152</v>
      </c>
      <c r="E443" s="13"/>
      <c r="F443" s="193" t="s">
        <v>1368</v>
      </c>
      <c r="G443" s="13"/>
      <c r="H443" s="194">
        <v>0.422</v>
      </c>
      <c r="I443" s="195"/>
      <c r="J443" s="13"/>
      <c r="K443" s="13"/>
      <c r="L443" s="191"/>
      <c r="M443" s="196"/>
      <c r="N443" s="197"/>
      <c r="O443" s="197"/>
      <c r="P443" s="197"/>
      <c r="Q443" s="197"/>
      <c r="R443" s="197"/>
      <c r="S443" s="197"/>
      <c r="T443" s="19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2" t="s">
        <v>152</v>
      </c>
      <c r="AU443" s="192" t="s">
        <v>21</v>
      </c>
      <c r="AV443" s="13" t="s">
        <v>21</v>
      </c>
      <c r="AW443" s="13" t="s">
        <v>3</v>
      </c>
      <c r="AX443" s="13" t="s">
        <v>92</v>
      </c>
      <c r="AY443" s="192" t="s">
        <v>141</v>
      </c>
    </row>
    <row r="444" spans="1:65" s="2" customFormat="1" ht="24.15" customHeight="1">
      <c r="A444" s="39"/>
      <c r="B444" s="172"/>
      <c r="C444" s="207" t="s">
        <v>1537</v>
      </c>
      <c r="D444" s="207" t="s">
        <v>250</v>
      </c>
      <c r="E444" s="208" t="s">
        <v>1490</v>
      </c>
      <c r="F444" s="209" t="s">
        <v>1491</v>
      </c>
      <c r="G444" s="210" t="s">
        <v>309</v>
      </c>
      <c r="H444" s="211">
        <v>0.422</v>
      </c>
      <c r="I444" s="212"/>
      <c r="J444" s="213">
        <f>ROUND(I444*H444,2)</f>
        <v>0</v>
      </c>
      <c r="K444" s="209" t="s">
        <v>147</v>
      </c>
      <c r="L444" s="214"/>
      <c r="M444" s="215" t="s">
        <v>1</v>
      </c>
      <c r="N444" s="216" t="s">
        <v>49</v>
      </c>
      <c r="O444" s="78"/>
      <c r="P444" s="182">
        <f>O444*H444</f>
        <v>0</v>
      </c>
      <c r="Q444" s="182">
        <v>0.393</v>
      </c>
      <c r="R444" s="182">
        <f>Q444*H444</f>
        <v>0.165846</v>
      </c>
      <c r="S444" s="182">
        <v>0</v>
      </c>
      <c r="T444" s="18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184" t="s">
        <v>181</v>
      </c>
      <c r="AT444" s="184" t="s">
        <v>250</v>
      </c>
      <c r="AU444" s="184" t="s">
        <v>21</v>
      </c>
      <c r="AY444" s="19" t="s">
        <v>141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19" t="s">
        <v>92</v>
      </c>
      <c r="BK444" s="185">
        <f>ROUND(I444*H444,2)</f>
        <v>0</v>
      </c>
      <c r="BL444" s="19" t="s">
        <v>148</v>
      </c>
      <c r="BM444" s="184" t="s">
        <v>1538</v>
      </c>
    </row>
    <row r="445" spans="1:51" s="13" customFormat="1" ht="12">
      <c r="A445" s="13"/>
      <c r="B445" s="191"/>
      <c r="C445" s="13"/>
      <c r="D445" s="186" t="s">
        <v>152</v>
      </c>
      <c r="E445" s="13"/>
      <c r="F445" s="193" t="s">
        <v>1368</v>
      </c>
      <c r="G445" s="13"/>
      <c r="H445" s="194">
        <v>0.422</v>
      </c>
      <c r="I445" s="195"/>
      <c r="J445" s="13"/>
      <c r="K445" s="13"/>
      <c r="L445" s="191"/>
      <c r="M445" s="196"/>
      <c r="N445" s="197"/>
      <c r="O445" s="197"/>
      <c r="P445" s="197"/>
      <c r="Q445" s="197"/>
      <c r="R445" s="197"/>
      <c r="S445" s="197"/>
      <c r="T445" s="19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2" t="s">
        <v>152</v>
      </c>
      <c r="AU445" s="192" t="s">
        <v>21</v>
      </c>
      <c r="AV445" s="13" t="s">
        <v>21</v>
      </c>
      <c r="AW445" s="13" t="s">
        <v>3</v>
      </c>
      <c r="AX445" s="13" t="s">
        <v>92</v>
      </c>
      <c r="AY445" s="192" t="s">
        <v>141</v>
      </c>
    </row>
    <row r="446" spans="1:65" s="2" customFormat="1" ht="24.15" customHeight="1">
      <c r="A446" s="39"/>
      <c r="B446" s="172"/>
      <c r="C446" s="207" t="s">
        <v>1539</v>
      </c>
      <c r="D446" s="207" t="s">
        <v>250</v>
      </c>
      <c r="E446" s="208" t="s">
        <v>1507</v>
      </c>
      <c r="F446" s="209" t="s">
        <v>1508</v>
      </c>
      <c r="G446" s="210" t="s">
        <v>309</v>
      </c>
      <c r="H446" s="211">
        <v>0.422</v>
      </c>
      <c r="I446" s="212"/>
      <c r="J446" s="213">
        <f>ROUND(I446*H446,2)</f>
        <v>0</v>
      </c>
      <c r="K446" s="209" t="s">
        <v>147</v>
      </c>
      <c r="L446" s="214"/>
      <c r="M446" s="215" t="s">
        <v>1</v>
      </c>
      <c r="N446" s="216" t="s">
        <v>49</v>
      </c>
      <c r="O446" s="78"/>
      <c r="P446" s="182">
        <f>O446*H446</f>
        <v>0</v>
      </c>
      <c r="Q446" s="182">
        <v>0.57</v>
      </c>
      <c r="R446" s="182">
        <f>Q446*H446</f>
        <v>0.24053999999999998</v>
      </c>
      <c r="S446" s="182">
        <v>0</v>
      </c>
      <c r="T446" s="18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184" t="s">
        <v>181</v>
      </c>
      <c r="AT446" s="184" t="s">
        <v>250</v>
      </c>
      <c r="AU446" s="184" t="s">
        <v>21</v>
      </c>
      <c r="AY446" s="19" t="s">
        <v>141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9" t="s">
        <v>92</v>
      </c>
      <c r="BK446" s="185">
        <f>ROUND(I446*H446,2)</f>
        <v>0</v>
      </c>
      <c r="BL446" s="19" t="s">
        <v>148</v>
      </c>
      <c r="BM446" s="184" t="s">
        <v>1540</v>
      </c>
    </row>
    <row r="447" spans="1:51" s="13" customFormat="1" ht="12">
      <c r="A447" s="13"/>
      <c r="B447" s="191"/>
      <c r="C447" s="13"/>
      <c r="D447" s="186" t="s">
        <v>152</v>
      </c>
      <c r="E447" s="13"/>
      <c r="F447" s="193" t="s">
        <v>1368</v>
      </c>
      <c r="G447" s="13"/>
      <c r="H447" s="194">
        <v>0.422</v>
      </c>
      <c r="I447" s="195"/>
      <c r="J447" s="13"/>
      <c r="K447" s="13"/>
      <c r="L447" s="191"/>
      <c r="M447" s="196"/>
      <c r="N447" s="197"/>
      <c r="O447" s="197"/>
      <c r="P447" s="197"/>
      <c r="Q447" s="197"/>
      <c r="R447" s="197"/>
      <c r="S447" s="197"/>
      <c r="T447" s="19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2" t="s">
        <v>152</v>
      </c>
      <c r="AU447" s="192" t="s">
        <v>21</v>
      </c>
      <c r="AV447" s="13" t="s">
        <v>21</v>
      </c>
      <c r="AW447" s="13" t="s">
        <v>3</v>
      </c>
      <c r="AX447" s="13" t="s">
        <v>92</v>
      </c>
      <c r="AY447" s="192" t="s">
        <v>141</v>
      </c>
    </row>
    <row r="448" spans="1:65" s="2" customFormat="1" ht="24.15" customHeight="1">
      <c r="A448" s="39"/>
      <c r="B448" s="172"/>
      <c r="C448" s="173" t="s">
        <v>1541</v>
      </c>
      <c r="D448" s="173" t="s">
        <v>143</v>
      </c>
      <c r="E448" s="174" t="s">
        <v>1542</v>
      </c>
      <c r="F448" s="175" t="s">
        <v>1543</v>
      </c>
      <c r="G448" s="176" t="s">
        <v>309</v>
      </c>
      <c r="H448" s="177">
        <v>0.843</v>
      </c>
      <c r="I448" s="178"/>
      <c r="J448" s="179">
        <f>ROUND(I448*H448,2)</f>
        <v>0</v>
      </c>
      <c r="K448" s="175" t="s">
        <v>147</v>
      </c>
      <c r="L448" s="40"/>
      <c r="M448" s="180" t="s">
        <v>1</v>
      </c>
      <c r="N448" s="181" t="s">
        <v>49</v>
      </c>
      <c r="O448" s="78"/>
      <c r="P448" s="182">
        <f>O448*H448</f>
        <v>0</v>
      </c>
      <c r="Q448" s="182">
        <v>2.61488</v>
      </c>
      <c r="R448" s="182">
        <f>Q448*H448</f>
        <v>2.20434384</v>
      </c>
      <c r="S448" s="182">
        <v>0</v>
      </c>
      <c r="T448" s="18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184" t="s">
        <v>148</v>
      </c>
      <c r="AT448" s="184" t="s">
        <v>143</v>
      </c>
      <c r="AU448" s="184" t="s">
        <v>21</v>
      </c>
      <c r="AY448" s="19" t="s">
        <v>141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9" t="s">
        <v>92</v>
      </c>
      <c r="BK448" s="185">
        <f>ROUND(I448*H448,2)</f>
        <v>0</v>
      </c>
      <c r="BL448" s="19" t="s">
        <v>148</v>
      </c>
      <c r="BM448" s="184" t="s">
        <v>1544</v>
      </c>
    </row>
    <row r="449" spans="1:51" s="13" customFormat="1" ht="12">
      <c r="A449" s="13"/>
      <c r="B449" s="191"/>
      <c r="C449" s="13"/>
      <c r="D449" s="186" t="s">
        <v>152</v>
      </c>
      <c r="E449" s="13"/>
      <c r="F449" s="193" t="s">
        <v>1360</v>
      </c>
      <c r="G449" s="13"/>
      <c r="H449" s="194">
        <v>0.843</v>
      </c>
      <c r="I449" s="195"/>
      <c r="J449" s="13"/>
      <c r="K449" s="13"/>
      <c r="L449" s="191"/>
      <c r="M449" s="196"/>
      <c r="N449" s="197"/>
      <c r="O449" s="197"/>
      <c r="P449" s="197"/>
      <c r="Q449" s="197"/>
      <c r="R449" s="197"/>
      <c r="S449" s="197"/>
      <c r="T449" s="19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2" t="s">
        <v>152</v>
      </c>
      <c r="AU449" s="192" t="s">
        <v>21</v>
      </c>
      <c r="AV449" s="13" t="s">
        <v>21</v>
      </c>
      <c r="AW449" s="13" t="s">
        <v>3</v>
      </c>
      <c r="AX449" s="13" t="s">
        <v>92</v>
      </c>
      <c r="AY449" s="192" t="s">
        <v>141</v>
      </c>
    </row>
    <row r="450" spans="1:65" s="2" customFormat="1" ht="14.4" customHeight="1">
      <c r="A450" s="39"/>
      <c r="B450" s="172"/>
      <c r="C450" s="207" t="s">
        <v>1545</v>
      </c>
      <c r="D450" s="207" t="s">
        <v>250</v>
      </c>
      <c r="E450" s="208" t="s">
        <v>1546</v>
      </c>
      <c r="F450" s="209" t="s">
        <v>1547</v>
      </c>
      <c r="G450" s="210" t="s">
        <v>309</v>
      </c>
      <c r="H450" s="211">
        <v>0.843</v>
      </c>
      <c r="I450" s="212"/>
      <c r="J450" s="213">
        <f>ROUND(I450*H450,2)</f>
        <v>0</v>
      </c>
      <c r="K450" s="209" t="s">
        <v>1</v>
      </c>
      <c r="L450" s="214"/>
      <c r="M450" s="215" t="s">
        <v>1</v>
      </c>
      <c r="N450" s="216" t="s">
        <v>49</v>
      </c>
      <c r="O450" s="78"/>
      <c r="P450" s="182">
        <f>O450*H450</f>
        <v>0</v>
      </c>
      <c r="Q450" s="182">
        <v>0.175</v>
      </c>
      <c r="R450" s="182">
        <f>Q450*H450</f>
        <v>0.147525</v>
      </c>
      <c r="S450" s="182">
        <v>0</v>
      </c>
      <c r="T450" s="18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184" t="s">
        <v>181</v>
      </c>
      <c r="AT450" s="184" t="s">
        <v>250</v>
      </c>
      <c r="AU450" s="184" t="s">
        <v>21</v>
      </c>
      <c r="AY450" s="19" t="s">
        <v>141</v>
      </c>
      <c r="BE450" s="185">
        <f>IF(N450="základní",J450,0)</f>
        <v>0</v>
      </c>
      <c r="BF450" s="185">
        <f>IF(N450="snížená",J450,0)</f>
        <v>0</v>
      </c>
      <c r="BG450" s="185">
        <f>IF(N450="zákl. přenesená",J450,0)</f>
        <v>0</v>
      </c>
      <c r="BH450" s="185">
        <f>IF(N450="sníž. přenesená",J450,0)</f>
        <v>0</v>
      </c>
      <c r="BI450" s="185">
        <f>IF(N450="nulová",J450,0)</f>
        <v>0</v>
      </c>
      <c r="BJ450" s="19" t="s">
        <v>92</v>
      </c>
      <c r="BK450" s="185">
        <f>ROUND(I450*H450,2)</f>
        <v>0</v>
      </c>
      <c r="BL450" s="19" t="s">
        <v>148</v>
      </c>
      <c r="BM450" s="184" t="s">
        <v>1548</v>
      </c>
    </row>
    <row r="451" spans="1:51" s="13" customFormat="1" ht="12">
      <c r="A451" s="13"/>
      <c r="B451" s="191"/>
      <c r="C451" s="13"/>
      <c r="D451" s="186" t="s">
        <v>152</v>
      </c>
      <c r="E451" s="13"/>
      <c r="F451" s="193" t="s">
        <v>1360</v>
      </c>
      <c r="G451" s="13"/>
      <c r="H451" s="194">
        <v>0.843</v>
      </c>
      <c r="I451" s="195"/>
      <c r="J451" s="13"/>
      <c r="K451" s="13"/>
      <c r="L451" s="191"/>
      <c r="M451" s="196"/>
      <c r="N451" s="197"/>
      <c r="O451" s="197"/>
      <c r="P451" s="197"/>
      <c r="Q451" s="197"/>
      <c r="R451" s="197"/>
      <c r="S451" s="197"/>
      <c r="T451" s="19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2" t="s">
        <v>152</v>
      </c>
      <c r="AU451" s="192" t="s">
        <v>21</v>
      </c>
      <c r="AV451" s="13" t="s">
        <v>21</v>
      </c>
      <c r="AW451" s="13" t="s">
        <v>3</v>
      </c>
      <c r="AX451" s="13" t="s">
        <v>92</v>
      </c>
      <c r="AY451" s="192" t="s">
        <v>141</v>
      </c>
    </row>
    <row r="452" spans="1:65" s="2" customFormat="1" ht="14.4" customHeight="1">
      <c r="A452" s="39"/>
      <c r="B452" s="172"/>
      <c r="C452" s="207" t="s">
        <v>1549</v>
      </c>
      <c r="D452" s="207" t="s">
        <v>250</v>
      </c>
      <c r="E452" s="208" t="s">
        <v>1550</v>
      </c>
      <c r="F452" s="209" t="s">
        <v>1551</v>
      </c>
      <c r="G452" s="210" t="s">
        <v>309</v>
      </c>
      <c r="H452" s="211">
        <v>0.843</v>
      </c>
      <c r="I452" s="212"/>
      <c r="J452" s="213">
        <f>ROUND(I452*H452,2)</f>
        <v>0</v>
      </c>
      <c r="K452" s="209" t="s">
        <v>1</v>
      </c>
      <c r="L452" s="214"/>
      <c r="M452" s="215" t="s">
        <v>1</v>
      </c>
      <c r="N452" s="216" t="s">
        <v>49</v>
      </c>
      <c r="O452" s="78"/>
      <c r="P452" s="182">
        <f>O452*H452</f>
        <v>0</v>
      </c>
      <c r="Q452" s="182">
        <v>0.175</v>
      </c>
      <c r="R452" s="182">
        <f>Q452*H452</f>
        <v>0.147525</v>
      </c>
      <c r="S452" s="182">
        <v>0</v>
      </c>
      <c r="T452" s="18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184" t="s">
        <v>181</v>
      </c>
      <c r="AT452" s="184" t="s">
        <v>250</v>
      </c>
      <c r="AU452" s="184" t="s">
        <v>21</v>
      </c>
      <c r="AY452" s="19" t="s">
        <v>141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9" t="s">
        <v>92</v>
      </c>
      <c r="BK452" s="185">
        <f>ROUND(I452*H452,2)</f>
        <v>0</v>
      </c>
      <c r="BL452" s="19" t="s">
        <v>148</v>
      </c>
      <c r="BM452" s="184" t="s">
        <v>1552</v>
      </c>
    </row>
    <row r="453" spans="1:51" s="13" customFormat="1" ht="12">
      <c r="A453" s="13"/>
      <c r="B453" s="191"/>
      <c r="C453" s="13"/>
      <c r="D453" s="186" t="s">
        <v>152</v>
      </c>
      <c r="E453" s="13"/>
      <c r="F453" s="193" t="s">
        <v>1360</v>
      </c>
      <c r="G453" s="13"/>
      <c r="H453" s="194">
        <v>0.843</v>
      </c>
      <c r="I453" s="195"/>
      <c r="J453" s="13"/>
      <c r="K453" s="13"/>
      <c r="L453" s="191"/>
      <c r="M453" s="196"/>
      <c r="N453" s="197"/>
      <c r="O453" s="197"/>
      <c r="P453" s="197"/>
      <c r="Q453" s="197"/>
      <c r="R453" s="197"/>
      <c r="S453" s="197"/>
      <c r="T453" s="19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2" t="s">
        <v>152</v>
      </c>
      <c r="AU453" s="192" t="s">
        <v>21</v>
      </c>
      <c r="AV453" s="13" t="s">
        <v>21</v>
      </c>
      <c r="AW453" s="13" t="s">
        <v>3</v>
      </c>
      <c r="AX453" s="13" t="s">
        <v>92</v>
      </c>
      <c r="AY453" s="192" t="s">
        <v>141</v>
      </c>
    </row>
    <row r="454" spans="1:65" s="2" customFormat="1" ht="24.15" customHeight="1">
      <c r="A454" s="39"/>
      <c r="B454" s="172"/>
      <c r="C454" s="173" t="s">
        <v>1553</v>
      </c>
      <c r="D454" s="173" t="s">
        <v>143</v>
      </c>
      <c r="E454" s="174" t="s">
        <v>1554</v>
      </c>
      <c r="F454" s="175" t="s">
        <v>1555</v>
      </c>
      <c r="G454" s="176" t="s">
        <v>309</v>
      </c>
      <c r="H454" s="177">
        <v>22.772</v>
      </c>
      <c r="I454" s="178"/>
      <c r="J454" s="179">
        <f>ROUND(I454*H454,2)</f>
        <v>0</v>
      </c>
      <c r="K454" s="175" t="s">
        <v>1</v>
      </c>
      <c r="L454" s="40"/>
      <c r="M454" s="180" t="s">
        <v>1</v>
      </c>
      <c r="N454" s="181" t="s">
        <v>49</v>
      </c>
      <c r="O454" s="78"/>
      <c r="P454" s="182">
        <f>O454*H454</f>
        <v>0</v>
      </c>
      <c r="Q454" s="182">
        <v>0.3409</v>
      </c>
      <c r="R454" s="182">
        <f>Q454*H454</f>
        <v>7.762974799999999</v>
      </c>
      <c r="S454" s="182">
        <v>0</v>
      </c>
      <c r="T454" s="183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184" t="s">
        <v>148</v>
      </c>
      <c r="AT454" s="184" t="s">
        <v>143</v>
      </c>
      <c r="AU454" s="184" t="s">
        <v>21</v>
      </c>
      <c r="AY454" s="19" t="s">
        <v>141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9" t="s">
        <v>92</v>
      </c>
      <c r="BK454" s="185">
        <f>ROUND(I454*H454,2)</f>
        <v>0</v>
      </c>
      <c r="BL454" s="19" t="s">
        <v>148</v>
      </c>
      <c r="BM454" s="184" t="s">
        <v>1556</v>
      </c>
    </row>
    <row r="455" spans="1:47" s="2" customFormat="1" ht="12">
      <c r="A455" s="39"/>
      <c r="B455" s="40"/>
      <c r="C455" s="39"/>
      <c r="D455" s="186" t="s">
        <v>150</v>
      </c>
      <c r="E455" s="39"/>
      <c r="F455" s="187" t="s">
        <v>1557</v>
      </c>
      <c r="G455" s="39"/>
      <c r="H455" s="39"/>
      <c r="I455" s="188"/>
      <c r="J455" s="39"/>
      <c r="K455" s="39"/>
      <c r="L455" s="40"/>
      <c r="M455" s="189"/>
      <c r="N455" s="190"/>
      <c r="O455" s="78"/>
      <c r="P455" s="78"/>
      <c r="Q455" s="78"/>
      <c r="R455" s="78"/>
      <c r="S455" s="78"/>
      <c r="T455" s="7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9" t="s">
        <v>150</v>
      </c>
      <c r="AU455" s="19" t="s">
        <v>21</v>
      </c>
    </row>
    <row r="456" spans="1:51" s="13" customFormat="1" ht="12">
      <c r="A456" s="13"/>
      <c r="B456" s="191"/>
      <c r="C456" s="13"/>
      <c r="D456" s="186" t="s">
        <v>152</v>
      </c>
      <c r="E456" s="13"/>
      <c r="F456" s="193" t="s">
        <v>1558</v>
      </c>
      <c r="G456" s="13"/>
      <c r="H456" s="194">
        <v>22.772</v>
      </c>
      <c r="I456" s="195"/>
      <c r="J456" s="13"/>
      <c r="K456" s="13"/>
      <c r="L456" s="191"/>
      <c r="M456" s="196"/>
      <c r="N456" s="197"/>
      <c r="O456" s="197"/>
      <c r="P456" s="197"/>
      <c r="Q456" s="197"/>
      <c r="R456" s="197"/>
      <c r="S456" s="197"/>
      <c r="T456" s="19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2" t="s">
        <v>152</v>
      </c>
      <c r="AU456" s="192" t="s">
        <v>21</v>
      </c>
      <c r="AV456" s="13" t="s">
        <v>21</v>
      </c>
      <c r="AW456" s="13" t="s">
        <v>3</v>
      </c>
      <c r="AX456" s="13" t="s">
        <v>92</v>
      </c>
      <c r="AY456" s="192" t="s">
        <v>141</v>
      </c>
    </row>
    <row r="457" spans="1:65" s="2" customFormat="1" ht="24.15" customHeight="1">
      <c r="A457" s="39"/>
      <c r="B457" s="172"/>
      <c r="C457" s="207" t="s">
        <v>1559</v>
      </c>
      <c r="D457" s="207" t="s">
        <v>250</v>
      </c>
      <c r="E457" s="208" t="s">
        <v>1560</v>
      </c>
      <c r="F457" s="209" t="s">
        <v>1561</v>
      </c>
      <c r="G457" s="210" t="s">
        <v>309</v>
      </c>
      <c r="H457" s="211">
        <v>22.772</v>
      </c>
      <c r="I457" s="212"/>
      <c r="J457" s="213">
        <f>ROUND(I457*H457,2)</f>
        <v>0</v>
      </c>
      <c r="K457" s="209" t="s">
        <v>147</v>
      </c>
      <c r="L457" s="214"/>
      <c r="M457" s="215" t="s">
        <v>1</v>
      </c>
      <c r="N457" s="216" t="s">
        <v>49</v>
      </c>
      <c r="O457" s="78"/>
      <c r="P457" s="182">
        <f>O457*H457</f>
        <v>0</v>
      </c>
      <c r="Q457" s="182">
        <v>0.072</v>
      </c>
      <c r="R457" s="182">
        <f>Q457*H457</f>
        <v>1.6395839999999997</v>
      </c>
      <c r="S457" s="182">
        <v>0</v>
      </c>
      <c r="T457" s="183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184" t="s">
        <v>181</v>
      </c>
      <c r="AT457" s="184" t="s">
        <v>250</v>
      </c>
      <c r="AU457" s="184" t="s">
        <v>21</v>
      </c>
      <c r="AY457" s="19" t="s">
        <v>141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9" t="s">
        <v>92</v>
      </c>
      <c r="BK457" s="185">
        <f>ROUND(I457*H457,2)</f>
        <v>0</v>
      </c>
      <c r="BL457" s="19" t="s">
        <v>148</v>
      </c>
      <c r="BM457" s="184" t="s">
        <v>1562</v>
      </c>
    </row>
    <row r="458" spans="1:51" s="13" customFormat="1" ht="12">
      <c r="A458" s="13"/>
      <c r="B458" s="191"/>
      <c r="C458" s="13"/>
      <c r="D458" s="186" t="s">
        <v>152</v>
      </c>
      <c r="E458" s="13"/>
      <c r="F458" s="193" t="s">
        <v>1558</v>
      </c>
      <c r="G458" s="13"/>
      <c r="H458" s="194">
        <v>22.772</v>
      </c>
      <c r="I458" s="195"/>
      <c r="J458" s="13"/>
      <c r="K458" s="13"/>
      <c r="L458" s="191"/>
      <c r="M458" s="196"/>
      <c r="N458" s="197"/>
      <c r="O458" s="197"/>
      <c r="P458" s="197"/>
      <c r="Q458" s="197"/>
      <c r="R458" s="197"/>
      <c r="S458" s="197"/>
      <c r="T458" s="19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2" t="s">
        <v>152</v>
      </c>
      <c r="AU458" s="192" t="s">
        <v>21</v>
      </c>
      <c r="AV458" s="13" t="s">
        <v>21</v>
      </c>
      <c r="AW458" s="13" t="s">
        <v>3</v>
      </c>
      <c r="AX458" s="13" t="s">
        <v>92</v>
      </c>
      <c r="AY458" s="192" t="s">
        <v>141</v>
      </c>
    </row>
    <row r="459" spans="1:65" s="2" customFormat="1" ht="24.15" customHeight="1">
      <c r="A459" s="39"/>
      <c r="B459" s="172"/>
      <c r="C459" s="207" t="s">
        <v>1563</v>
      </c>
      <c r="D459" s="207" t="s">
        <v>250</v>
      </c>
      <c r="E459" s="208" t="s">
        <v>1564</v>
      </c>
      <c r="F459" s="209" t="s">
        <v>1565</v>
      </c>
      <c r="G459" s="210" t="s">
        <v>309</v>
      </c>
      <c r="H459" s="211">
        <v>22.772</v>
      </c>
      <c r="I459" s="212"/>
      <c r="J459" s="213">
        <f>ROUND(I459*H459,2)</f>
        <v>0</v>
      </c>
      <c r="K459" s="209" t="s">
        <v>147</v>
      </c>
      <c r="L459" s="214"/>
      <c r="M459" s="215" t="s">
        <v>1</v>
      </c>
      <c r="N459" s="216" t="s">
        <v>49</v>
      </c>
      <c r="O459" s="78"/>
      <c r="P459" s="182">
        <f>O459*H459</f>
        <v>0</v>
      </c>
      <c r="Q459" s="182">
        <v>0.08</v>
      </c>
      <c r="R459" s="182">
        <f>Q459*H459</f>
        <v>1.8217599999999998</v>
      </c>
      <c r="S459" s="182">
        <v>0</v>
      </c>
      <c r="T459" s="18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184" t="s">
        <v>181</v>
      </c>
      <c r="AT459" s="184" t="s">
        <v>250</v>
      </c>
      <c r="AU459" s="184" t="s">
        <v>21</v>
      </c>
      <c r="AY459" s="19" t="s">
        <v>141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9" t="s">
        <v>92</v>
      </c>
      <c r="BK459" s="185">
        <f>ROUND(I459*H459,2)</f>
        <v>0</v>
      </c>
      <c r="BL459" s="19" t="s">
        <v>148</v>
      </c>
      <c r="BM459" s="184" t="s">
        <v>1566</v>
      </c>
    </row>
    <row r="460" spans="1:51" s="13" customFormat="1" ht="12">
      <c r="A460" s="13"/>
      <c r="B460" s="191"/>
      <c r="C460" s="13"/>
      <c r="D460" s="186" t="s">
        <v>152</v>
      </c>
      <c r="E460" s="13"/>
      <c r="F460" s="193" t="s">
        <v>1558</v>
      </c>
      <c r="G460" s="13"/>
      <c r="H460" s="194">
        <v>22.772</v>
      </c>
      <c r="I460" s="195"/>
      <c r="J460" s="13"/>
      <c r="K460" s="13"/>
      <c r="L460" s="191"/>
      <c r="M460" s="196"/>
      <c r="N460" s="197"/>
      <c r="O460" s="197"/>
      <c r="P460" s="197"/>
      <c r="Q460" s="197"/>
      <c r="R460" s="197"/>
      <c r="S460" s="197"/>
      <c r="T460" s="19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2" t="s">
        <v>152</v>
      </c>
      <c r="AU460" s="192" t="s">
        <v>21</v>
      </c>
      <c r="AV460" s="13" t="s">
        <v>21</v>
      </c>
      <c r="AW460" s="13" t="s">
        <v>3</v>
      </c>
      <c r="AX460" s="13" t="s">
        <v>92</v>
      </c>
      <c r="AY460" s="192" t="s">
        <v>141</v>
      </c>
    </row>
    <row r="461" spans="1:65" s="2" customFormat="1" ht="14.4" customHeight="1">
      <c r="A461" s="39"/>
      <c r="B461" s="172"/>
      <c r="C461" s="207" t="s">
        <v>1567</v>
      </c>
      <c r="D461" s="207" t="s">
        <v>250</v>
      </c>
      <c r="E461" s="208" t="s">
        <v>1568</v>
      </c>
      <c r="F461" s="209" t="s">
        <v>1569</v>
      </c>
      <c r="G461" s="210" t="s">
        <v>309</v>
      </c>
      <c r="H461" s="211">
        <v>22.772</v>
      </c>
      <c r="I461" s="212"/>
      <c r="J461" s="213">
        <f>ROUND(I461*H461,2)</f>
        <v>0</v>
      </c>
      <c r="K461" s="209" t="s">
        <v>147</v>
      </c>
      <c r="L461" s="214"/>
      <c r="M461" s="215" t="s">
        <v>1</v>
      </c>
      <c r="N461" s="216" t="s">
        <v>49</v>
      </c>
      <c r="O461" s="78"/>
      <c r="P461" s="182">
        <f>O461*H461</f>
        <v>0</v>
      </c>
      <c r="Q461" s="182">
        <v>0.111</v>
      </c>
      <c r="R461" s="182">
        <f>Q461*H461</f>
        <v>2.527692</v>
      </c>
      <c r="S461" s="182">
        <v>0</v>
      </c>
      <c r="T461" s="183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184" t="s">
        <v>181</v>
      </c>
      <c r="AT461" s="184" t="s">
        <v>250</v>
      </c>
      <c r="AU461" s="184" t="s">
        <v>21</v>
      </c>
      <c r="AY461" s="19" t="s">
        <v>141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9" t="s">
        <v>92</v>
      </c>
      <c r="BK461" s="185">
        <f>ROUND(I461*H461,2)</f>
        <v>0</v>
      </c>
      <c r="BL461" s="19" t="s">
        <v>148</v>
      </c>
      <c r="BM461" s="184" t="s">
        <v>1570</v>
      </c>
    </row>
    <row r="462" spans="1:51" s="13" customFormat="1" ht="12">
      <c r="A462" s="13"/>
      <c r="B462" s="191"/>
      <c r="C462" s="13"/>
      <c r="D462" s="186" t="s">
        <v>152</v>
      </c>
      <c r="E462" s="13"/>
      <c r="F462" s="193" t="s">
        <v>1558</v>
      </c>
      <c r="G462" s="13"/>
      <c r="H462" s="194">
        <v>22.772</v>
      </c>
      <c r="I462" s="195"/>
      <c r="J462" s="13"/>
      <c r="K462" s="13"/>
      <c r="L462" s="191"/>
      <c r="M462" s="196"/>
      <c r="N462" s="197"/>
      <c r="O462" s="197"/>
      <c r="P462" s="197"/>
      <c r="Q462" s="197"/>
      <c r="R462" s="197"/>
      <c r="S462" s="197"/>
      <c r="T462" s="19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2" t="s">
        <v>152</v>
      </c>
      <c r="AU462" s="192" t="s">
        <v>21</v>
      </c>
      <c r="AV462" s="13" t="s">
        <v>21</v>
      </c>
      <c r="AW462" s="13" t="s">
        <v>3</v>
      </c>
      <c r="AX462" s="13" t="s">
        <v>92</v>
      </c>
      <c r="AY462" s="192" t="s">
        <v>141</v>
      </c>
    </row>
    <row r="463" spans="1:65" s="2" customFormat="1" ht="24.15" customHeight="1">
      <c r="A463" s="39"/>
      <c r="B463" s="172"/>
      <c r="C463" s="207" t="s">
        <v>1571</v>
      </c>
      <c r="D463" s="207" t="s">
        <v>250</v>
      </c>
      <c r="E463" s="208" t="s">
        <v>1572</v>
      </c>
      <c r="F463" s="209" t="s">
        <v>1573</v>
      </c>
      <c r="G463" s="210" t="s">
        <v>309</v>
      </c>
      <c r="H463" s="211">
        <v>2.109</v>
      </c>
      <c r="I463" s="212"/>
      <c r="J463" s="213">
        <f>ROUND(I463*H463,2)</f>
        <v>0</v>
      </c>
      <c r="K463" s="209" t="s">
        <v>147</v>
      </c>
      <c r="L463" s="214"/>
      <c r="M463" s="215" t="s">
        <v>1</v>
      </c>
      <c r="N463" s="216" t="s">
        <v>49</v>
      </c>
      <c r="O463" s="78"/>
      <c r="P463" s="182">
        <f>O463*H463</f>
        <v>0</v>
      </c>
      <c r="Q463" s="182">
        <v>0.057</v>
      </c>
      <c r="R463" s="182">
        <f>Q463*H463</f>
        <v>0.120213</v>
      </c>
      <c r="S463" s="182">
        <v>0</v>
      </c>
      <c r="T463" s="18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184" t="s">
        <v>181</v>
      </c>
      <c r="AT463" s="184" t="s">
        <v>250</v>
      </c>
      <c r="AU463" s="184" t="s">
        <v>21</v>
      </c>
      <c r="AY463" s="19" t="s">
        <v>141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9" t="s">
        <v>92</v>
      </c>
      <c r="BK463" s="185">
        <f>ROUND(I463*H463,2)</f>
        <v>0</v>
      </c>
      <c r="BL463" s="19" t="s">
        <v>148</v>
      </c>
      <c r="BM463" s="184" t="s">
        <v>1574</v>
      </c>
    </row>
    <row r="464" spans="1:51" s="13" customFormat="1" ht="12">
      <c r="A464" s="13"/>
      <c r="B464" s="191"/>
      <c r="C464" s="13"/>
      <c r="D464" s="186" t="s">
        <v>152</v>
      </c>
      <c r="E464" s="13"/>
      <c r="F464" s="193" t="s">
        <v>1364</v>
      </c>
      <c r="G464" s="13"/>
      <c r="H464" s="194">
        <v>2.109</v>
      </c>
      <c r="I464" s="195"/>
      <c r="J464" s="13"/>
      <c r="K464" s="13"/>
      <c r="L464" s="191"/>
      <c r="M464" s="196"/>
      <c r="N464" s="197"/>
      <c r="O464" s="197"/>
      <c r="P464" s="197"/>
      <c r="Q464" s="197"/>
      <c r="R464" s="197"/>
      <c r="S464" s="197"/>
      <c r="T464" s="19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2" t="s">
        <v>152</v>
      </c>
      <c r="AU464" s="192" t="s">
        <v>21</v>
      </c>
      <c r="AV464" s="13" t="s">
        <v>21</v>
      </c>
      <c r="AW464" s="13" t="s">
        <v>3</v>
      </c>
      <c r="AX464" s="13" t="s">
        <v>92</v>
      </c>
      <c r="AY464" s="192" t="s">
        <v>141</v>
      </c>
    </row>
    <row r="465" spans="1:65" s="2" customFormat="1" ht="14.4" customHeight="1">
      <c r="A465" s="39"/>
      <c r="B465" s="172"/>
      <c r="C465" s="207" t="s">
        <v>1575</v>
      </c>
      <c r="D465" s="207" t="s">
        <v>250</v>
      </c>
      <c r="E465" s="208" t="s">
        <v>1576</v>
      </c>
      <c r="F465" s="209" t="s">
        <v>1577</v>
      </c>
      <c r="G465" s="210" t="s">
        <v>309</v>
      </c>
      <c r="H465" s="211">
        <v>22.772</v>
      </c>
      <c r="I465" s="212"/>
      <c r="J465" s="213">
        <f>ROUND(I465*H465,2)</f>
        <v>0</v>
      </c>
      <c r="K465" s="209" t="s">
        <v>147</v>
      </c>
      <c r="L465" s="214"/>
      <c r="M465" s="215" t="s">
        <v>1</v>
      </c>
      <c r="N465" s="216" t="s">
        <v>49</v>
      </c>
      <c r="O465" s="78"/>
      <c r="P465" s="182">
        <f>O465*H465</f>
        <v>0</v>
      </c>
      <c r="Q465" s="182">
        <v>0.00044</v>
      </c>
      <c r="R465" s="182">
        <f>Q465*H465</f>
        <v>0.01001968</v>
      </c>
      <c r="S465" s="182">
        <v>0</v>
      </c>
      <c r="T465" s="18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184" t="s">
        <v>181</v>
      </c>
      <c r="AT465" s="184" t="s">
        <v>250</v>
      </c>
      <c r="AU465" s="184" t="s">
        <v>21</v>
      </c>
      <c r="AY465" s="19" t="s">
        <v>141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9" t="s">
        <v>92</v>
      </c>
      <c r="BK465" s="185">
        <f>ROUND(I465*H465,2)</f>
        <v>0</v>
      </c>
      <c r="BL465" s="19" t="s">
        <v>148</v>
      </c>
      <c r="BM465" s="184" t="s">
        <v>1578</v>
      </c>
    </row>
    <row r="466" spans="1:51" s="13" customFormat="1" ht="12">
      <c r="A466" s="13"/>
      <c r="B466" s="191"/>
      <c r="C466" s="13"/>
      <c r="D466" s="186" t="s">
        <v>152</v>
      </c>
      <c r="E466" s="13"/>
      <c r="F466" s="193" t="s">
        <v>1558</v>
      </c>
      <c r="G466" s="13"/>
      <c r="H466" s="194">
        <v>22.772</v>
      </c>
      <c r="I466" s="195"/>
      <c r="J466" s="13"/>
      <c r="K466" s="13"/>
      <c r="L466" s="191"/>
      <c r="M466" s="196"/>
      <c r="N466" s="197"/>
      <c r="O466" s="197"/>
      <c r="P466" s="197"/>
      <c r="Q466" s="197"/>
      <c r="R466" s="197"/>
      <c r="S466" s="197"/>
      <c r="T466" s="19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2" t="s">
        <v>152</v>
      </c>
      <c r="AU466" s="192" t="s">
        <v>21</v>
      </c>
      <c r="AV466" s="13" t="s">
        <v>21</v>
      </c>
      <c r="AW466" s="13" t="s">
        <v>3</v>
      </c>
      <c r="AX466" s="13" t="s">
        <v>92</v>
      </c>
      <c r="AY466" s="192" t="s">
        <v>141</v>
      </c>
    </row>
    <row r="467" spans="1:65" s="2" customFormat="1" ht="24.15" customHeight="1">
      <c r="A467" s="39"/>
      <c r="B467" s="172"/>
      <c r="C467" s="207" t="s">
        <v>1579</v>
      </c>
      <c r="D467" s="207" t="s">
        <v>250</v>
      </c>
      <c r="E467" s="208" t="s">
        <v>1580</v>
      </c>
      <c r="F467" s="209" t="s">
        <v>1581</v>
      </c>
      <c r="G467" s="210" t="s">
        <v>309</v>
      </c>
      <c r="H467" s="211">
        <v>22.772</v>
      </c>
      <c r="I467" s="212"/>
      <c r="J467" s="213">
        <f>ROUND(I467*H467,2)</f>
        <v>0</v>
      </c>
      <c r="K467" s="209" t="s">
        <v>1</v>
      </c>
      <c r="L467" s="214"/>
      <c r="M467" s="215" t="s">
        <v>1</v>
      </c>
      <c r="N467" s="216" t="s">
        <v>49</v>
      </c>
      <c r="O467" s="78"/>
      <c r="P467" s="182">
        <f>O467*H467</f>
        <v>0</v>
      </c>
      <c r="Q467" s="182">
        <v>0.027</v>
      </c>
      <c r="R467" s="182">
        <f>Q467*H467</f>
        <v>0.614844</v>
      </c>
      <c r="S467" s="182">
        <v>0</v>
      </c>
      <c r="T467" s="183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184" t="s">
        <v>181</v>
      </c>
      <c r="AT467" s="184" t="s">
        <v>250</v>
      </c>
      <c r="AU467" s="184" t="s">
        <v>21</v>
      </c>
      <c r="AY467" s="19" t="s">
        <v>141</v>
      </c>
      <c r="BE467" s="185">
        <f>IF(N467="základní",J467,0)</f>
        <v>0</v>
      </c>
      <c r="BF467" s="185">
        <f>IF(N467="snížená",J467,0)</f>
        <v>0</v>
      </c>
      <c r="BG467" s="185">
        <f>IF(N467="zákl. přenesená",J467,0)</f>
        <v>0</v>
      </c>
      <c r="BH467" s="185">
        <f>IF(N467="sníž. přenesená",J467,0)</f>
        <v>0</v>
      </c>
      <c r="BI467" s="185">
        <f>IF(N467="nulová",J467,0)</f>
        <v>0</v>
      </c>
      <c r="BJ467" s="19" t="s">
        <v>92</v>
      </c>
      <c r="BK467" s="185">
        <f>ROUND(I467*H467,2)</f>
        <v>0</v>
      </c>
      <c r="BL467" s="19" t="s">
        <v>148</v>
      </c>
      <c r="BM467" s="184" t="s">
        <v>1582</v>
      </c>
    </row>
    <row r="468" spans="1:51" s="13" customFormat="1" ht="12">
      <c r="A468" s="13"/>
      <c r="B468" s="191"/>
      <c r="C468" s="13"/>
      <c r="D468" s="186" t="s">
        <v>152</v>
      </c>
      <c r="E468" s="13"/>
      <c r="F468" s="193" t="s">
        <v>1558</v>
      </c>
      <c r="G468" s="13"/>
      <c r="H468" s="194">
        <v>22.772</v>
      </c>
      <c r="I468" s="195"/>
      <c r="J468" s="13"/>
      <c r="K468" s="13"/>
      <c r="L468" s="191"/>
      <c r="M468" s="196"/>
      <c r="N468" s="197"/>
      <c r="O468" s="197"/>
      <c r="P468" s="197"/>
      <c r="Q468" s="197"/>
      <c r="R468" s="197"/>
      <c r="S468" s="197"/>
      <c r="T468" s="19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2" t="s">
        <v>152</v>
      </c>
      <c r="AU468" s="192" t="s">
        <v>21</v>
      </c>
      <c r="AV468" s="13" t="s">
        <v>21</v>
      </c>
      <c r="AW468" s="13" t="s">
        <v>3</v>
      </c>
      <c r="AX468" s="13" t="s">
        <v>92</v>
      </c>
      <c r="AY468" s="192" t="s">
        <v>141</v>
      </c>
    </row>
    <row r="469" spans="1:65" s="2" customFormat="1" ht="24.15" customHeight="1">
      <c r="A469" s="39"/>
      <c r="B469" s="172"/>
      <c r="C469" s="173" t="s">
        <v>1583</v>
      </c>
      <c r="D469" s="173" t="s">
        <v>143</v>
      </c>
      <c r="E469" s="174" t="s">
        <v>1584</v>
      </c>
      <c r="F469" s="175" t="s">
        <v>1585</v>
      </c>
      <c r="G469" s="176" t="s">
        <v>309</v>
      </c>
      <c r="H469" s="177">
        <v>10.543</v>
      </c>
      <c r="I469" s="178"/>
      <c r="J469" s="179">
        <f>ROUND(I469*H469,2)</f>
        <v>0</v>
      </c>
      <c r="K469" s="175" t="s">
        <v>147</v>
      </c>
      <c r="L469" s="40"/>
      <c r="M469" s="180" t="s">
        <v>1</v>
      </c>
      <c r="N469" s="181" t="s">
        <v>49</v>
      </c>
      <c r="O469" s="78"/>
      <c r="P469" s="182">
        <f>O469*H469</f>
        <v>0</v>
      </c>
      <c r="Q469" s="182">
        <v>0.21734</v>
      </c>
      <c r="R469" s="182">
        <f>Q469*H469</f>
        <v>2.29141562</v>
      </c>
      <c r="S469" s="182">
        <v>0</v>
      </c>
      <c r="T469" s="18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184" t="s">
        <v>148</v>
      </c>
      <c r="AT469" s="184" t="s">
        <v>143</v>
      </c>
      <c r="AU469" s="184" t="s">
        <v>21</v>
      </c>
      <c r="AY469" s="19" t="s">
        <v>141</v>
      </c>
      <c r="BE469" s="185">
        <f>IF(N469="základní",J469,0)</f>
        <v>0</v>
      </c>
      <c r="BF469" s="185">
        <f>IF(N469="snížená",J469,0)</f>
        <v>0</v>
      </c>
      <c r="BG469" s="185">
        <f>IF(N469="zákl. přenesená",J469,0)</f>
        <v>0</v>
      </c>
      <c r="BH469" s="185">
        <f>IF(N469="sníž. přenesená",J469,0)</f>
        <v>0</v>
      </c>
      <c r="BI469" s="185">
        <f>IF(N469="nulová",J469,0)</f>
        <v>0</v>
      </c>
      <c r="BJ469" s="19" t="s">
        <v>92</v>
      </c>
      <c r="BK469" s="185">
        <f>ROUND(I469*H469,2)</f>
        <v>0</v>
      </c>
      <c r="BL469" s="19" t="s">
        <v>148</v>
      </c>
      <c r="BM469" s="184" t="s">
        <v>1586</v>
      </c>
    </row>
    <row r="470" spans="1:51" s="13" customFormat="1" ht="12">
      <c r="A470" s="13"/>
      <c r="B470" s="191"/>
      <c r="C470" s="13"/>
      <c r="D470" s="186" t="s">
        <v>152</v>
      </c>
      <c r="E470" s="13"/>
      <c r="F470" s="193" t="s">
        <v>1356</v>
      </c>
      <c r="G470" s="13"/>
      <c r="H470" s="194">
        <v>10.543</v>
      </c>
      <c r="I470" s="195"/>
      <c r="J470" s="13"/>
      <c r="K470" s="13"/>
      <c r="L470" s="191"/>
      <c r="M470" s="196"/>
      <c r="N470" s="197"/>
      <c r="O470" s="197"/>
      <c r="P470" s="197"/>
      <c r="Q470" s="197"/>
      <c r="R470" s="197"/>
      <c r="S470" s="197"/>
      <c r="T470" s="19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2" t="s">
        <v>152</v>
      </c>
      <c r="AU470" s="192" t="s">
        <v>21</v>
      </c>
      <c r="AV470" s="13" t="s">
        <v>21</v>
      </c>
      <c r="AW470" s="13" t="s">
        <v>3</v>
      </c>
      <c r="AX470" s="13" t="s">
        <v>92</v>
      </c>
      <c r="AY470" s="192" t="s">
        <v>141</v>
      </c>
    </row>
    <row r="471" spans="1:65" s="2" customFormat="1" ht="24.15" customHeight="1">
      <c r="A471" s="39"/>
      <c r="B471" s="172"/>
      <c r="C471" s="207" t="s">
        <v>1587</v>
      </c>
      <c r="D471" s="207" t="s">
        <v>250</v>
      </c>
      <c r="E471" s="208" t="s">
        <v>1588</v>
      </c>
      <c r="F471" s="209" t="s">
        <v>1589</v>
      </c>
      <c r="G471" s="210" t="s">
        <v>309</v>
      </c>
      <c r="H471" s="211">
        <v>10.543</v>
      </c>
      <c r="I471" s="212"/>
      <c r="J471" s="213">
        <f>ROUND(I471*H471,2)</f>
        <v>0</v>
      </c>
      <c r="K471" s="209" t="s">
        <v>1</v>
      </c>
      <c r="L471" s="214"/>
      <c r="M471" s="215" t="s">
        <v>1</v>
      </c>
      <c r="N471" s="216" t="s">
        <v>49</v>
      </c>
      <c r="O471" s="78"/>
      <c r="P471" s="182">
        <f>O471*H471</f>
        <v>0</v>
      </c>
      <c r="Q471" s="182">
        <v>0.112</v>
      </c>
      <c r="R471" s="182">
        <f>Q471*H471</f>
        <v>1.1808159999999999</v>
      </c>
      <c r="S471" s="182">
        <v>0</v>
      </c>
      <c r="T471" s="18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184" t="s">
        <v>181</v>
      </c>
      <c r="AT471" s="184" t="s">
        <v>250</v>
      </c>
      <c r="AU471" s="184" t="s">
        <v>21</v>
      </c>
      <c r="AY471" s="19" t="s">
        <v>141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9" t="s">
        <v>92</v>
      </c>
      <c r="BK471" s="185">
        <f>ROUND(I471*H471,2)</f>
        <v>0</v>
      </c>
      <c r="BL471" s="19" t="s">
        <v>148</v>
      </c>
      <c r="BM471" s="184" t="s">
        <v>1590</v>
      </c>
    </row>
    <row r="472" spans="1:51" s="13" customFormat="1" ht="12">
      <c r="A472" s="13"/>
      <c r="B472" s="191"/>
      <c r="C472" s="13"/>
      <c r="D472" s="186" t="s">
        <v>152</v>
      </c>
      <c r="E472" s="13"/>
      <c r="F472" s="193" t="s">
        <v>1356</v>
      </c>
      <c r="G472" s="13"/>
      <c r="H472" s="194">
        <v>10.543</v>
      </c>
      <c r="I472" s="195"/>
      <c r="J472" s="13"/>
      <c r="K472" s="13"/>
      <c r="L472" s="191"/>
      <c r="M472" s="196"/>
      <c r="N472" s="197"/>
      <c r="O472" s="197"/>
      <c r="P472" s="197"/>
      <c r="Q472" s="197"/>
      <c r="R472" s="197"/>
      <c r="S472" s="197"/>
      <c r="T472" s="19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2" t="s">
        <v>152</v>
      </c>
      <c r="AU472" s="192" t="s">
        <v>21</v>
      </c>
      <c r="AV472" s="13" t="s">
        <v>21</v>
      </c>
      <c r="AW472" s="13" t="s">
        <v>3</v>
      </c>
      <c r="AX472" s="13" t="s">
        <v>92</v>
      </c>
      <c r="AY472" s="192" t="s">
        <v>141</v>
      </c>
    </row>
    <row r="473" spans="1:65" s="2" customFormat="1" ht="24.15" customHeight="1">
      <c r="A473" s="39"/>
      <c r="B473" s="172"/>
      <c r="C473" s="173" t="s">
        <v>1591</v>
      </c>
      <c r="D473" s="173" t="s">
        <v>143</v>
      </c>
      <c r="E473" s="174" t="s">
        <v>1592</v>
      </c>
      <c r="F473" s="175" t="s">
        <v>1593</v>
      </c>
      <c r="G473" s="176" t="s">
        <v>309</v>
      </c>
      <c r="H473" s="177">
        <v>23.615</v>
      </c>
      <c r="I473" s="178"/>
      <c r="J473" s="179">
        <f>ROUND(I473*H473,2)</f>
        <v>0</v>
      </c>
      <c r="K473" s="175" t="s">
        <v>147</v>
      </c>
      <c r="L473" s="40"/>
      <c r="M473" s="180" t="s">
        <v>1</v>
      </c>
      <c r="N473" s="181" t="s">
        <v>49</v>
      </c>
      <c r="O473" s="78"/>
      <c r="P473" s="182">
        <f>O473*H473</f>
        <v>0</v>
      </c>
      <c r="Q473" s="182">
        <v>0.21734</v>
      </c>
      <c r="R473" s="182">
        <f>Q473*H473</f>
        <v>5.1324841</v>
      </c>
      <c r="S473" s="182">
        <v>0</v>
      </c>
      <c r="T473" s="18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184" t="s">
        <v>148</v>
      </c>
      <c r="AT473" s="184" t="s">
        <v>143</v>
      </c>
      <c r="AU473" s="184" t="s">
        <v>21</v>
      </c>
      <c r="AY473" s="19" t="s">
        <v>141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9" t="s">
        <v>92</v>
      </c>
      <c r="BK473" s="185">
        <f>ROUND(I473*H473,2)</f>
        <v>0</v>
      </c>
      <c r="BL473" s="19" t="s">
        <v>148</v>
      </c>
      <c r="BM473" s="184" t="s">
        <v>1594</v>
      </c>
    </row>
    <row r="474" spans="1:51" s="13" customFormat="1" ht="12">
      <c r="A474" s="13"/>
      <c r="B474" s="191"/>
      <c r="C474" s="13"/>
      <c r="D474" s="186" t="s">
        <v>152</v>
      </c>
      <c r="E474" s="13"/>
      <c r="F474" s="193" t="s">
        <v>1595</v>
      </c>
      <c r="G474" s="13"/>
      <c r="H474" s="194">
        <v>23.615</v>
      </c>
      <c r="I474" s="195"/>
      <c r="J474" s="13"/>
      <c r="K474" s="13"/>
      <c r="L474" s="191"/>
      <c r="M474" s="196"/>
      <c r="N474" s="197"/>
      <c r="O474" s="197"/>
      <c r="P474" s="197"/>
      <c r="Q474" s="197"/>
      <c r="R474" s="197"/>
      <c r="S474" s="197"/>
      <c r="T474" s="19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2" t="s">
        <v>152</v>
      </c>
      <c r="AU474" s="192" t="s">
        <v>21</v>
      </c>
      <c r="AV474" s="13" t="s">
        <v>21</v>
      </c>
      <c r="AW474" s="13" t="s">
        <v>3</v>
      </c>
      <c r="AX474" s="13" t="s">
        <v>92</v>
      </c>
      <c r="AY474" s="192" t="s">
        <v>141</v>
      </c>
    </row>
    <row r="475" spans="1:65" s="2" customFormat="1" ht="14.4" customHeight="1">
      <c r="A475" s="39"/>
      <c r="B475" s="172"/>
      <c r="C475" s="207" t="s">
        <v>1596</v>
      </c>
      <c r="D475" s="207" t="s">
        <v>250</v>
      </c>
      <c r="E475" s="208" t="s">
        <v>1597</v>
      </c>
      <c r="F475" s="209" t="s">
        <v>1598</v>
      </c>
      <c r="G475" s="210" t="s">
        <v>309</v>
      </c>
      <c r="H475" s="211">
        <v>20.663</v>
      </c>
      <c r="I475" s="212"/>
      <c r="J475" s="213">
        <f>ROUND(I475*H475,2)</f>
        <v>0</v>
      </c>
      <c r="K475" s="209" t="s">
        <v>147</v>
      </c>
      <c r="L475" s="214"/>
      <c r="M475" s="215" t="s">
        <v>1</v>
      </c>
      <c r="N475" s="216" t="s">
        <v>49</v>
      </c>
      <c r="O475" s="78"/>
      <c r="P475" s="182">
        <f>O475*H475</f>
        <v>0</v>
      </c>
      <c r="Q475" s="182">
        <v>0.0506</v>
      </c>
      <c r="R475" s="182">
        <f>Q475*H475</f>
        <v>1.0455478</v>
      </c>
      <c r="S475" s="182">
        <v>0</v>
      </c>
      <c r="T475" s="183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184" t="s">
        <v>181</v>
      </c>
      <c r="AT475" s="184" t="s">
        <v>250</v>
      </c>
      <c r="AU475" s="184" t="s">
        <v>21</v>
      </c>
      <c r="AY475" s="19" t="s">
        <v>141</v>
      </c>
      <c r="BE475" s="185">
        <f>IF(N475="základní",J475,0)</f>
        <v>0</v>
      </c>
      <c r="BF475" s="185">
        <f>IF(N475="snížená",J475,0)</f>
        <v>0</v>
      </c>
      <c r="BG475" s="185">
        <f>IF(N475="zákl. přenesená",J475,0)</f>
        <v>0</v>
      </c>
      <c r="BH475" s="185">
        <f>IF(N475="sníž. přenesená",J475,0)</f>
        <v>0</v>
      </c>
      <c r="BI475" s="185">
        <f>IF(N475="nulová",J475,0)</f>
        <v>0</v>
      </c>
      <c r="BJ475" s="19" t="s">
        <v>92</v>
      </c>
      <c r="BK475" s="185">
        <f>ROUND(I475*H475,2)</f>
        <v>0</v>
      </c>
      <c r="BL475" s="19" t="s">
        <v>148</v>
      </c>
      <c r="BM475" s="184" t="s">
        <v>1599</v>
      </c>
    </row>
    <row r="476" spans="1:51" s="13" customFormat="1" ht="12">
      <c r="A476" s="13"/>
      <c r="B476" s="191"/>
      <c r="C476" s="13"/>
      <c r="D476" s="186" t="s">
        <v>152</v>
      </c>
      <c r="E476" s="13"/>
      <c r="F476" s="193" t="s">
        <v>1600</v>
      </c>
      <c r="G476" s="13"/>
      <c r="H476" s="194">
        <v>20.663</v>
      </c>
      <c r="I476" s="195"/>
      <c r="J476" s="13"/>
      <c r="K476" s="13"/>
      <c r="L476" s="191"/>
      <c r="M476" s="196"/>
      <c r="N476" s="197"/>
      <c r="O476" s="197"/>
      <c r="P476" s="197"/>
      <c r="Q476" s="197"/>
      <c r="R476" s="197"/>
      <c r="S476" s="197"/>
      <c r="T476" s="19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2" t="s">
        <v>152</v>
      </c>
      <c r="AU476" s="192" t="s">
        <v>21</v>
      </c>
      <c r="AV476" s="13" t="s">
        <v>21</v>
      </c>
      <c r="AW476" s="13" t="s">
        <v>3</v>
      </c>
      <c r="AX476" s="13" t="s">
        <v>92</v>
      </c>
      <c r="AY476" s="192" t="s">
        <v>141</v>
      </c>
    </row>
    <row r="477" spans="1:65" s="2" customFormat="1" ht="24.15" customHeight="1">
      <c r="A477" s="39"/>
      <c r="B477" s="172"/>
      <c r="C477" s="207" t="s">
        <v>1601</v>
      </c>
      <c r="D477" s="207" t="s">
        <v>250</v>
      </c>
      <c r="E477" s="208" t="s">
        <v>1602</v>
      </c>
      <c r="F477" s="209" t="s">
        <v>1603</v>
      </c>
      <c r="G477" s="210" t="s">
        <v>309</v>
      </c>
      <c r="H477" s="211">
        <v>3.795</v>
      </c>
      <c r="I477" s="212"/>
      <c r="J477" s="213">
        <f>ROUND(I477*H477,2)</f>
        <v>0</v>
      </c>
      <c r="K477" s="209" t="s">
        <v>147</v>
      </c>
      <c r="L477" s="214"/>
      <c r="M477" s="215" t="s">
        <v>1</v>
      </c>
      <c r="N477" s="216" t="s">
        <v>49</v>
      </c>
      <c r="O477" s="78"/>
      <c r="P477" s="182">
        <f>O477*H477</f>
        <v>0</v>
      </c>
      <c r="Q477" s="182">
        <v>0.011</v>
      </c>
      <c r="R477" s="182">
        <f>Q477*H477</f>
        <v>0.041745</v>
      </c>
      <c r="S477" s="182">
        <v>0</v>
      </c>
      <c r="T477" s="183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184" t="s">
        <v>181</v>
      </c>
      <c r="AT477" s="184" t="s">
        <v>250</v>
      </c>
      <c r="AU477" s="184" t="s">
        <v>21</v>
      </c>
      <c r="AY477" s="19" t="s">
        <v>141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9" t="s">
        <v>92</v>
      </c>
      <c r="BK477" s="185">
        <f>ROUND(I477*H477,2)</f>
        <v>0</v>
      </c>
      <c r="BL477" s="19" t="s">
        <v>148</v>
      </c>
      <c r="BM477" s="184" t="s">
        <v>1604</v>
      </c>
    </row>
    <row r="478" spans="1:51" s="13" customFormat="1" ht="12">
      <c r="A478" s="13"/>
      <c r="B478" s="191"/>
      <c r="C478" s="13"/>
      <c r="D478" s="186" t="s">
        <v>152</v>
      </c>
      <c r="E478" s="13"/>
      <c r="F478" s="193" t="s">
        <v>1605</v>
      </c>
      <c r="G478" s="13"/>
      <c r="H478" s="194">
        <v>3.795</v>
      </c>
      <c r="I478" s="195"/>
      <c r="J478" s="13"/>
      <c r="K478" s="13"/>
      <c r="L478" s="191"/>
      <c r="M478" s="196"/>
      <c r="N478" s="197"/>
      <c r="O478" s="197"/>
      <c r="P478" s="197"/>
      <c r="Q478" s="197"/>
      <c r="R478" s="197"/>
      <c r="S478" s="197"/>
      <c r="T478" s="19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2" t="s">
        <v>152</v>
      </c>
      <c r="AU478" s="192" t="s">
        <v>21</v>
      </c>
      <c r="AV478" s="13" t="s">
        <v>21</v>
      </c>
      <c r="AW478" s="13" t="s">
        <v>3</v>
      </c>
      <c r="AX478" s="13" t="s">
        <v>92</v>
      </c>
      <c r="AY478" s="192" t="s">
        <v>141</v>
      </c>
    </row>
    <row r="479" spans="1:65" s="2" customFormat="1" ht="24.15" customHeight="1">
      <c r="A479" s="39"/>
      <c r="B479" s="172"/>
      <c r="C479" s="207" t="s">
        <v>1606</v>
      </c>
      <c r="D479" s="207" t="s">
        <v>250</v>
      </c>
      <c r="E479" s="208" t="s">
        <v>1607</v>
      </c>
      <c r="F479" s="209" t="s">
        <v>1608</v>
      </c>
      <c r="G479" s="210" t="s">
        <v>309</v>
      </c>
      <c r="H479" s="211">
        <v>0.843</v>
      </c>
      <c r="I479" s="212"/>
      <c r="J479" s="213">
        <f>ROUND(I479*H479,2)</f>
        <v>0</v>
      </c>
      <c r="K479" s="209" t="s">
        <v>147</v>
      </c>
      <c r="L479" s="214"/>
      <c r="M479" s="215" t="s">
        <v>1</v>
      </c>
      <c r="N479" s="216" t="s">
        <v>49</v>
      </c>
      <c r="O479" s="78"/>
      <c r="P479" s="182">
        <f>O479*H479</f>
        <v>0</v>
      </c>
      <c r="Q479" s="182">
        <v>0.0958</v>
      </c>
      <c r="R479" s="182">
        <f>Q479*H479</f>
        <v>0.0807594</v>
      </c>
      <c r="S479" s="182">
        <v>0</v>
      </c>
      <c r="T479" s="183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184" t="s">
        <v>181</v>
      </c>
      <c r="AT479" s="184" t="s">
        <v>250</v>
      </c>
      <c r="AU479" s="184" t="s">
        <v>21</v>
      </c>
      <c r="AY479" s="19" t="s">
        <v>141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19" t="s">
        <v>92</v>
      </c>
      <c r="BK479" s="185">
        <f>ROUND(I479*H479,2)</f>
        <v>0</v>
      </c>
      <c r="BL479" s="19" t="s">
        <v>148</v>
      </c>
      <c r="BM479" s="184" t="s">
        <v>1609</v>
      </c>
    </row>
    <row r="480" spans="1:51" s="13" customFormat="1" ht="12">
      <c r="A480" s="13"/>
      <c r="B480" s="191"/>
      <c r="C480" s="13"/>
      <c r="D480" s="186" t="s">
        <v>152</v>
      </c>
      <c r="E480" s="13"/>
      <c r="F480" s="193" t="s">
        <v>1360</v>
      </c>
      <c r="G480" s="13"/>
      <c r="H480" s="194">
        <v>0.843</v>
      </c>
      <c r="I480" s="195"/>
      <c r="J480" s="13"/>
      <c r="K480" s="13"/>
      <c r="L480" s="191"/>
      <c r="M480" s="196"/>
      <c r="N480" s="197"/>
      <c r="O480" s="197"/>
      <c r="P480" s="197"/>
      <c r="Q480" s="197"/>
      <c r="R480" s="197"/>
      <c r="S480" s="197"/>
      <c r="T480" s="19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2" t="s">
        <v>152</v>
      </c>
      <c r="AU480" s="192" t="s">
        <v>21</v>
      </c>
      <c r="AV480" s="13" t="s">
        <v>21</v>
      </c>
      <c r="AW480" s="13" t="s">
        <v>3</v>
      </c>
      <c r="AX480" s="13" t="s">
        <v>92</v>
      </c>
      <c r="AY480" s="192" t="s">
        <v>141</v>
      </c>
    </row>
    <row r="481" spans="1:65" s="2" customFormat="1" ht="24.15" customHeight="1">
      <c r="A481" s="39"/>
      <c r="B481" s="172"/>
      <c r="C481" s="173" t="s">
        <v>1610</v>
      </c>
      <c r="D481" s="173" t="s">
        <v>143</v>
      </c>
      <c r="E481" s="174" t="s">
        <v>1611</v>
      </c>
      <c r="F481" s="175" t="s">
        <v>1612</v>
      </c>
      <c r="G481" s="176" t="s">
        <v>189</v>
      </c>
      <c r="H481" s="177">
        <v>16.621</v>
      </c>
      <c r="I481" s="178"/>
      <c r="J481" s="179">
        <f>ROUND(I481*H481,2)</f>
        <v>0</v>
      </c>
      <c r="K481" s="175" t="s">
        <v>147</v>
      </c>
      <c r="L481" s="40"/>
      <c r="M481" s="180" t="s">
        <v>1</v>
      </c>
      <c r="N481" s="181" t="s">
        <v>49</v>
      </c>
      <c r="O481" s="78"/>
      <c r="P481" s="182">
        <f>O481*H481</f>
        <v>0</v>
      </c>
      <c r="Q481" s="182">
        <v>2.25634</v>
      </c>
      <c r="R481" s="182">
        <f>Q481*H481</f>
        <v>37.502627139999994</v>
      </c>
      <c r="S481" s="182">
        <v>0</v>
      </c>
      <c r="T481" s="18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184" t="s">
        <v>148</v>
      </c>
      <c r="AT481" s="184" t="s">
        <v>143</v>
      </c>
      <c r="AU481" s="184" t="s">
        <v>21</v>
      </c>
      <c r="AY481" s="19" t="s">
        <v>141</v>
      </c>
      <c r="BE481" s="185">
        <f>IF(N481="základní",J481,0)</f>
        <v>0</v>
      </c>
      <c r="BF481" s="185">
        <f>IF(N481="snížená",J481,0)</f>
        <v>0</v>
      </c>
      <c r="BG481" s="185">
        <f>IF(N481="zákl. přenesená",J481,0)</f>
        <v>0</v>
      </c>
      <c r="BH481" s="185">
        <f>IF(N481="sníž. přenesená",J481,0)</f>
        <v>0</v>
      </c>
      <c r="BI481" s="185">
        <f>IF(N481="nulová",J481,0)</f>
        <v>0</v>
      </c>
      <c r="BJ481" s="19" t="s">
        <v>92</v>
      </c>
      <c r="BK481" s="185">
        <f>ROUND(I481*H481,2)</f>
        <v>0</v>
      </c>
      <c r="BL481" s="19" t="s">
        <v>148</v>
      </c>
      <c r="BM481" s="184" t="s">
        <v>1613</v>
      </c>
    </row>
    <row r="482" spans="1:51" s="13" customFormat="1" ht="12">
      <c r="A482" s="13"/>
      <c r="B482" s="191"/>
      <c r="C482" s="13"/>
      <c r="D482" s="186" t="s">
        <v>152</v>
      </c>
      <c r="E482" s="192" t="s">
        <v>1</v>
      </c>
      <c r="F482" s="193" t="s">
        <v>1614</v>
      </c>
      <c r="G482" s="13"/>
      <c r="H482" s="194">
        <v>36.025</v>
      </c>
      <c r="I482" s="195"/>
      <c r="J482" s="13"/>
      <c r="K482" s="13"/>
      <c r="L482" s="191"/>
      <c r="M482" s="196"/>
      <c r="N482" s="197"/>
      <c r="O482" s="197"/>
      <c r="P482" s="197"/>
      <c r="Q482" s="197"/>
      <c r="R482" s="197"/>
      <c r="S482" s="197"/>
      <c r="T482" s="19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2" t="s">
        <v>152</v>
      </c>
      <c r="AU482" s="192" t="s">
        <v>21</v>
      </c>
      <c r="AV482" s="13" t="s">
        <v>21</v>
      </c>
      <c r="AW482" s="13" t="s">
        <v>40</v>
      </c>
      <c r="AX482" s="13" t="s">
        <v>84</v>
      </c>
      <c r="AY482" s="192" t="s">
        <v>141</v>
      </c>
    </row>
    <row r="483" spans="1:51" s="13" customFormat="1" ht="12">
      <c r="A483" s="13"/>
      <c r="B483" s="191"/>
      <c r="C483" s="13"/>
      <c r="D483" s="186" t="s">
        <v>152</v>
      </c>
      <c r="E483" s="192" t="s">
        <v>1</v>
      </c>
      <c r="F483" s="193" t="s">
        <v>1615</v>
      </c>
      <c r="G483" s="13"/>
      <c r="H483" s="194">
        <v>3.39</v>
      </c>
      <c r="I483" s="195"/>
      <c r="J483" s="13"/>
      <c r="K483" s="13"/>
      <c r="L483" s="191"/>
      <c r="M483" s="196"/>
      <c r="N483" s="197"/>
      <c r="O483" s="197"/>
      <c r="P483" s="197"/>
      <c r="Q483" s="197"/>
      <c r="R483" s="197"/>
      <c r="S483" s="197"/>
      <c r="T483" s="19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2" t="s">
        <v>152</v>
      </c>
      <c r="AU483" s="192" t="s">
        <v>21</v>
      </c>
      <c r="AV483" s="13" t="s">
        <v>21</v>
      </c>
      <c r="AW483" s="13" t="s">
        <v>40</v>
      </c>
      <c r="AX483" s="13" t="s">
        <v>84</v>
      </c>
      <c r="AY483" s="192" t="s">
        <v>141</v>
      </c>
    </row>
    <row r="484" spans="1:51" s="14" customFormat="1" ht="12">
      <c r="A484" s="14"/>
      <c r="B484" s="199"/>
      <c r="C484" s="14"/>
      <c r="D484" s="186" t="s">
        <v>152</v>
      </c>
      <c r="E484" s="200" t="s">
        <v>1</v>
      </c>
      <c r="F484" s="201" t="s">
        <v>200</v>
      </c>
      <c r="G484" s="14"/>
      <c r="H484" s="202">
        <v>39.415</v>
      </c>
      <c r="I484" s="203"/>
      <c r="J484" s="14"/>
      <c r="K484" s="14"/>
      <c r="L484" s="199"/>
      <c r="M484" s="204"/>
      <c r="N484" s="205"/>
      <c r="O484" s="205"/>
      <c r="P484" s="205"/>
      <c r="Q484" s="205"/>
      <c r="R484" s="205"/>
      <c r="S484" s="205"/>
      <c r="T484" s="20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0" t="s">
        <v>152</v>
      </c>
      <c r="AU484" s="200" t="s">
        <v>21</v>
      </c>
      <c r="AV484" s="14" t="s">
        <v>148</v>
      </c>
      <c r="AW484" s="14" t="s">
        <v>40</v>
      </c>
      <c r="AX484" s="14" t="s">
        <v>92</v>
      </c>
      <c r="AY484" s="200" t="s">
        <v>141</v>
      </c>
    </row>
    <row r="485" spans="1:51" s="13" customFormat="1" ht="12">
      <c r="A485" s="13"/>
      <c r="B485" s="191"/>
      <c r="C485" s="13"/>
      <c r="D485" s="186" t="s">
        <v>152</v>
      </c>
      <c r="E485" s="13"/>
      <c r="F485" s="193" t="s">
        <v>1616</v>
      </c>
      <c r="G485" s="13"/>
      <c r="H485" s="194">
        <v>16.621</v>
      </c>
      <c r="I485" s="195"/>
      <c r="J485" s="13"/>
      <c r="K485" s="13"/>
      <c r="L485" s="191"/>
      <c r="M485" s="196"/>
      <c r="N485" s="197"/>
      <c r="O485" s="197"/>
      <c r="P485" s="197"/>
      <c r="Q485" s="197"/>
      <c r="R485" s="197"/>
      <c r="S485" s="197"/>
      <c r="T485" s="19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2" t="s">
        <v>152</v>
      </c>
      <c r="AU485" s="192" t="s">
        <v>21</v>
      </c>
      <c r="AV485" s="13" t="s">
        <v>21</v>
      </c>
      <c r="AW485" s="13" t="s">
        <v>3</v>
      </c>
      <c r="AX485" s="13" t="s">
        <v>92</v>
      </c>
      <c r="AY485" s="192" t="s">
        <v>141</v>
      </c>
    </row>
    <row r="486" spans="1:65" s="2" customFormat="1" ht="14.4" customHeight="1">
      <c r="A486" s="39"/>
      <c r="B486" s="172"/>
      <c r="C486" s="173" t="s">
        <v>1617</v>
      </c>
      <c r="D486" s="173" t="s">
        <v>143</v>
      </c>
      <c r="E486" s="174" t="s">
        <v>1098</v>
      </c>
      <c r="F486" s="175" t="s">
        <v>1099</v>
      </c>
      <c r="G486" s="176" t="s">
        <v>178</v>
      </c>
      <c r="H486" s="177">
        <v>522.052</v>
      </c>
      <c r="I486" s="178"/>
      <c r="J486" s="179">
        <f>ROUND(I486*H486,2)</f>
        <v>0</v>
      </c>
      <c r="K486" s="175" t="s">
        <v>147</v>
      </c>
      <c r="L486" s="40"/>
      <c r="M486" s="180" t="s">
        <v>1</v>
      </c>
      <c r="N486" s="181" t="s">
        <v>49</v>
      </c>
      <c r="O486" s="78"/>
      <c r="P486" s="182">
        <f>O486*H486</f>
        <v>0</v>
      </c>
      <c r="Q486" s="182">
        <v>0.00019</v>
      </c>
      <c r="R486" s="182">
        <f>Q486*H486</f>
        <v>0.09918988000000001</v>
      </c>
      <c r="S486" s="182">
        <v>0</v>
      </c>
      <c r="T486" s="183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184" t="s">
        <v>148</v>
      </c>
      <c r="AT486" s="184" t="s">
        <v>143</v>
      </c>
      <c r="AU486" s="184" t="s">
        <v>21</v>
      </c>
      <c r="AY486" s="19" t="s">
        <v>141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9" t="s">
        <v>92</v>
      </c>
      <c r="BK486" s="185">
        <f>ROUND(I486*H486,2)</f>
        <v>0</v>
      </c>
      <c r="BL486" s="19" t="s">
        <v>148</v>
      </c>
      <c r="BM486" s="184" t="s">
        <v>1618</v>
      </c>
    </row>
    <row r="487" spans="1:51" s="13" customFormat="1" ht="12">
      <c r="A487" s="13"/>
      <c r="B487" s="191"/>
      <c r="C487" s="13"/>
      <c r="D487" s="186" t="s">
        <v>152</v>
      </c>
      <c r="E487" s="192" t="s">
        <v>1</v>
      </c>
      <c r="F487" s="193" t="s">
        <v>1619</v>
      </c>
      <c r="G487" s="13"/>
      <c r="H487" s="194">
        <v>914.62</v>
      </c>
      <c r="I487" s="195"/>
      <c r="J487" s="13"/>
      <c r="K487" s="13"/>
      <c r="L487" s="191"/>
      <c r="M487" s="196"/>
      <c r="N487" s="197"/>
      <c r="O487" s="197"/>
      <c r="P487" s="197"/>
      <c r="Q487" s="197"/>
      <c r="R487" s="197"/>
      <c r="S487" s="197"/>
      <c r="T487" s="19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2" t="s">
        <v>152</v>
      </c>
      <c r="AU487" s="192" t="s">
        <v>21</v>
      </c>
      <c r="AV487" s="13" t="s">
        <v>21</v>
      </c>
      <c r="AW487" s="13" t="s">
        <v>40</v>
      </c>
      <c r="AX487" s="13" t="s">
        <v>84</v>
      </c>
      <c r="AY487" s="192" t="s">
        <v>141</v>
      </c>
    </row>
    <row r="488" spans="1:51" s="13" customFormat="1" ht="12">
      <c r="A488" s="13"/>
      <c r="B488" s="191"/>
      <c r="C488" s="13"/>
      <c r="D488" s="186" t="s">
        <v>152</v>
      </c>
      <c r="E488" s="192" t="s">
        <v>1</v>
      </c>
      <c r="F488" s="193" t="s">
        <v>1620</v>
      </c>
      <c r="G488" s="13"/>
      <c r="H488" s="194">
        <v>323.35</v>
      </c>
      <c r="I488" s="195"/>
      <c r="J488" s="13"/>
      <c r="K488" s="13"/>
      <c r="L488" s="191"/>
      <c r="M488" s="196"/>
      <c r="N488" s="197"/>
      <c r="O488" s="197"/>
      <c r="P488" s="197"/>
      <c r="Q488" s="197"/>
      <c r="R488" s="197"/>
      <c r="S488" s="197"/>
      <c r="T488" s="19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2" t="s">
        <v>152</v>
      </c>
      <c r="AU488" s="192" t="s">
        <v>21</v>
      </c>
      <c r="AV488" s="13" t="s">
        <v>21</v>
      </c>
      <c r="AW488" s="13" t="s">
        <v>40</v>
      </c>
      <c r="AX488" s="13" t="s">
        <v>84</v>
      </c>
      <c r="AY488" s="192" t="s">
        <v>141</v>
      </c>
    </row>
    <row r="489" spans="1:51" s="14" customFormat="1" ht="12">
      <c r="A489" s="14"/>
      <c r="B489" s="199"/>
      <c r="C489" s="14"/>
      <c r="D489" s="186" t="s">
        <v>152</v>
      </c>
      <c r="E489" s="200" t="s">
        <v>1</v>
      </c>
      <c r="F489" s="201" t="s">
        <v>200</v>
      </c>
      <c r="G489" s="14"/>
      <c r="H489" s="202">
        <v>1237.97</v>
      </c>
      <c r="I489" s="203"/>
      <c r="J489" s="14"/>
      <c r="K489" s="14"/>
      <c r="L489" s="199"/>
      <c r="M489" s="204"/>
      <c r="N489" s="205"/>
      <c r="O489" s="205"/>
      <c r="P489" s="205"/>
      <c r="Q489" s="205"/>
      <c r="R489" s="205"/>
      <c r="S489" s="205"/>
      <c r="T489" s="20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00" t="s">
        <v>152</v>
      </c>
      <c r="AU489" s="200" t="s">
        <v>21</v>
      </c>
      <c r="AV489" s="14" t="s">
        <v>148</v>
      </c>
      <c r="AW489" s="14" t="s">
        <v>40</v>
      </c>
      <c r="AX489" s="14" t="s">
        <v>92</v>
      </c>
      <c r="AY489" s="200" t="s">
        <v>141</v>
      </c>
    </row>
    <row r="490" spans="1:51" s="13" customFormat="1" ht="12">
      <c r="A490" s="13"/>
      <c r="B490" s="191"/>
      <c r="C490" s="13"/>
      <c r="D490" s="186" t="s">
        <v>152</v>
      </c>
      <c r="E490" s="13"/>
      <c r="F490" s="193" t="s">
        <v>1621</v>
      </c>
      <c r="G490" s="13"/>
      <c r="H490" s="194">
        <v>522.052</v>
      </c>
      <c r="I490" s="195"/>
      <c r="J490" s="13"/>
      <c r="K490" s="13"/>
      <c r="L490" s="191"/>
      <c r="M490" s="196"/>
      <c r="N490" s="197"/>
      <c r="O490" s="197"/>
      <c r="P490" s="197"/>
      <c r="Q490" s="197"/>
      <c r="R490" s="197"/>
      <c r="S490" s="197"/>
      <c r="T490" s="19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92" t="s">
        <v>152</v>
      </c>
      <c r="AU490" s="192" t="s">
        <v>21</v>
      </c>
      <c r="AV490" s="13" t="s">
        <v>21</v>
      </c>
      <c r="AW490" s="13" t="s">
        <v>3</v>
      </c>
      <c r="AX490" s="13" t="s">
        <v>92</v>
      </c>
      <c r="AY490" s="192" t="s">
        <v>141</v>
      </c>
    </row>
    <row r="491" spans="1:65" s="2" customFormat="1" ht="14.4" customHeight="1">
      <c r="A491" s="39"/>
      <c r="B491" s="172"/>
      <c r="C491" s="173" t="s">
        <v>1622</v>
      </c>
      <c r="D491" s="173" t="s">
        <v>143</v>
      </c>
      <c r="E491" s="174" t="s">
        <v>1101</v>
      </c>
      <c r="F491" s="175" t="s">
        <v>1102</v>
      </c>
      <c r="G491" s="176" t="s">
        <v>178</v>
      </c>
      <c r="H491" s="177">
        <v>522.052</v>
      </c>
      <c r="I491" s="178"/>
      <c r="J491" s="179">
        <f>ROUND(I491*H491,2)</f>
        <v>0</v>
      </c>
      <c r="K491" s="175" t="s">
        <v>147</v>
      </c>
      <c r="L491" s="40"/>
      <c r="M491" s="180" t="s">
        <v>1</v>
      </c>
      <c r="N491" s="181" t="s">
        <v>49</v>
      </c>
      <c r="O491" s="78"/>
      <c r="P491" s="182">
        <f>O491*H491</f>
        <v>0</v>
      </c>
      <c r="Q491" s="182">
        <v>9E-05</v>
      </c>
      <c r="R491" s="182">
        <f>Q491*H491</f>
        <v>0.04698468000000001</v>
      </c>
      <c r="S491" s="182">
        <v>0</v>
      </c>
      <c r="T491" s="18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184" t="s">
        <v>148</v>
      </c>
      <c r="AT491" s="184" t="s">
        <v>143</v>
      </c>
      <c r="AU491" s="184" t="s">
        <v>21</v>
      </c>
      <c r="AY491" s="19" t="s">
        <v>141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9" t="s">
        <v>92</v>
      </c>
      <c r="BK491" s="185">
        <f>ROUND(I491*H491,2)</f>
        <v>0</v>
      </c>
      <c r="BL491" s="19" t="s">
        <v>148</v>
      </c>
      <c r="BM491" s="184" t="s">
        <v>1623</v>
      </c>
    </row>
    <row r="492" spans="1:51" s="13" customFormat="1" ht="12">
      <c r="A492" s="13"/>
      <c r="B492" s="191"/>
      <c r="C492" s="13"/>
      <c r="D492" s="186" t="s">
        <v>152</v>
      </c>
      <c r="E492" s="13"/>
      <c r="F492" s="193" t="s">
        <v>1621</v>
      </c>
      <c r="G492" s="13"/>
      <c r="H492" s="194">
        <v>522.052</v>
      </c>
      <c r="I492" s="195"/>
      <c r="J492" s="13"/>
      <c r="K492" s="13"/>
      <c r="L492" s="191"/>
      <c r="M492" s="196"/>
      <c r="N492" s="197"/>
      <c r="O492" s="197"/>
      <c r="P492" s="197"/>
      <c r="Q492" s="197"/>
      <c r="R492" s="197"/>
      <c r="S492" s="197"/>
      <c r="T492" s="19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2" t="s">
        <v>152</v>
      </c>
      <c r="AU492" s="192" t="s">
        <v>21</v>
      </c>
      <c r="AV492" s="13" t="s">
        <v>21</v>
      </c>
      <c r="AW492" s="13" t="s">
        <v>3</v>
      </c>
      <c r="AX492" s="13" t="s">
        <v>92</v>
      </c>
      <c r="AY492" s="192" t="s">
        <v>141</v>
      </c>
    </row>
    <row r="493" spans="1:65" s="2" customFormat="1" ht="14.4" customHeight="1">
      <c r="A493" s="39"/>
      <c r="B493" s="172"/>
      <c r="C493" s="173" t="s">
        <v>1624</v>
      </c>
      <c r="D493" s="173" t="s">
        <v>143</v>
      </c>
      <c r="E493" s="174" t="s">
        <v>1625</v>
      </c>
      <c r="F493" s="175" t="s">
        <v>1626</v>
      </c>
      <c r="G493" s="176" t="s">
        <v>1138</v>
      </c>
      <c r="H493" s="177">
        <v>0.422</v>
      </c>
      <c r="I493" s="178"/>
      <c r="J493" s="179">
        <f>ROUND(I493*H493,2)</f>
        <v>0</v>
      </c>
      <c r="K493" s="175" t="s">
        <v>1</v>
      </c>
      <c r="L493" s="40"/>
      <c r="M493" s="180" t="s">
        <v>1</v>
      </c>
      <c r="N493" s="181" t="s">
        <v>49</v>
      </c>
      <c r="O493" s="78"/>
      <c r="P493" s="182">
        <f>O493*H493</f>
        <v>0</v>
      </c>
      <c r="Q493" s="182">
        <v>0</v>
      </c>
      <c r="R493" s="182">
        <f>Q493*H493</f>
        <v>0</v>
      </c>
      <c r="S493" s="182">
        <v>0</v>
      </c>
      <c r="T493" s="183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184" t="s">
        <v>148</v>
      </c>
      <c r="AT493" s="184" t="s">
        <v>143</v>
      </c>
      <c r="AU493" s="184" t="s">
        <v>21</v>
      </c>
      <c r="AY493" s="19" t="s">
        <v>141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9" t="s">
        <v>92</v>
      </c>
      <c r="BK493" s="185">
        <f>ROUND(I493*H493,2)</f>
        <v>0</v>
      </c>
      <c r="BL493" s="19" t="s">
        <v>148</v>
      </c>
      <c r="BM493" s="184" t="s">
        <v>1627</v>
      </c>
    </row>
    <row r="494" spans="1:51" s="13" customFormat="1" ht="12">
      <c r="A494" s="13"/>
      <c r="B494" s="191"/>
      <c r="C494" s="13"/>
      <c r="D494" s="186" t="s">
        <v>152</v>
      </c>
      <c r="E494" s="13"/>
      <c r="F494" s="193" t="s">
        <v>1368</v>
      </c>
      <c r="G494" s="13"/>
      <c r="H494" s="194">
        <v>0.422</v>
      </c>
      <c r="I494" s="195"/>
      <c r="J494" s="13"/>
      <c r="K494" s="13"/>
      <c r="L494" s="191"/>
      <c r="M494" s="196"/>
      <c r="N494" s="197"/>
      <c r="O494" s="197"/>
      <c r="P494" s="197"/>
      <c r="Q494" s="197"/>
      <c r="R494" s="197"/>
      <c r="S494" s="197"/>
      <c r="T494" s="19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92" t="s">
        <v>152</v>
      </c>
      <c r="AU494" s="192" t="s">
        <v>21</v>
      </c>
      <c r="AV494" s="13" t="s">
        <v>21</v>
      </c>
      <c r="AW494" s="13" t="s">
        <v>3</v>
      </c>
      <c r="AX494" s="13" t="s">
        <v>92</v>
      </c>
      <c r="AY494" s="192" t="s">
        <v>141</v>
      </c>
    </row>
    <row r="495" spans="1:63" s="12" customFormat="1" ht="22.8" customHeight="1">
      <c r="A495" s="12"/>
      <c r="B495" s="159"/>
      <c r="C495" s="12"/>
      <c r="D495" s="160" t="s">
        <v>83</v>
      </c>
      <c r="E495" s="170" t="s">
        <v>186</v>
      </c>
      <c r="F495" s="170" t="s">
        <v>301</v>
      </c>
      <c r="G495" s="12"/>
      <c r="H495" s="12"/>
      <c r="I495" s="162"/>
      <c r="J495" s="171">
        <f>BK495</f>
        <v>0</v>
      </c>
      <c r="K495" s="12"/>
      <c r="L495" s="159"/>
      <c r="M495" s="164"/>
      <c r="N495" s="165"/>
      <c r="O495" s="165"/>
      <c r="P495" s="166">
        <f>SUM(P496:P510)</f>
        <v>0</v>
      </c>
      <c r="Q495" s="165"/>
      <c r="R495" s="166">
        <f>SUM(R496:R510)</f>
        <v>4.6916210000000005</v>
      </c>
      <c r="S495" s="165"/>
      <c r="T495" s="167">
        <f>SUM(T496:T510)</f>
        <v>0.30273000000000005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160" t="s">
        <v>92</v>
      </c>
      <c r="AT495" s="168" t="s">
        <v>83</v>
      </c>
      <c r="AU495" s="168" t="s">
        <v>92</v>
      </c>
      <c r="AY495" s="160" t="s">
        <v>141</v>
      </c>
      <c r="BK495" s="169">
        <f>SUM(BK496:BK510)</f>
        <v>0</v>
      </c>
    </row>
    <row r="496" spans="1:65" s="2" customFormat="1" ht="24.15" customHeight="1">
      <c r="A496" s="39"/>
      <c r="B496" s="172"/>
      <c r="C496" s="173" t="s">
        <v>1628</v>
      </c>
      <c r="D496" s="173" t="s">
        <v>143</v>
      </c>
      <c r="E496" s="174" t="s">
        <v>1629</v>
      </c>
      <c r="F496" s="175" t="s">
        <v>1630</v>
      </c>
      <c r="G496" s="176" t="s">
        <v>178</v>
      </c>
      <c r="H496" s="177">
        <v>5.9</v>
      </c>
      <c r="I496" s="178"/>
      <c r="J496" s="179">
        <f>ROUND(I496*H496,2)</f>
        <v>0</v>
      </c>
      <c r="K496" s="175" t="s">
        <v>147</v>
      </c>
      <c r="L496" s="40"/>
      <c r="M496" s="180" t="s">
        <v>1</v>
      </c>
      <c r="N496" s="181" t="s">
        <v>49</v>
      </c>
      <c r="O496" s="78"/>
      <c r="P496" s="182">
        <f>O496*H496</f>
        <v>0</v>
      </c>
      <c r="Q496" s="182">
        <v>0.43819</v>
      </c>
      <c r="R496" s="182">
        <f>Q496*H496</f>
        <v>2.5853210000000004</v>
      </c>
      <c r="S496" s="182">
        <v>0</v>
      </c>
      <c r="T496" s="183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184" t="s">
        <v>148</v>
      </c>
      <c r="AT496" s="184" t="s">
        <v>143</v>
      </c>
      <c r="AU496" s="184" t="s">
        <v>21</v>
      </c>
      <c r="AY496" s="19" t="s">
        <v>141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19" t="s">
        <v>92</v>
      </c>
      <c r="BK496" s="185">
        <f>ROUND(I496*H496,2)</f>
        <v>0</v>
      </c>
      <c r="BL496" s="19" t="s">
        <v>148</v>
      </c>
      <c r="BM496" s="184" t="s">
        <v>1631</v>
      </c>
    </row>
    <row r="497" spans="1:51" s="13" customFormat="1" ht="12">
      <c r="A497" s="13"/>
      <c r="B497" s="191"/>
      <c r="C497" s="13"/>
      <c r="D497" s="186" t="s">
        <v>152</v>
      </c>
      <c r="E497" s="192" t="s">
        <v>1</v>
      </c>
      <c r="F497" s="193" t="s">
        <v>1632</v>
      </c>
      <c r="G497" s="13"/>
      <c r="H497" s="194">
        <v>13.99</v>
      </c>
      <c r="I497" s="195"/>
      <c r="J497" s="13"/>
      <c r="K497" s="13"/>
      <c r="L497" s="191"/>
      <c r="M497" s="196"/>
      <c r="N497" s="197"/>
      <c r="O497" s="197"/>
      <c r="P497" s="197"/>
      <c r="Q497" s="197"/>
      <c r="R497" s="197"/>
      <c r="S497" s="197"/>
      <c r="T497" s="19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92" t="s">
        <v>152</v>
      </c>
      <c r="AU497" s="192" t="s">
        <v>21</v>
      </c>
      <c r="AV497" s="13" t="s">
        <v>21</v>
      </c>
      <c r="AW497" s="13" t="s">
        <v>40</v>
      </c>
      <c r="AX497" s="13" t="s">
        <v>92</v>
      </c>
      <c r="AY497" s="192" t="s">
        <v>141</v>
      </c>
    </row>
    <row r="498" spans="1:51" s="13" customFormat="1" ht="12">
      <c r="A498" s="13"/>
      <c r="B498" s="191"/>
      <c r="C498" s="13"/>
      <c r="D498" s="186" t="s">
        <v>152</v>
      </c>
      <c r="E498" s="13"/>
      <c r="F498" s="193" t="s">
        <v>1633</v>
      </c>
      <c r="G498" s="13"/>
      <c r="H498" s="194">
        <v>5.9</v>
      </c>
      <c r="I498" s="195"/>
      <c r="J498" s="13"/>
      <c r="K498" s="13"/>
      <c r="L498" s="191"/>
      <c r="M498" s="196"/>
      <c r="N498" s="197"/>
      <c r="O498" s="197"/>
      <c r="P498" s="197"/>
      <c r="Q498" s="197"/>
      <c r="R498" s="197"/>
      <c r="S498" s="197"/>
      <c r="T498" s="19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92" t="s">
        <v>152</v>
      </c>
      <c r="AU498" s="192" t="s">
        <v>21</v>
      </c>
      <c r="AV498" s="13" t="s">
        <v>21</v>
      </c>
      <c r="AW498" s="13" t="s">
        <v>3</v>
      </c>
      <c r="AX498" s="13" t="s">
        <v>92</v>
      </c>
      <c r="AY498" s="192" t="s">
        <v>141</v>
      </c>
    </row>
    <row r="499" spans="1:65" s="2" customFormat="1" ht="14.4" customHeight="1">
      <c r="A499" s="39"/>
      <c r="B499" s="172"/>
      <c r="C499" s="207" t="s">
        <v>1634</v>
      </c>
      <c r="D499" s="207" t="s">
        <v>250</v>
      </c>
      <c r="E499" s="208" t="s">
        <v>1635</v>
      </c>
      <c r="F499" s="209" t="s">
        <v>1636</v>
      </c>
      <c r="G499" s="210" t="s">
        <v>178</v>
      </c>
      <c r="H499" s="211">
        <v>6.195</v>
      </c>
      <c r="I499" s="212"/>
      <c r="J499" s="213">
        <f>ROUND(I499*H499,2)</f>
        <v>0</v>
      </c>
      <c r="K499" s="209" t="s">
        <v>147</v>
      </c>
      <c r="L499" s="214"/>
      <c r="M499" s="215" t="s">
        <v>1</v>
      </c>
      <c r="N499" s="216" t="s">
        <v>49</v>
      </c>
      <c r="O499" s="78"/>
      <c r="P499" s="182">
        <f>O499*H499</f>
        <v>0</v>
      </c>
      <c r="Q499" s="182">
        <v>0.34</v>
      </c>
      <c r="R499" s="182">
        <f>Q499*H499</f>
        <v>2.1063</v>
      </c>
      <c r="S499" s="182">
        <v>0</v>
      </c>
      <c r="T499" s="183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184" t="s">
        <v>181</v>
      </c>
      <c r="AT499" s="184" t="s">
        <v>250</v>
      </c>
      <c r="AU499" s="184" t="s">
        <v>21</v>
      </c>
      <c r="AY499" s="19" t="s">
        <v>141</v>
      </c>
      <c r="BE499" s="185">
        <f>IF(N499="základní",J499,0)</f>
        <v>0</v>
      </c>
      <c r="BF499" s="185">
        <f>IF(N499="snížená",J499,0)</f>
        <v>0</v>
      </c>
      <c r="BG499" s="185">
        <f>IF(N499="zákl. přenesená",J499,0)</f>
        <v>0</v>
      </c>
      <c r="BH499" s="185">
        <f>IF(N499="sníž. přenesená",J499,0)</f>
        <v>0</v>
      </c>
      <c r="BI499" s="185">
        <f>IF(N499="nulová",J499,0)</f>
        <v>0</v>
      </c>
      <c r="BJ499" s="19" t="s">
        <v>92</v>
      </c>
      <c r="BK499" s="185">
        <f>ROUND(I499*H499,2)</f>
        <v>0</v>
      </c>
      <c r="BL499" s="19" t="s">
        <v>148</v>
      </c>
      <c r="BM499" s="184" t="s">
        <v>1637</v>
      </c>
    </row>
    <row r="500" spans="1:51" s="13" customFormat="1" ht="12">
      <c r="A500" s="13"/>
      <c r="B500" s="191"/>
      <c r="C500" s="13"/>
      <c r="D500" s="186" t="s">
        <v>152</v>
      </c>
      <c r="E500" s="192" t="s">
        <v>1</v>
      </c>
      <c r="F500" s="193" t="s">
        <v>1638</v>
      </c>
      <c r="G500" s="13"/>
      <c r="H500" s="194">
        <v>14.69</v>
      </c>
      <c r="I500" s="195"/>
      <c r="J500" s="13"/>
      <c r="K500" s="13"/>
      <c r="L500" s="191"/>
      <c r="M500" s="196"/>
      <c r="N500" s="197"/>
      <c r="O500" s="197"/>
      <c r="P500" s="197"/>
      <c r="Q500" s="197"/>
      <c r="R500" s="197"/>
      <c r="S500" s="197"/>
      <c r="T500" s="19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2" t="s">
        <v>152</v>
      </c>
      <c r="AU500" s="192" t="s">
        <v>21</v>
      </c>
      <c r="AV500" s="13" t="s">
        <v>21</v>
      </c>
      <c r="AW500" s="13" t="s">
        <v>40</v>
      </c>
      <c r="AX500" s="13" t="s">
        <v>92</v>
      </c>
      <c r="AY500" s="192" t="s">
        <v>141</v>
      </c>
    </row>
    <row r="501" spans="1:51" s="13" customFormat="1" ht="12">
      <c r="A501" s="13"/>
      <c r="B501" s="191"/>
      <c r="C501" s="13"/>
      <c r="D501" s="186" t="s">
        <v>152</v>
      </c>
      <c r="E501" s="13"/>
      <c r="F501" s="193" t="s">
        <v>1639</v>
      </c>
      <c r="G501" s="13"/>
      <c r="H501" s="194">
        <v>6.195</v>
      </c>
      <c r="I501" s="195"/>
      <c r="J501" s="13"/>
      <c r="K501" s="13"/>
      <c r="L501" s="191"/>
      <c r="M501" s="196"/>
      <c r="N501" s="197"/>
      <c r="O501" s="197"/>
      <c r="P501" s="197"/>
      <c r="Q501" s="197"/>
      <c r="R501" s="197"/>
      <c r="S501" s="197"/>
      <c r="T501" s="19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2" t="s">
        <v>152</v>
      </c>
      <c r="AU501" s="192" t="s">
        <v>21</v>
      </c>
      <c r="AV501" s="13" t="s">
        <v>21</v>
      </c>
      <c r="AW501" s="13" t="s">
        <v>3</v>
      </c>
      <c r="AX501" s="13" t="s">
        <v>92</v>
      </c>
      <c r="AY501" s="192" t="s">
        <v>141</v>
      </c>
    </row>
    <row r="502" spans="1:65" s="2" customFormat="1" ht="14.4" customHeight="1">
      <c r="A502" s="39"/>
      <c r="B502" s="172"/>
      <c r="C502" s="173" t="s">
        <v>1640</v>
      </c>
      <c r="D502" s="173" t="s">
        <v>143</v>
      </c>
      <c r="E502" s="174" t="s">
        <v>1641</v>
      </c>
      <c r="F502" s="175" t="s">
        <v>1642</v>
      </c>
      <c r="G502" s="176" t="s">
        <v>189</v>
      </c>
      <c r="H502" s="177">
        <v>0.101</v>
      </c>
      <c r="I502" s="178"/>
      <c r="J502" s="179">
        <f>ROUND(I502*H502,2)</f>
        <v>0</v>
      </c>
      <c r="K502" s="175" t="s">
        <v>147</v>
      </c>
      <c r="L502" s="40"/>
      <c r="M502" s="180" t="s">
        <v>1</v>
      </c>
      <c r="N502" s="181" t="s">
        <v>49</v>
      </c>
      <c r="O502" s="78"/>
      <c r="P502" s="182">
        <f>O502*H502</f>
        <v>0</v>
      </c>
      <c r="Q502" s="182">
        <v>0</v>
      </c>
      <c r="R502" s="182">
        <f>Q502*H502</f>
        <v>0</v>
      </c>
      <c r="S502" s="182">
        <v>2.2</v>
      </c>
      <c r="T502" s="183">
        <f>S502*H502</f>
        <v>0.22220000000000004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184" t="s">
        <v>148</v>
      </c>
      <c r="AT502" s="184" t="s">
        <v>143</v>
      </c>
      <c r="AU502" s="184" t="s">
        <v>21</v>
      </c>
      <c r="AY502" s="19" t="s">
        <v>141</v>
      </c>
      <c r="BE502" s="185">
        <f>IF(N502="základní",J502,0)</f>
        <v>0</v>
      </c>
      <c r="BF502" s="185">
        <f>IF(N502="snížená",J502,0)</f>
        <v>0</v>
      </c>
      <c r="BG502" s="185">
        <f>IF(N502="zákl. přenesená",J502,0)</f>
        <v>0</v>
      </c>
      <c r="BH502" s="185">
        <f>IF(N502="sníž. přenesená",J502,0)</f>
        <v>0</v>
      </c>
      <c r="BI502" s="185">
        <f>IF(N502="nulová",J502,0)</f>
        <v>0</v>
      </c>
      <c r="BJ502" s="19" t="s">
        <v>92</v>
      </c>
      <c r="BK502" s="185">
        <f>ROUND(I502*H502,2)</f>
        <v>0</v>
      </c>
      <c r="BL502" s="19" t="s">
        <v>148</v>
      </c>
      <c r="BM502" s="184" t="s">
        <v>1643</v>
      </c>
    </row>
    <row r="503" spans="1:51" s="13" customFormat="1" ht="12">
      <c r="A503" s="13"/>
      <c r="B503" s="191"/>
      <c r="C503" s="13"/>
      <c r="D503" s="186" t="s">
        <v>152</v>
      </c>
      <c r="E503" s="192" t="s">
        <v>1</v>
      </c>
      <c r="F503" s="193" t="s">
        <v>1644</v>
      </c>
      <c r="G503" s="13"/>
      <c r="H503" s="194">
        <v>0.24</v>
      </c>
      <c r="I503" s="195"/>
      <c r="J503" s="13"/>
      <c r="K503" s="13"/>
      <c r="L503" s="191"/>
      <c r="M503" s="196"/>
      <c r="N503" s="197"/>
      <c r="O503" s="197"/>
      <c r="P503" s="197"/>
      <c r="Q503" s="197"/>
      <c r="R503" s="197"/>
      <c r="S503" s="197"/>
      <c r="T503" s="19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2" t="s">
        <v>152</v>
      </c>
      <c r="AU503" s="192" t="s">
        <v>21</v>
      </c>
      <c r="AV503" s="13" t="s">
        <v>21</v>
      </c>
      <c r="AW503" s="13" t="s">
        <v>40</v>
      </c>
      <c r="AX503" s="13" t="s">
        <v>92</v>
      </c>
      <c r="AY503" s="192" t="s">
        <v>141</v>
      </c>
    </row>
    <row r="504" spans="1:51" s="13" customFormat="1" ht="12">
      <c r="A504" s="13"/>
      <c r="B504" s="191"/>
      <c r="C504" s="13"/>
      <c r="D504" s="186" t="s">
        <v>152</v>
      </c>
      <c r="E504" s="13"/>
      <c r="F504" s="193" t="s">
        <v>1645</v>
      </c>
      <c r="G504" s="13"/>
      <c r="H504" s="194">
        <v>0.101</v>
      </c>
      <c r="I504" s="195"/>
      <c r="J504" s="13"/>
      <c r="K504" s="13"/>
      <c r="L504" s="191"/>
      <c r="M504" s="196"/>
      <c r="N504" s="197"/>
      <c r="O504" s="197"/>
      <c r="P504" s="197"/>
      <c r="Q504" s="197"/>
      <c r="R504" s="197"/>
      <c r="S504" s="197"/>
      <c r="T504" s="19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2" t="s">
        <v>152</v>
      </c>
      <c r="AU504" s="192" t="s">
        <v>21</v>
      </c>
      <c r="AV504" s="13" t="s">
        <v>21</v>
      </c>
      <c r="AW504" s="13" t="s">
        <v>3</v>
      </c>
      <c r="AX504" s="13" t="s">
        <v>92</v>
      </c>
      <c r="AY504" s="192" t="s">
        <v>141</v>
      </c>
    </row>
    <row r="505" spans="1:65" s="2" customFormat="1" ht="24.15" customHeight="1">
      <c r="A505" s="39"/>
      <c r="B505" s="172"/>
      <c r="C505" s="173" t="s">
        <v>1646</v>
      </c>
      <c r="D505" s="173" t="s">
        <v>143</v>
      </c>
      <c r="E505" s="174" t="s">
        <v>1647</v>
      </c>
      <c r="F505" s="175" t="s">
        <v>1648</v>
      </c>
      <c r="G505" s="176" t="s">
        <v>253</v>
      </c>
      <c r="H505" s="177">
        <v>42.17</v>
      </c>
      <c r="I505" s="178"/>
      <c r="J505" s="179">
        <f>ROUND(I505*H505,2)</f>
        <v>0</v>
      </c>
      <c r="K505" s="175" t="s">
        <v>147</v>
      </c>
      <c r="L505" s="40"/>
      <c r="M505" s="180" t="s">
        <v>1</v>
      </c>
      <c r="N505" s="181" t="s">
        <v>49</v>
      </c>
      <c r="O505" s="78"/>
      <c r="P505" s="182">
        <f>O505*H505</f>
        <v>0</v>
      </c>
      <c r="Q505" s="182">
        <v>0</v>
      </c>
      <c r="R505" s="182">
        <f>Q505*H505</f>
        <v>0</v>
      </c>
      <c r="S505" s="182">
        <v>0.001</v>
      </c>
      <c r="T505" s="183">
        <f>S505*H505</f>
        <v>0.04217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184" t="s">
        <v>148</v>
      </c>
      <c r="AT505" s="184" t="s">
        <v>143</v>
      </c>
      <c r="AU505" s="184" t="s">
        <v>21</v>
      </c>
      <c r="AY505" s="19" t="s">
        <v>141</v>
      </c>
      <c r="BE505" s="185">
        <f>IF(N505="základní",J505,0)</f>
        <v>0</v>
      </c>
      <c r="BF505" s="185">
        <f>IF(N505="snížená",J505,0)</f>
        <v>0</v>
      </c>
      <c r="BG505" s="185">
        <f>IF(N505="zákl. přenesená",J505,0)</f>
        <v>0</v>
      </c>
      <c r="BH505" s="185">
        <f>IF(N505="sníž. přenesená",J505,0)</f>
        <v>0</v>
      </c>
      <c r="BI505" s="185">
        <f>IF(N505="nulová",J505,0)</f>
        <v>0</v>
      </c>
      <c r="BJ505" s="19" t="s">
        <v>92</v>
      </c>
      <c r="BK505" s="185">
        <f>ROUND(I505*H505,2)</f>
        <v>0</v>
      </c>
      <c r="BL505" s="19" t="s">
        <v>148</v>
      </c>
      <c r="BM505" s="184" t="s">
        <v>1649</v>
      </c>
    </row>
    <row r="506" spans="1:47" s="2" customFormat="1" ht="12">
      <c r="A506" s="39"/>
      <c r="B506" s="40"/>
      <c r="C506" s="39"/>
      <c r="D506" s="186" t="s">
        <v>150</v>
      </c>
      <c r="E506" s="39"/>
      <c r="F506" s="187" t="s">
        <v>1650</v>
      </c>
      <c r="G506" s="39"/>
      <c r="H506" s="39"/>
      <c r="I506" s="188"/>
      <c r="J506" s="39"/>
      <c r="K506" s="39"/>
      <c r="L506" s="40"/>
      <c r="M506" s="189"/>
      <c r="N506" s="190"/>
      <c r="O506" s="78"/>
      <c r="P506" s="78"/>
      <c r="Q506" s="78"/>
      <c r="R506" s="78"/>
      <c r="S506" s="78"/>
      <c r="T506" s="7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9" t="s">
        <v>150</v>
      </c>
      <c r="AU506" s="19" t="s">
        <v>21</v>
      </c>
    </row>
    <row r="507" spans="1:51" s="13" customFormat="1" ht="12">
      <c r="A507" s="13"/>
      <c r="B507" s="191"/>
      <c r="C507" s="13"/>
      <c r="D507" s="186" t="s">
        <v>152</v>
      </c>
      <c r="E507" s="13"/>
      <c r="F507" s="193" t="s">
        <v>1651</v>
      </c>
      <c r="G507" s="13"/>
      <c r="H507" s="194">
        <v>42.17</v>
      </c>
      <c r="I507" s="195"/>
      <c r="J507" s="13"/>
      <c r="K507" s="13"/>
      <c r="L507" s="191"/>
      <c r="M507" s="196"/>
      <c r="N507" s="197"/>
      <c r="O507" s="197"/>
      <c r="P507" s="197"/>
      <c r="Q507" s="197"/>
      <c r="R507" s="197"/>
      <c r="S507" s="197"/>
      <c r="T507" s="19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2" t="s">
        <v>152</v>
      </c>
      <c r="AU507" s="192" t="s">
        <v>21</v>
      </c>
      <c r="AV507" s="13" t="s">
        <v>21</v>
      </c>
      <c r="AW507" s="13" t="s">
        <v>3</v>
      </c>
      <c r="AX507" s="13" t="s">
        <v>92</v>
      </c>
      <c r="AY507" s="192" t="s">
        <v>141</v>
      </c>
    </row>
    <row r="508" spans="1:65" s="2" customFormat="1" ht="24.15" customHeight="1">
      <c r="A508" s="39"/>
      <c r="B508" s="172"/>
      <c r="C508" s="173" t="s">
        <v>1652</v>
      </c>
      <c r="D508" s="173" t="s">
        <v>143</v>
      </c>
      <c r="E508" s="174" t="s">
        <v>1653</v>
      </c>
      <c r="F508" s="175" t="s">
        <v>1654</v>
      </c>
      <c r="G508" s="176" t="s">
        <v>178</v>
      </c>
      <c r="H508" s="177">
        <v>1.096</v>
      </c>
      <c r="I508" s="178"/>
      <c r="J508" s="179">
        <f>ROUND(I508*H508,2)</f>
        <v>0</v>
      </c>
      <c r="K508" s="175" t="s">
        <v>147</v>
      </c>
      <c r="L508" s="40"/>
      <c r="M508" s="180" t="s">
        <v>1</v>
      </c>
      <c r="N508" s="181" t="s">
        <v>49</v>
      </c>
      <c r="O508" s="78"/>
      <c r="P508" s="182">
        <f>O508*H508</f>
        <v>0</v>
      </c>
      <c r="Q508" s="182">
        <v>0</v>
      </c>
      <c r="R508" s="182">
        <f>Q508*H508</f>
        <v>0</v>
      </c>
      <c r="S508" s="182">
        <v>0.035</v>
      </c>
      <c r="T508" s="183">
        <f>S508*H508</f>
        <v>0.038360000000000005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184" t="s">
        <v>148</v>
      </c>
      <c r="AT508" s="184" t="s">
        <v>143</v>
      </c>
      <c r="AU508" s="184" t="s">
        <v>21</v>
      </c>
      <c r="AY508" s="19" t="s">
        <v>141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19" t="s">
        <v>92</v>
      </c>
      <c r="BK508" s="185">
        <f>ROUND(I508*H508,2)</f>
        <v>0</v>
      </c>
      <c r="BL508" s="19" t="s">
        <v>148</v>
      </c>
      <c r="BM508" s="184" t="s">
        <v>1655</v>
      </c>
    </row>
    <row r="509" spans="1:51" s="13" customFormat="1" ht="12">
      <c r="A509" s="13"/>
      <c r="B509" s="191"/>
      <c r="C509" s="13"/>
      <c r="D509" s="186" t="s">
        <v>152</v>
      </c>
      <c r="E509" s="192" t="s">
        <v>1</v>
      </c>
      <c r="F509" s="193" t="s">
        <v>1656</v>
      </c>
      <c r="G509" s="13"/>
      <c r="H509" s="194">
        <v>2.6</v>
      </c>
      <c r="I509" s="195"/>
      <c r="J509" s="13"/>
      <c r="K509" s="13"/>
      <c r="L509" s="191"/>
      <c r="M509" s="196"/>
      <c r="N509" s="197"/>
      <c r="O509" s="197"/>
      <c r="P509" s="197"/>
      <c r="Q509" s="197"/>
      <c r="R509" s="197"/>
      <c r="S509" s="197"/>
      <c r="T509" s="19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2" t="s">
        <v>152</v>
      </c>
      <c r="AU509" s="192" t="s">
        <v>21</v>
      </c>
      <c r="AV509" s="13" t="s">
        <v>21</v>
      </c>
      <c r="AW509" s="13" t="s">
        <v>40</v>
      </c>
      <c r="AX509" s="13" t="s">
        <v>92</v>
      </c>
      <c r="AY509" s="192" t="s">
        <v>141</v>
      </c>
    </row>
    <row r="510" spans="1:51" s="13" customFormat="1" ht="12">
      <c r="A510" s="13"/>
      <c r="B510" s="191"/>
      <c r="C510" s="13"/>
      <c r="D510" s="186" t="s">
        <v>152</v>
      </c>
      <c r="E510" s="13"/>
      <c r="F510" s="193" t="s">
        <v>1657</v>
      </c>
      <c r="G510" s="13"/>
      <c r="H510" s="194">
        <v>1.096</v>
      </c>
      <c r="I510" s="195"/>
      <c r="J510" s="13"/>
      <c r="K510" s="13"/>
      <c r="L510" s="191"/>
      <c r="M510" s="196"/>
      <c r="N510" s="197"/>
      <c r="O510" s="197"/>
      <c r="P510" s="197"/>
      <c r="Q510" s="197"/>
      <c r="R510" s="197"/>
      <c r="S510" s="197"/>
      <c r="T510" s="19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2" t="s">
        <v>152</v>
      </c>
      <c r="AU510" s="192" t="s">
        <v>21</v>
      </c>
      <c r="AV510" s="13" t="s">
        <v>21</v>
      </c>
      <c r="AW510" s="13" t="s">
        <v>3</v>
      </c>
      <c r="AX510" s="13" t="s">
        <v>92</v>
      </c>
      <c r="AY510" s="192" t="s">
        <v>141</v>
      </c>
    </row>
    <row r="511" spans="1:63" s="12" customFormat="1" ht="22.8" customHeight="1">
      <c r="A511" s="12"/>
      <c r="B511" s="159"/>
      <c r="C511" s="12"/>
      <c r="D511" s="160" t="s">
        <v>83</v>
      </c>
      <c r="E511" s="170" t="s">
        <v>473</v>
      </c>
      <c r="F511" s="170" t="s">
        <v>474</v>
      </c>
      <c r="G511" s="12"/>
      <c r="H511" s="12"/>
      <c r="I511" s="162"/>
      <c r="J511" s="171">
        <f>BK511</f>
        <v>0</v>
      </c>
      <c r="K511" s="12"/>
      <c r="L511" s="159"/>
      <c r="M511" s="164"/>
      <c r="N511" s="165"/>
      <c r="O511" s="165"/>
      <c r="P511" s="166">
        <f>SUM(P512:P526)</f>
        <v>0</v>
      </c>
      <c r="Q511" s="165"/>
      <c r="R511" s="166">
        <f>SUM(R512:R526)</f>
        <v>0</v>
      </c>
      <c r="S511" s="165"/>
      <c r="T511" s="167">
        <f>SUM(T512:T526)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160" t="s">
        <v>92</v>
      </c>
      <c r="AT511" s="168" t="s">
        <v>83</v>
      </c>
      <c r="AU511" s="168" t="s">
        <v>92</v>
      </c>
      <c r="AY511" s="160" t="s">
        <v>141</v>
      </c>
      <c r="BK511" s="169">
        <f>SUM(BK512:BK526)</f>
        <v>0</v>
      </c>
    </row>
    <row r="512" spans="1:65" s="2" customFormat="1" ht="14.4" customHeight="1">
      <c r="A512" s="39"/>
      <c r="B512" s="172"/>
      <c r="C512" s="173" t="s">
        <v>1658</v>
      </c>
      <c r="D512" s="173" t="s">
        <v>143</v>
      </c>
      <c r="E512" s="174" t="s">
        <v>476</v>
      </c>
      <c r="F512" s="175" t="s">
        <v>477</v>
      </c>
      <c r="G512" s="176" t="s">
        <v>220</v>
      </c>
      <c r="H512" s="177">
        <v>56.325</v>
      </c>
      <c r="I512" s="178"/>
      <c r="J512" s="179">
        <f>ROUND(I512*H512,2)</f>
        <v>0</v>
      </c>
      <c r="K512" s="175" t="s">
        <v>147</v>
      </c>
      <c r="L512" s="40"/>
      <c r="M512" s="180" t="s">
        <v>1</v>
      </c>
      <c r="N512" s="181" t="s">
        <v>49</v>
      </c>
      <c r="O512" s="78"/>
      <c r="P512" s="182">
        <f>O512*H512</f>
        <v>0</v>
      </c>
      <c r="Q512" s="182">
        <v>0</v>
      </c>
      <c r="R512" s="182">
        <f>Q512*H512</f>
        <v>0</v>
      </c>
      <c r="S512" s="182">
        <v>0</v>
      </c>
      <c r="T512" s="18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184" t="s">
        <v>148</v>
      </c>
      <c r="AT512" s="184" t="s">
        <v>143</v>
      </c>
      <c r="AU512" s="184" t="s">
        <v>21</v>
      </c>
      <c r="AY512" s="19" t="s">
        <v>141</v>
      </c>
      <c r="BE512" s="185">
        <f>IF(N512="základní",J512,0)</f>
        <v>0</v>
      </c>
      <c r="BF512" s="185">
        <f>IF(N512="snížená",J512,0)</f>
        <v>0</v>
      </c>
      <c r="BG512" s="185">
        <f>IF(N512="zákl. přenesená",J512,0)</f>
        <v>0</v>
      </c>
      <c r="BH512" s="185">
        <f>IF(N512="sníž. přenesená",J512,0)</f>
        <v>0</v>
      </c>
      <c r="BI512" s="185">
        <f>IF(N512="nulová",J512,0)</f>
        <v>0</v>
      </c>
      <c r="BJ512" s="19" t="s">
        <v>92</v>
      </c>
      <c r="BK512" s="185">
        <f>ROUND(I512*H512,2)</f>
        <v>0</v>
      </c>
      <c r="BL512" s="19" t="s">
        <v>148</v>
      </c>
      <c r="BM512" s="184" t="s">
        <v>1659</v>
      </c>
    </row>
    <row r="513" spans="1:65" s="2" customFormat="1" ht="24.15" customHeight="1">
      <c r="A513" s="39"/>
      <c r="B513" s="172"/>
      <c r="C513" s="173" t="s">
        <v>1660</v>
      </c>
      <c r="D513" s="173" t="s">
        <v>143</v>
      </c>
      <c r="E513" s="174" t="s">
        <v>480</v>
      </c>
      <c r="F513" s="175" t="s">
        <v>481</v>
      </c>
      <c r="G513" s="176" t="s">
        <v>220</v>
      </c>
      <c r="H513" s="177">
        <v>52.822</v>
      </c>
      <c r="I513" s="178"/>
      <c r="J513" s="179">
        <f>ROUND(I513*H513,2)</f>
        <v>0</v>
      </c>
      <c r="K513" s="175" t="s">
        <v>1</v>
      </c>
      <c r="L513" s="40"/>
      <c r="M513" s="180" t="s">
        <v>1</v>
      </c>
      <c r="N513" s="181" t="s">
        <v>49</v>
      </c>
      <c r="O513" s="78"/>
      <c r="P513" s="182">
        <f>O513*H513</f>
        <v>0</v>
      </c>
      <c r="Q513" s="182">
        <v>0</v>
      </c>
      <c r="R513" s="182">
        <f>Q513*H513</f>
        <v>0</v>
      </c>
      <c r="S513" s="182">
        <v>0</v>
      </c>
      <c r="T513" s="18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184" t="s">
        <v>148</v>
      </c>
      <c r="AT513" s="184" t="s">
        <v>143</v>
      </c>
      <c r="AU513" s="184" t="s">
        <v>21</v>
      </c>
      <c r="AY513" s="19" t="s">
        <v>141</v>
      </c>
      <c r="BE513" s="185">
        <f>IF(N513="základní",J513,0)</f>
        <v>0</v>
      </c>
      <c r="BF513" s="185">
        <f>IF(N513="snížená",J513,0)</f>
        <v>0</v>
      </c>
      <c r="BG513" s="185">
        <f>IF(N513="zákl. přenesená",J513,0)</f>
        <v>0</v>
      </c>
      <c r="BH513" s="185">
        <f>IF(N513="sníž. přenesená",J513,0)</f>
        <v>0</v>
      </c>
      <c r="BI513" s="185">
        <f>IF(N513="nulová",J513,0)</f>
        <v>0</v>
      </c>
      <c r="BJ513" s="19" t="s">
        <v>92</v>
      </c>
      <c r="BK513" s="185">
        <f>ROUND(I513*H513,2)</f>
        <v>0</v>
      </c>
      <c r="BL513" s="19" t="s">
        <v>148</v>
      </c>
      <c r="BM513" s="184" t="s">
        <v>1661</v>
      </c>
    </row>
    <row r="514" spans="1:47" s="2" customFormat="1" ht="12">
      <c r="A514" s="39"/>
      <c r="B514" s="40"/>
      <c r="C514" s="39"/>
      <c r="D514" s="186" t="s">
        <v>150</v>
      </c>
      <c r="E514" s="39"/>
      <c r="F514" s="187" t="s">
        <v>483</v>
      </c>
      <c r="G514" s="39"/>
      <c r="H514" s="39"/>
      <c r="I514" s="188"/>
      <c r="J514" s="39"/>
      <c r="K514" s="39"/>
      <c r="L514" s="40"/>
      <c r="M514" s="189"/>
      <c r="N514" s="190"/>
      <c r="O514" s="78"/>
      <c r="P514" s="78"/>
      <c r="Q514" s="78"/>
      <c r="R514" s="78"/>
      <c r="S514" s="78"/>
      <c r="T514" s="7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9" t="s">
        <v>150</v>
      </c>
      <c r="AU514" s="19" t="s">
        <v>21</v>
      </c>
    </row>
    <row r="515" spans="1:51" s="13" customFormat="1" ht="12">
      <c r="A515" s="13"/>
      <c r="B515" s="191"/>
      <c r="C515" s="13"/>
      <c r="D515" s="186" t="s">
        <v>152</v>
      </c>
      <c r="E515" s="192" t="s">
        <v>1</v>
      </c>
      <c r="F515" s="193" t="s">
        <v>1662</v>
      </c>
      <c r="G515" s="13"/>
      <c r="H515" s="194">
        <v>52.822</v>
      </c>
      <c r="I515" s="195"/>
      <c r="J515" s="13"/>
      <c r="K515" s="13"/>
      <c r="L515" s="191"/>
      <c r="M515" s="196"/>
      <c r="N515" s="197"/>
      <c r="O515" s="197"/>
      <c r="P515" s="197"/>
      <c r="Q515" s="197"/>
      <c r="R515" s="197"/>
      <c r="S515" s="197"/>
      <c r="T515" s="19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2" t="s">
        <v>152</v>
      </c>
      <c r="AU515" s="192" t="s">
        <v>21</v>
      </c>
      <c r="AV515" s="13" t="s">
        <v>21</v>
      </c>
      <c r="AW515" s="13" t="s">
        <v>40</v>
      </c>
      <c r="AX515" s="13" t="s">
        <v>92</v>
      </c>
      <c r="AY515" s="192" t="s">
        <v>141</v>
      </c>
    </row>
    <row r="516" spans="1:65" s="2" customFormat="1" ht="24.15" customHeight="1">
      <c r="A516" s="39"/>
      <c r="B516" s="172"/>
      <c r="C516" s="173" t="s">
        <v>1663</v>
      </c>
      <c r="D516" s="173" t="s">
        <v>143</v>
      </c>
      <c r="E516" s="174" t="s">
        <v>480</v>
      </c>
      <c r="F516" s="175" t="s">
        <v>481</v>
      </c>
      <c r="G516" s="176" t="s">
        <v>220</v>
      </c>
      <c r="H516" s="177">
        <v>544.698</v>
      </c>
      <c r="I516" s="178"/>
      <c r="J516" s="179">
        <f>ROUND(I516*H516,2)</f>
        <v>0</v>
      </c>
      <c r="K516" s="175" t="s">
        <v>1</v>
      </c>
      <c r="L516" s="40"/>
      <c r="M516" s="180" t="s">
        <v>1</v>
      </c>
      <c r="N516" s="181" t="s">
        <v>49</v>
      </c>
      <c r="O516" s="78"/>
      <c r="P516" s="182">
        <f>O516*H516</f>
        <v>0</v>
      </c>
      <c r="Q516" s="182">
        <v>0</v>
      </c>
      <c r="R516" s="182">
        <f>Q516*H516</f>
        <v>0</v>
      </c>
      <c r="S516" s="182">
        <v>0</v>
      </c>
      <c r="T516" s="183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184" t="s">
        <v>148</v>
      </c>
      <c r="AT516" s="184" t="s">
        <v>143</v>
      </c>
      <c r="AU516" s="184" t="s">
        <v>21</v>
      </c>
      <c r="AY516" s="19" t="s">
        <v>141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9" t="s">
        <v>92</v>
      </c>
      <c r="BK516" s="185">
        <f>ROUND(I516*H516,2)</f>
        <v>0</v>
      </c>
      <c r="BL516" s="19" t="s">
        <v>148</v>
      </c>
      <c r="BM516" s="184" t="s">
        <v>1664</v>
      </c>
    </row>
    <row r="517" spans="1:47" s="2" customFormat="1" ht="12">
      <c r="A517" s="39"/>
      <c r="B517" s="40"/>
      <c r="C517" s="39"/>
      <c r="D517" s="186" t="s">
        <v>150</v>
      </c>
      <c r="E517" s="39"/>
      <c r="F517" s="187" t="s">
        <v>488</v>
      </c>
      <c r="G517" s="39"/>
      <c r="H517" s="39"/>
      <c r="I517" s="188"/>
      <c r="J517" s="39"/>
      <c r="K517" s="39"/>
      <c r="L517" s="40"/>
      <c r="M517" s="189"/>
      <c r="N517" s="190"/>
      <c r="O517" s="78"/>
      <c r="P517" s="78"/>
      <c r="Q517" s="78"/>
      <c r="R517" s="78"/>
      <c r="S517" s="78"/>
      <c r="T517" s="7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9" t="s">
        <v>150</v>
      </c>
      <c r="AU517" s="19" t="s">
        <v>21</v>
      </c>
    </row>
    <row r="518" spans="1:51" s="13" customFormat="1" ht="12">
      <c r="A518" s="13"/>
      <c r="B518" s="191"/>
      <c r="C518" s="13"/>
      <c r="D518" s="186" t="s">
        <v>152</v>
      </c>
      <c r="E518" s="192" t="s">
        <v>1</v>
      </c>
      <c r="F518" s="193" t="s">
        <v>1665</v>
      </c>
      <c r="G518" s="13"/>
      <c r="H518" s="194">
        <v>544.698</v>
      </c>
      <c r="I518" s="195"/>
      <c r="J518" s="13"/>
      <c r="K518" s="13"/>
      <c r="L518" s="191"/>
      <c r="M518" s="196"/>
      <c r="N518" s="197"/>
      <c r="O518" s="197"/>
      <c r="P518" s="197"/>
      <c r="Q518" s="197"/>
      <c r="R518" s="197"/>
      <c r="S518" s="197"/>
      <c r="T518" s="19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192" t="s">
        <v>152</v>
      </c>
      <c r="AU518" s="192" t="s">
        <v>21</v>
      </c>
      <c r="AV518" s="13" t="s">
        <v>21</v>
      </c>
      <c r="AW518" s="13" t="s">
        <v>40</v>
      </c>
      <c r="AX518" s="13" t="s">
        <v>92</v>
      </c>
      <c r="AY518" s="192" t="s">
        <v>141</v>
      </c>
    </row>
    <row r="519" spans="1:65" s="2" customFormat="1" ht="24.15" customHeight="1">
      <c r="A519" s="39"/>
      <c r="B519" s="172"/>
      <c r="C519" s="173" t="s">
        <v>1666</v>
      </c>
      <c r="D519" s="173" t="s">
        <v>143</v>
      </c>
      <c r="E519" s="174" t="s">
        <v>480</v>
      </c>
      <c r="F519" s="175" t="s">
        <v>481</v>
      </c>
      <c r="G519" s="176" t="s">
        <v>220</v>
      </c>
      <c r="H519" s="177">
        <v>216.35</v>
      </c>
      <c r="I519" s="178"/>
      <c r="J519" s="179">
        <f>ROUND(I519*H519,2)</f>
        <v>0</v>
      </c>
      <c r="K519" s="175" t="s">
        <v>1</v>
      </c>
      <c r="L519" s="40"/>
      <c r="M519" s="180" t="s">
        <v>1</v>
      </c>
      <c r="N519" s="181" t="s">
        <v>49</v>
      </c>
      <c r="O519" s="78"/>
      <c r="P519" s="182">
        <f>O519*H519</f>
        <v>0</v>
      </c>
      <c r="Q519" s="182">
        <v>0</v>
      </c>
      <c r="R519" s="182">
        <f>Q519*H519</f>
        <v>0</v>
      </c>
      <c r="S519" s="182">
        <v>0</v>
      </c>
      <c r="T519" s="18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184" t="s">
        <v>148</v>
      </c>
      <c r="AT519" s="184" t="s">
        <v>143</v>
      </c>
      <c r="AU519" s="184" t="s">
        <v>21</v>
      </c>
      <c r="AY519" s="19" t="s">
        <v>141</v>
      </c>
      <c r="BE519" s="185">
        <f>IF(N519="základní",J519,0)</f>
        <v>0</v>
      </c>
      <c r="BF519" s="185">
        <f>IF(N519="snížená",J519,0)</f>
        <v>0</v>
      </c>
      <c r="BG519" s="185">
        <f>IF(N519="zákl. přenesená",J519,0)</f>
        <v>0</v>
      </c>
      <c r="BH519" s="185">
        <f>IF(N519="sníž. přenesená",J519,0)</f>
        <v>0</v>
      </c>
      <c r="BI519" s="185">
        <f>IF(N519="nulová",J519,0)</f>
        <v>0</v>
      </c>
      <c r="BJ519" s="19" t="s">
        <v>92</v>
      </c>
      <c r="BK519" s="185">
        <f>ROUND(I519*H519,2)</f>
        <v>0</v>
      </c>
      <c r="BL519" s="19" t="s">
        <v>148</v>
      </c>
      <c r="BM519" s="184" t="s">
        <v>1667</v>
      </c>
    </row>
    <row r="520" spans="1:47" s="2" customFormat="1" ht="12">
      <c r="A520" s="39"/>
      <c r="B520" s="40"/>
      <c r="C520" s="39"/>
      <c r="D520" s="186" t="s">
        <v>150</v>
      </c>
      <c r="E520" s="39"/>
      <c r="F520" s="187" t="s">
        <v>210</v>
      </c>
      <c r="G520" s="39"/>
      <c r="H520" s="39"/>
      <c r="I520" s="188"/>
      <c r="J520" s="39"/>
      <c r="K520" s="39"/>
      <c r="L520" s="40"/>
      <c r="M520" s="189"/>
      <c r="N520" s="190"/>
      <c r="O520" s="78"/>
      <c r="P520" s="78"/>
      <c r="Q520" s="78"/>
      <c r="R520" s="78"/>
      <c r="S520" s="78"/>
      <c r="T520" s="7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9" t="s">
        <v>150</v>
      </c>
      <c r="AU520" s="19" t="s">
        <v>21</v>
      </c>
    </row>
    <row r="521" spans="1:51" s="13" customFormat="1" ht="12">
      <c r="A521" s="13"/>
      <c r="B521" s="191"/>
      <c r="C521" s="13"/>
      <c r="D521" s="186" t="s">
        <v>152</v>
      </c>
      <c r="E521" s="192" t="s">
        <v>1</v>
      </c>
      <c r="F521" s="193" t="s">
        <v>1668</v>
      </c>
      <c r="G521" s="13"/>
      <c r="H521" s="194">
        <v>216.35</v>
      </c>
      <c r="I521" s="195"/>
      <c r="J521" s="13"/>
      <c r="K521" s="13"/>
      <c r="L521" s="191"/>
      <c r="M521" s="196"/>
      <c r="N521" s="197"/>
      <c r="O521" s="197"/>
      <c r="P521" s="197"/>
      <c r="Q521" s="197"/>
      <c r="R521" s="197"/>
      <c r="S521" s="197"/>
      <c r="T521" s="19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2" t="s">
        <v>152</v>
      </c>
      <c r="AU521" s="192" t="s">
        <v>21</v>
      </c>
      <c r="AV521" s="13" t="s">
        <v>21</v>
      </c>
      <c r="AW521" s="13" t="s">
        <v>40</v>
      </c>
      <c r="AX521" s="13" t="s">
        <v>92</v>
      </c>
      <c r="AY521" s="192" t="s">
        <v>141</v>
      </c>
    </row>
    <row r="522" spans="1:65" s="2" customFormat="1" ht="37.8" customHeight="1">
      <c r="A522" s="39"/>
      <c r="B522" s="172"/>
      <c r="C522" s="173" t="s">
        <v>1669</v>
      </c>
      <c r="D522" s="173" t="s">
        <v>143</v>
      </c>
      <c r="E522" s="174" t="s">
        <v>1670</v>
      </c>
      <c r="F522" s="175" t="s">
        <v>1671</v>
      </c>
      <c r="G522" s="176" t="s">
        <v>220</v>
      </c>
      <c r="H522" s="177">
        <v>21.21</v>
      </c>
      <c r="I522" s="178"/>
      <c r="J522" s="179">
        <f>ROUND(I522*H522,2)</f>
        <v>0</v>
      </c>
      <c r="K522" s="175" t="s">
        <v>147</v>
      </c>
      <c r="L522" s="40"/>
      <c r="M522" s="180" t="s">
        <v>1</v>
      </c>
      <c r="N522" s="181" t="s">
        <v>49</v>
      </c>
      <c r="O522" s="78"/>
      <c r="P522" s="182">
        <f>O522*H522</f>
        <v>0</v>
      </c>
      <c r="Q522" s="182">
        <v>0</v>
      </c>
      <c r="R522" s="182">
        <f>Q522*H522</f>
        <v>0</v>
      </c>
      <c r="S522" s="182">
        <v>0</v>
      </c>
      <c r="T522" s="183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184" t="s">
        <v>148</v>
      </c>
      <c r="AT522" s="184" t="s">
        <v>143</v>
      </c>
      <c r="AU522" s="184" t="s">
        <v>21</v>
      </c>
      <c r="AY522" s="19" t="s">
        <v>141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19" t="s">
        <v>92</v>
      </c>
      <c r="BK522" s="185">
        <f>ROUND(I522*H522,2)</f>
        <v>0</v>
      </c>
      <c r="BL522" s="19" t="s">
        <v>148</v>
      </c>
      <c r="BM522" s="184" t="s">
        <v>1672</v>
      </c>
    </row>
    <row r="523" spans="1:51" s="13" customFormat="1" ht="12">
      <c r="A523" s="13"/>
      <c r="B523" s="191"/>
      <c r="C523" s="13"/>
      <c r="D523" s="186" t="s">
        <v>152</v>
      </c>
      <c r="E523" s="192" t="s">
        <v>1</v>
      </c>
      <c r="F523" s="193" t="s">
        <v>1673</v>
      </c>
      <c r="G523" s="13"/>
      <c r="H523" s="194">
        <v>21.21</v>
      </c>
      <c r="I523" s="195"/>
      <c r="J523" s="13"/>
      <c r="K523" s="13"/>
      <c r="L523" s="191"/>
      <c r="M523" s="196"/>
      <c r="N523" s="197"/>
      <c r="O523" s="197"/>
      <c r="P523" s="197"/>
      <c r="Q523" s="197"/>
      <c r="R523" s="197"/>
      <c r="S523" s="197"/>
      <c r="T523" s="19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2" t="s">
        <v>152</v>
      </c>
      <c r="AU523" s="192" t="s">
        <v>21</v>
      </c>
      <c r="AV523" s="13" t="s">
        <v>21</v>
      </c>
      <c r="AW523" s="13" t="s">
        <v>40</v>
      </c>
      <c r="AX523" s="13" t="s">
        <v>92</v>
      </c>
      <c r="AY523" s="192" t="s">
        <v>141</v>
      </c>
    </row>
    <row r="524" spans="1:65" s="2" customFormat="1" ht="24.15" customHeight="1">
      <c r="A524" s="39"/>
      <c r="B524" s="172"/>
      <c r="C524" s="173" t="s">
        <v>1674</v>
      </c>
      <c r="D524" s="173" t="s">
        <v>143</v>
      </c>
      <c r="E524" s="174" t="s">
        <v>501</v>
      </c>
      <c r="F524" s="175" t="s">
        <v>502</v>
      </c>
      <c r="G524" s="176" t="s">
        <v>220</v>
      </c>
      <c r="H524" s="177">
        <v>8.253</v>
      </c>
      <c r="I524" s="178"/>
      <c r="J524" s="179">
        <f>ROUND(I524*H524,2)</f>
        <v>0</v>
      </c>
      <c r="K524" s="175" t="s">
        <v>1</v>
      </c>
      <c r="L524" s="40"/>
      <c r="M524" s="180" t="s">
        <v>1</v>
      </c>
      <c r="N524" s="181" t="s">
        <v>49</v>
      </c>
      <c r="O524" s="78"/>
      <c r="P524" s="182">
        <f>O524*H524</f>
        <v>0</v>
      </c>
      <c r="Q524" s="182">
        <v>0</v>
      </c>
      <c r="R524" s="182">
        <f>Q524*H524</f>
        <v>0</v>
      </c>
      <c r="S524" s="182">
        <v>0</v>
      </c>
      <c r="T524" s="183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184" t="s">
        <v>148</v>
      </c>
      <c r="AT524" s="184" t="s">
        <v>143</v>
      </c>
      <c r="AU524" s="184" t="s">
        <v>21</v>
      </c>
      <c r="AY524" s="19" t="s">
        <v>141</v>
      </c>
      <c r="BE524" s="185">
        <f>IF(N524="základní",J524,0)</f>
        <v>0</v>
      </c>
      <c r="BF524" s="185">
        <f>IF(N524="snížená",J524,0)</f>
        <v>0</v>
      </c>
      <c r="BG524" s="185">
        <f>IF(N524="zákl. přenesená",J524,0)</f>
        <v>0</v>
      </c>
      <c r="BH524" s="185">
        <f>IF(N524="sníž. přenesená",J524,0)</f>
        <v>0</v>
      </c>
      <c r="BI524" s="185">
        <f>IF(N524="nulová",J524,0)</f>
        <v>0</v>
      </c>
      <c r="BJ524" s="19" t="s">
        <v>92</v>
      </c>
      <c r="BK524" s="185">
        <f>ROUND(I524*H524,2)</f>
        <v>0</v>
      </c>
      <c r="BL524" s="19" t="s">
        <v>148</v>
      </c>
      <c r="BM524" s="184" t="s">
        <v>1675</v>
      </c>
    </row>
    <row r="525" spans="1:65" s="2" customFormat="1" ht="24.15" customHeight="1">
      <c r="A525" s="39"/>
      <c r="B525" s="172"/>
      <c r="C525" s="173" t="s">
        <v>1676</v>
      </c>
      <c r="D525" s="173" t="s">
        <v>143</v>
      </c>
      <c r="E525" s="174" t="s">
        <v>505</v>
      </c>
      <c r="F525" s="175" t="s">
        <v>219</v>
      </c>
      <c r="G525" s="176" t="s">
        <v>220</v>
      </c>
      <c r="H525" s="177">
        <v>21.758</v>
      </c>
      <c r="I525" s="178"/>
      <c r="J525" s="179">
        <f>ROUND(I525*H525,2)</f>
        <v>0</v>
      </c>
      <c r="K525" s="175" t="s">
        <v>147</v>
      </c>
      <c r="L525" s="40"/>
      <c r="M525" s="180" t="s">
        <v>1</v>
      </c>
      <c r="N525" s="181" t="s">
        <v>49</v>
      </c>
      <c r="O525" s="78"/>
      <c r="P525" s="182">
        <f>O525*H525</f>
        <v>0</v>
      </c>
      <c r="Q525" s="182">
        <v>0</v>
      </c>
      <c r="R525" s="182">
        <f>Q525*H525</f>
        <v>0</v>
      </c>
      <c r="S525" s="182">
        <v>0</v>
      </c>
      <c r="T525" s="18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184" t="s">
        <v>148</v>
      </c>
      <c r="AT525" s="184" t="s">
        <v>143</v>
      </c>
      <c r="AU525" s="184" t="s">
        <v>21</v>
      </c>
      <c r="AY525" s="19" t="s">
        <v>141</v>
      </c>
      <c r="BE525" s="185">
        <f>IF(N525="základní",J525,0)</f>
        <v>0</v>
      </c>
      <c r="BF525" s="185">
        <f>IF(N525="snížená",J525,0)</f>
        <v>0</v>
      </c>
      <c r="BG525" s="185">
        <f>IF(N525="zákl. přenesená",J525,0)</f>
        <v>0</v>
      </c>
      <c r="BH525" s="185">
        <f>IF(N525="sníž. přenesená",J525,0)</f>
        <v>0</v>
      </c>
      <c r="BI525" s="185">
        <f>IF(N525="nulová",J525,0)</f>
        <v>0</v>
      </c>
      <c r="BJ525" s="19" t="s">
        <v>92</v>
      </c>
      <c r="BK525" s="185">
        <f>ROUND(I525*H525,2)</f>
        <v>0</v>
      </c>
      <c r="BL525" s="19" t="s">
        <v>148</v>
      </c>
      <c r="BM525" s="184" t="s">
        <v>1677</v>
      </c>
    </row>
    <row r="526" spans="1:51" s="13" customFormat="1" ht="12">
      <c r="A526" s="13"/>
      <c r="B526" s="191"/>
      <c r="C526" s="13"/>
      <c r="D526" s="186" t="s">
        <v>152</v>
      </c>
      <c r="E526" s="192" t="s">
        <v>1</v>
      </c>
      <c r="F526" s="193" t="s">
        <v>1678</v>
      </c>
      <c r="G526" s="13"/>
      <c r="H526" s="194">
        <v>21.758</v>
      </c>
      <c r="I526" s="195"/>
      <c r="J526" s="13"/>
      <c r="K526" s="13"/>
      <c r="L526" s="191"/>
      <c r="M526" s="196"/>
      <c r="N526" s="197"/>
      <c r="O526" s="197"/>
      <c r="P526" s="197"/>
      <c r="Q526" s="197"/>
      <c r="R526" s="197"/>
      <c r="S526" s="197"/>
      <c r="T526" s="19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2" t="s">
        <v>152</v>
      </c>
      <c r="AU526" s="192" t="s">
        <v>21</v>
      </c>
      <c r="AV526" s="13" t="s">
        <v>21</v>
      </c>
      <c r="AW526" s="13" t="s">
        <v>40</v>
      </c>
      <c r="AX526" s="13" t="s">
        <v>92</v>
      </c>
      <c r="AY526" s="192" t="s">
        <v>141</v>
      </c>
    </row>
    <row r="527" spans="1:63" s="12" customFormat="1" ht="22.8" customHeight="1">
      <c r="A527" s="12"/>
      <c r="B527" s="159"/>
      <c r="C527" s="12"/>
      <c r="D527" s="160" t="s">
        <v>83</v>
      </c>
      <c r="E527" s="170" t="s">
        <v>507</v>
      </c>
      <c r="F527" s="170" t="s">
        <v>508</v>
      </c>
      <c r="G527" s="12"/>
      <c r="H527" s="12"/>
      <c r="I527" s="162"/>
      <c r="J527" s="171">
        <f>BK527</f>
        <v>0</v>
      </c>
      <c r="K527" s="12"/>
      <c r="L527" s="159"/>
      <c r="M527" s="164"/>
      <c r="N527" s="165"/>
      <c r="O527" s="165"/>
      <c r="P527" s="166">
        <f>SUM(P528:P531)</f>
        <v>0</v>
      </c>
      <c r="Q527" s="165"/>
      <c r="R527" s="166">
        <f>SUM(R528:R531)</f>
        <v>0</v>
      </c>
      <c r="S527" s="165"/>
      <c r="T527" s="167">
        <f>SUM(T528:T531)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160" t="s">
        <v>92</v>
      </c>
      <c r="AT527" s="168" t="s">
        <v>83</v>
      </c>
      <c r="AU527" s="168" t="s">
        <v>92</v>
      </c>
      <c r="AY527" s="160" t="s">
        <v>141</v>
      </c>
      <c r="BK527" s="169">
        <f>SUM(BK528:BK531)</f>
        <v>0</v>
      </c>
    </row>
    <row r="528" spans="1:65" s="2" customFormat="1" ht="24.15" customHeight="1">
      <c r="A528" s="39"/>
      <c r="B528" s="172"/>
      <c r="C528" s="173" t="s">
        <v>1679</v>
      </c>
      <c r="D528" s="173" t="s">
        <v>143</v>
      </c>
      <c r="E528" s="174" t="s">
        <v>1104</v>
      </c>
      <c r="F528" s="175" t="s">
        <v>1105</v>
      </c>
      <c r="G528" s="176" t="s">
        <v>220</v>
      </c>
      <c r="H528" s="177">
        <v>476.022</v>
      </c>
      <c r="I528" s="178"/>
      <c r="J528" s="179">
        <f>ROUND(I528*H528,2)</f>
        <v>0</v>
      </c>
      <c r="K528" s="175" t="s">
        <v>1</v>
      </c>
      <c r="L528" s="40"/>
      <c r="M528" s="180" t="s">
        <v>1</v>
      </c>
      <c r="N528" s="181" t="s">
        <v>49</v>
      </c>
      <c r="O528" s="78"/>
      <c r="P528" s="182">
        <f>O528*H528</f>
        <v>0</v>
      </c>
      <c r="Q528" s="182">
        <v>0</v>
      </c>
      <c r="R528" s="182">
        <f>Q528*H528</f>
        <v>0</v>
      </c>
      <c r="S528" s="182">
        <v>0</v>
      </c>
      <c r="T528" s="183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184" t="s">
        <v>148</v>
      </c>
      <c r="AT528" s="184" t="s">
        <v>143</v>
      </c>
      <c r="AU528" s="184" t="s">
        <v>21</v>
      </c>
      <c r="AY528" s="19" t="s">
        <v>141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9" t="s">
        <v>92</v>
      </c>
      <c r="BK528" s="185">
        <f>ROUND(I528*H528,2)</f>
        <v>0</v>
      </c>
      <c r="BL528" s="19" t="s">
        <v>148</v>
      </c>
      <c r="BM528" s="184" t="s">
        <v>1680</v>
      </c>
    </row>
    <row r="529" spans="1:51" s="13" customFormat="1" ht="12">
      <c r="A529" s="13"/>
      <c r="B529" s="191"/>
      <c r="C529" s="13"/>
      <c r="D529" s="186" t="s">
        <v>152</v>
      </c>
      <c r="E529" s="13"/>
      <c r="F529" s="193" t="s">
        <v>1681</v>
      </c>
      <c r="G529" s="13"/>
      <c r="H529" s="194">
        <v>476.022</v>
      </c>
      <c r="I529" s="195"/>
      <c r="J529" s="13"/>
      <c r="K529" s="13"/>
      <c r="L529" s="191"/>
      <c r="M529" s="196"/>
      <c r="N529" s="197"/>
      <c r="O529" s="197"/>
      <c r="P529" s="197"/>
      <c r="Q529" s="197"/>
      <c r="R529" s="197"/>
      <c r="S529" s="197"/>
      <c r="T529" s="19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2" t="s">
        <v>152</v>
      </c>
      <c r="AU529" s="192" t="s">
        <v>21</v>
      </c>
      <c r="AV529" s="13" t="s">
        <v>21</v>
      </c>
      <c r="AW529" s="13" t="s">
        <v>3</v>
      </c>
      <c r="AX529" s="13" t="s">
        <v>92</v>
      </c>
      <c r="AY529" s="192" t="s">
        <v>141</v>
      </c>
    </row>
    <row r="530" spans="1:65" s="2" customFormat="1" ht="24.15" customHeight="1">
      <c r="A530" s="39"/>
      <c r="B530" s="172"/>
      <c r="C530" s="173" t="s">
        <v>1682</v>
      </c>
      <c r="D530" s="173" t="s">
        <v>143</v>
      </c>
      <c r="E530" s="174" t="s">
        <v>1107</v>
      </c>
      <c r="F530" s="175" t="s">
        <v>1108</v>
      </c>
      <c r="G530" s="176" t="s">
        <v>220</v>
      </c>
      <c r="H530" s="177">
        <v>476.022</v>
      </c>
      <c r="I530" s="178"/>
      <c r="J530" s="179">
        <f>ROUND(I530*H530,2)</f>
        <v>0</v>
      </c>
      <c r="K530" s="175" t="s">
        <v>1</v>
      </c>
      <c r="L530" s="40"/>
      <c r="M530" s="180" t="s">
        <v>1</v>
      </c>
      <c r="N530" s="181" t="s">
        <v>49</v>
      </c>
      <c r="O530" s="78"/>
      <c r="P530" s="182">
        <f>O530*H530</f>
        <v>0</v>
      </c>
      <c r="Q530" s="182">
        <v>0</v>
      </c>
      <c r="R530" s="182">
        <f>Q530*H530</f>
        <v>0</v>
      </c>
      <c r="S530" s="182">
        <v>0</v>
      </c>
      <c r="T530" s="18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184" t="s">
        <v>148</v>
      </c>
      <c r="AT530" s="184" t="s">
        <v>143</v>
      </c>
      <c r="AU530" s="184" t="s">
        <v>21</v>
      </c>
      <c r="AY530" s="19" t="s">
        <v>141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19" t="s">
        <v>92</v>
      </c>
      <c r="BK530" s="185">
        <f>ROUND(I530*H530,2)</f>
        <v>0</v>
      </c>
      <c r="BL530" s="19" t="s">
        <v>148</v>
      </c>
      <c r="BM530" s="184" t="s">
        <v>1683</v>
      </c>
    </row>
    <row r="531" spans="1:51" s="13" customFormat="1" ht="12">
      <c r="A531" s="13"/>
      <c r="B531" s="191"/>
      <c r="C531" s="13"/>
      <c r="D531" s="186" t="s">
        <v>152</v>
      </c>
      <c r="E531" s="13"/>
      <c r="F531" s="193" t="s">
        <v>1681</v>
      </c>
      <c r="G531" s="13"/>
      <c r="H531" s="194">
        <v>476.022</v>
      </c>
      <c r="I531" s="195"/>
      <c r="J531" s="13"/>
      <c r="K531" s="13"/>
      <c r="L531" s="191"/>
      <c r="M531" s="196"/>
      <c r="N531" s="197"/>
      <c r="O531" s="197"/>
      <c r="P531" s="197"/>
      <c r="Q531" s="197"/>
      <c r="R531" s="197"/>
      <c r="S531" s="197"/>
      <c r="T531" s="19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2" t="s">
        <v>152</v>
      </c>
      <c r="AU531" s="192" t="s">
        <v>21</v>
      </c>
      <c r="AV531" s="13" t="s">
        <v>21</v>
      </c>
      <c r="AW531" s="13" t="s">
        <v>3</v>
      </c>
      <c r="AX531" s="13" t="s">
        <v>92</v>
      </c>
      <c r="AY531" s="192" t="s">
        <v>141</v>
      </c>
    </row>
    <row r="532" spans="1:63" s="12" customFormat="1" ht="25.9" customHeight="1">
      <c r="A532" s="12"/>
      <c r="B532" s="159"/>
      <c r="C532" s="12"/>
      <c r="D532" s="160" t="s">
        <v>83</v>
      </c>
      <c r="E532" s="161" t="s">
        <v>109</v>
      </c>
      <c r="F532" s="161" t="s">
        <v>110</v>
      </c>
      <c r="G532" s="12"/>
      <c r="H532" s="12"/>
      <c r="I532" s="162"/>
      <c r="J532" s="163">
        <f>BK532</f>
        <v>0</v>
      </c>
      <c r="K532" s="12"/>
      <c r="L532" s="159"/>
      <c r="M532" s="164"/>
      <c r="N532" s="165"/>
      <c r="O532" s="165"/>
      <c r="P532" s="166">
        <f>P533</f>
        <v>0</v>
      </c>
      <c r="Q532" s="165"/>
      <c r="R532" s="166">
        <f>R533</f>
        <v>0</v>
      </c>
      <c r="S532" s="165"/>
      <c r="T532" s="167">
        <f>T533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160" t="s">
        <v>166</v>
      </c>
      <c r="AT532" s="168" t="s">
        <v>83</v>
      </c>
      <c r="AU532" s="168" t="s">
        <v>84</v>
      </c>
      <c r="AY532" s="160" t="s">
        <v>141</v>
      </c>
      <c r="BK532" s="169">
        <f>BK533</f>
        <v>0</v>
      </c>
    </row>
    <row r="533" spans="1:63" s="12" customFormat="1" ht="22.8" customHeight="1">
      <c r="A533" s="12"/>
      <c r="B533" s="159"/>
      <c r="C533" s="12"/>
      <c r="D533" s="160" t="s">
        <v>83</v>
      </c>
      <c r="E533" s="170" t="s">
        <v>1684</v>
      </c>
      <c r="F533" s="170" t="s">
        <v>1685</v>
      </c>
      <c r="G533" s="12"/>
      <c r="H533" s="12"/>
      <c r="I533" s="162"/>
      <c r="J533" s="171">
        <f>BK533</f>
        <v>0</v>
      </c>
      <c r="K533" s="12"/>
      <c r="L533" s="159"/>
      <c r="M533" s="164"/>
      <c r="N533" s="165"/>
      <c r="O533" s="165"/>
      <c r="P533" s="166">
        <f>SUM(P534:P537)</f>
        <v>0</v>
      </c>
      <c r="Q533" s="165"/>
      <c r="R533" s="166">
        <f>SUM(R534:R537)</f>
        <v>0</v>
      </c>
      <c r="S533" s="165"/>
      <c r="T533" s="167">
        <f>SUM(T534:T537)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160" t="s">
        <v>166</v>
      </c>
      <c r="AT533" s="168" t="s">
        <v>83</v>
      </c>
      <c r="AU533" s="168" t="s">
        <v>92</v>
      </c>
      <c r="AY533" s="160" t="s">
        <v>141</v>
      </c>
      <c r="BK533" s="169">
        <f>SUM(BK534:BK537)</f>
        <v>0</v>
      </c>
    </row>
    <row r="534" spans="1:65" s="2" customFormat="1" ht="14.4" customHeight="1">
      <c r="A534" s="39"/>
      <c r="B534" s="172"/>
      <c r="C534" s="173" t="s">
        <v>1686</v>
      </c>
      <c r="D534" s="173" t="s">
        <v>143</v>
      </c>
      <c r="E534" s="174" t="s">
        <v>1687</v>
      </c>
      <c r="F534" s="175" t="s">
        <v>1688</v>
      </c>
      <c r="G534" s="176" t="s">
        <v>1138</v>
      </c>
      <c r="H534" s="177">
        <v>0.422</v>
      </c>
      <c r="I534" s="178"/>
      <c r="J534" s="179">
        <f>ROUND(I534*H534,2)</f>
        <v>0</v>
      </c>
      <c r="K534" s="175" t="s">
        <v>147</v>
      </c>
      <c r="L534" s="40"/>
      <c r="M534" s="180" t="s">
        <v>1</v>
      </c>
      <c r="N534" s="181" t="s">
        <v>49</v>
      </c>
      <c r="O534" s="78"/>
      <c r="P534" s="182">
        <f>O534*H534</f>
        <v>0</v>
      </c>
      <c r="Q534" s="182">
        <v>0</v>
      </c>
      <c r="R534" s="182">
        <f>Q534*H534</f>
        <v>0</v>
      </c>
      <c r="S534" s="182">
        <v>0</v>
      </c>
      <c r="T534" s="183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184" t="s">
        <v>1689</v>
      </c>
      <c r="AT534" s="184" t="s">
        <v>143</v>
      </c>
      <c r="AU534" s="184" t="s">
        <v>21</v>
      </c>
      <c r="AY534" s="19" t="s">
        <v>141</v>
      </c>
      <c r="BE534" s="185">
        <f>IF(N534="základní",J534,0)</f>
        <v>0</v>
      </c>
      <c r="BF534" s="185">
        <f>IF(N534="snížená",J534,0)</f>
        <v>0</v>
      </c>
      <c r="BG534" s="185">
        <f>IF(N534="zákl. přenesená",J534,0)</f>
        <v>0</v>
      </c>
      <c r="BH534" s="185">
        <f>IF(N534="sníž. přenesená",J534,0)</f>
        <v>0</v>
      </c>
      <c r="BI534" s="185">
        <f>IF(N534="nulová",J534,0)</f>
        <v>0</v>
      </c>
      <c r="BJ534" s="19" t="s">
        <v>92</v>
      </c>
      <c r="BK534" s="185">
        <f>ROUND(I534*H534,2)</f>
        <v>0</v>
      </c>
      <c r="BL534" s="19" t="s">
        <v>1689</v>
      </c>
      <c r="BM534" s="184" t="s">
        <v>1690</v>
      </c>
    </row>
    <row r="535" spans="1:51" s="13" customFormat="1" ht="12">
      <c r="A535" s="13"/>
      <c r="B535" s="191"/>
      <c r="C535" s="13"/>
      <c r="D535" s="186" t="s">
        <v>152</v>
      </c>
      <c r="E535" s="13"/>
      <c r="F535" s="193" t="s">
        <v>1368</v>
      </c>
      <c r="G535" s="13"/>
      <c r="H535" s="194">
        <v>0.422</v>
      </c>
      <c r="I535" s="195"/>
      <c r="J535" s="13"/>
      <c r="K535" s="13"/>
      <c r="L535" s="191"/>
      <c r="M535" s="196"/>
      <c r="N535" s="197"/>
      <c r="O535" s="197"/>
      <c r="P535" s="197"/>
      <c r="Q535" s="197"/>
      <c r="R535" s="197"/>
      <c r="S535" s="197"/>
      <c r="T535" s="19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2" t="s">
        <v>152</v>
      </c>
      <c r="AU535" s="192" t="s">
        <v>21</v>
      </c>
      <c r="AV535" s="13" t="s">
        <v>21</v>
      </c>
      <c r="AW535" s="13" t="s">
        <v>3</v>
      </c>
      <c r="AX535" s="13" t="s">
        <v>92</v>
      </c>
      <c r="AY535" s="192" t="s">
        <v>141</v>
      </c>
    </row>
    <row r="536" spans="1:65" s="2" customFormat="1" ht="14.4" customHeight="1">
      <c r="A536" s="39"/>
      <c r="B536" s="172"/>
      <c r="C536" s="173" t="s">
        <v>1691</v>
      </c>
      <c r="D536" s="173" t="s">
        <v>143</v>
      </c>
      <c r="E536" s="174" t="s">
        <v>1692</v>
      </c>
      <c r="F536" s="175" t="s">
        <v>1693</v>
      </c>
      <c r="G536" s="176" t="s">
        <v>1138</v>
      </c>
      <c r="H536" s="177">
        <v>0.422</v>
      </c>
      <c r="I536" s="178"/>
      <c r="J536" s="179">
        <f>ROUND(I536*H536,2)</f>
        <v>0</v>
      </c>
      <c r="K536" s="175" t="s">
        <v>147</v>
      </c>
      <c r="L536" s="40"/>
      <c r="M536" s="180" t="s">
        <v>1</v>
      </c>
      <c r="N536" s="181" t="s">
        <v>49</v>
      </c>
      <c r="O536" s="78"/>
      <c r="P536" s="182">
        <f>O536*H536</f>
        <v>0</v>
      </c>
      <c r="Q536" s="182">
        <v>0</v>
      </c>
      <c r="R536" s="182">
        <f>Q536*H536</f>
        <v>0</v>
      </c>
      <c r="S536" s="182">
        <v>0</v>
      </c>
      <c r="T536" s="183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184" t="s">
        <v>1689</v>
      </c>
      <c r="AT536" s="184" t="s">
        <v>143</v>
      </c>
      <c r="AU536" s="184" t="s">
        <v>21</v>
      </c>
      <c r="AY536" s="19" t="s">
        <v>141</v>
      </c>
      <c r="BE536" s="185">
        <f>IF(N536="základní",J536,0)</f>
        <v>0</v>
      </c>
      <c r="BF536" s="185">
        <f>IF(N536="snížená",J536,0)</f>
        <v>0</v>
      </c>
      <c r="BG536" s="185">
        <f>IF(N536="zákl. přenesená",J536,0)</f>
        <v>0</v>
      </c>
      <c r="BH536" s="185">
        <f>IF(N536="sníž. přenesená",J536,0)</f>
        <v>0</v>
      </c>
      <c r="BI536" s="185">
        <f>IF(N536="nulová",J536,0)</f>
        <v>0</v>
      </c>
      <c r="BJ536" s="19" t="s">
        <v>92</v>
      </c>
      <c r="BK536" s="185">
        <f>ROUND(I536*H536,2)</f>
        <v>0</v>
      </c>
      <c r="BL536" s="19" t="s">
        <v>1689</v>
      </c>
      <c r="BM536" s="184" t="s">
        <v>1694</v>
      </c>
    </row>
    <row r="537" spans="1:51" s="13" customFormat="1" ht="12">
      <c r="A537" s="13"/>
      <c r="B537" s="191"/>
      <c r="C537" s="13"/>
      <c r="D537" s="186" t="s">
        <v>152</v>
      </c>
      <c r="E537" s="13"/>
      <c r="F537" s="193" t="s">
        <v>1368</v>
      </c>
      <c r="G537" s="13"/>
      <c r="H537" s="194">
        <v>0.422</v>
      </c>
      <c r="I537" s="195"/>
      <c r="J537" s="13"/>
      <c r="K537" s="13"/>
      <c r="L537" s="191"/>
      <c r="M537" s="222"/>
      <c r="N537" s="223"/>
      <c r="O537" s="223"/>
      <c r="P537" s="223"/>
      <c r="Q537" s="223"/>
      <c r="R537" s="223"/>
      <c r="S537" s="223"/>
      <c r="T537" s="22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2" t="s">
        <v>152</v>
      </c>
      <c r="AU537" s="192" t="s">
        <v>21</v>
      </c>
      <c r="AV537" s="13" t="s">
        <v>21</v>
      </c>
      <c r="AW537" s="13" t="s">
        <v>3</v>
      </c>
      <c r="AX537" s="13" t="s">
        <v>92</v>
      </c>
      <c r="AY537" s="192" t="s">
        <v>141</v>
      </c>
    </row>
    <row r="538" spans="1:31" s="2" customFormat="1" ht="6.95" customHeight="1">
      <c r="A538" s="39"/>
      <c r="B538" s="61"/>
      <c r="C538" s="62"/>
      <c r="D538" s="62"/>
      <c r="E538" s="62"/>
      <c r="F538" s="62"/>
      <c r="G538" s="62"/>
      <c r="H538" s="62"/>
      <c r="I538" s="62"/>
      <c r="J538" s="62"/>
      <c r="K538" s="62"/>
      <c r="L538" s="40"/>
      <c r="M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</sheetData>
  <autoFilter ref="C126:K53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pans="2:46" s="1" customFormat="1" ht="24.95" customHeight="1">
      <c r="B4" s="22"/>
      <c r="D4" s="23" t="s">
        <v>112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II/187 - Kolínec průtah</v>
      </c>
      <c r="F7" s="32"/>
      <c r="G7" s="32"/>
      <c r="H7" s="32"/>
      <c r="L7" s="22"/>
    </row>
    <row r="8" spans="1:31" s="2" customFormat="1" ht="12" customHeight="1">
      <c r="A8" s="39"/>
      <c r="B8" s="40"/>
      <c r="C8" s="39"/>
      <c r="D8" s="32" t="s">
        <v>113</v>
      </c>
      <c r="E8" s="39"/>
      <c r="F8" s="39"/>
      <c r="G8" s="39"/>
      <c r="H8" s="39"/>
      <c r="I8" s="39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1155</v>
      </c>
      <c r="F9" s="39"/>
      <c r="G9" s="39"/>
      <c r="H9" s="39"/>
      <c r="I9" s="39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2" t="s">
        <v>18</v>
      </c>
      <c r="E11" s="39"/>
      <c r="F11" s="27" t="s">
        <v>19</v>
      </c>
      <c r="G11" s="39"/>
      <c r="H11" s="39"/>
      <c r="I11" s="32" t="s">
        <v>20</v>
      </c>
      <c r="J11" s="27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2" t="s">
        <v>22</v>
      </c>
      <c r="E12" s="39"/>
      <c r="F12" s="27" t="s">
        <v>23</v>
      </c>
      <c r="G12" s="39"/>
      <c r="H12" s="39"/>
      <c r="I12" s="32" t="s">
        <v>24</v>
      </c>
      <c r="J12" s="70" t="str">
        <f>'Rekapitulace stavby'!AN8</f>
        <v>17. 2. 2021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2" t="s">
        <v>30</v>
      </c>
      <c r="E14" s="39"/>
      <c r="F14" s="39"/>
      <c r="G14" s="39"/>
      <c r="H14" s="39"/>
      <c r="I14" s="32" t="s">
        <v>31</v>
      </c>
      <c r="J14" s="27" t="s">
        <v>32</v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7" t="s">
        <v>33</v>
      </c>
      <c r="F15" s="39"/>
      <c r="G15" s="39"/>
      <c r="H15" s="39"/>
      <c r="I15" s="32" t="s">
        <v>34</v>
      </c>
      <c r="J15" s="27" t="s">
        <v>1</v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2" t="s">
        <v>35</v>
      </c>
      <c r="E17" s="39"/>
      <c r="F17" s="39"/>
      <c r="G17" s="39"/>
      <c r="H17" s="39"/>
      <c r="I17" s="32" t="s">
        <v>31</v>
      </c>
      <c r="J17" s="33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3" t="str">
        <f>'Rekapitulace stavby'!E14</f>
        <v>Vyplň údaj</v>
      </c>
      <c r="F18" s="27"/>
      <c r="G18" s="27"/>
      <c r="H18" s="27"/>
      <c r="I18" s="32" t="s">
        <v>34</v>
      </c>
      <c r="J18" s="33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2" t="s">
        <v>37</v>
      </c>
      <c r="E20" s="39"/>
      <c r="F20" s="39"/>
      <c r="G20" s="39"/>
      <c r="H20" s="39"/>
      <c r="I20" s="32" t="s">
        <v>31</v>
      </c>
      <c r="J20" s="27" t="s">
        <v>38</v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7" t="s">
        <v>39</v>
      </c>
      <c r="F21" s="39"/>
      <c r="G21" s="39"/>
      <c r="H21" s="39"/>
      <c r="I21" s="32" t="s">
        <v>34</v>
      </c>
      <c r="J21" s="27" t="s">
        <v>1</v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2" t="s">
        <v>41</v>
      </c>
      <c r="E23" s="39"/>
      <c r="F23" s="39"/>
      <c r="G23" s="39"/>
      <c r="H23" s="39"/>
      <c r="I23" s="32" t="s">
        <v>31</v>
      </c>
      <c r="J23" s="27" t="s">
        <v>38</v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7" t="s">
        <v>42</v>
      </c>
      <c r="F24" s="39"/>
      <c r="G24" s="39"/>
      <c r="H24" s="39"/>
      <c r="I24" s="32" t="s">
        <v>34</v>
      </c>
      <c r="J24" s="27" t="s">
        <v>1</v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2" t="s">
        <v>43</v>
      </c>
      <c r="E26" s="39"/>
      <c r="F26" s="39"/>
      <c r="G26" s="39"/>
      <c r="H26" s="39"/>
      <c r="I26" s="39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3"/>
      <c r="B27" s="124"/>
      <c r="C27" s="123"/>
      <c r="D27" s="123"/>
      <c r="E27" s="37" t="s">
        <v>1</v>
      </c>
      <c r="F27" s="37"/>
      <c r="G27" s="37"/>
      <c r="H27" s="37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91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6" t="s">
        <v>44</v>
      </c>
      <c r="E30" s="39"/>
      <c r="F30" s="39"/>
      <c r="G30" s="39"/>
      <c r="H30" s="39"/>
      <c r="I30" s="39"/>
      <c r="J30" s="97">
        <f>ROUND(J124,2)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91"/>
      <c r="E31" s="91"/>
      <c r="F31" s="91"/>
      <c r="G31" s="91"/>
      <c r="H31" s="91"/>
      <c r="I31" s="91"/>
      <c r="J31" s="91"/>
      <c r="K31" s="91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46</v>
      </c>
      <c r="G32" s="39"/>
      <c r="H32" s="39"/>
      <c r="I32" s="44" t="s">
        <v>45</v>
      </c>
      <c r="J32" s="44" t="s">
        <v>47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7" t="s">
        <v>48</v>
      </c>
      <c r="E33" s="32" t="s">
        <v>49</v>
      </c>
      <c r="F33" s="128">
        <f>ROUND((SUM(BE124:BE163)),2)</f>
        <v>0</v>
      </c>
      <c r="G33" s="39"/>
      <c r="H33" s="39"/>
      <c r="I33" s="129">
        <v>0.21</v>
      </c>
      <c r="J33" s="128">
        <f>ROUND(((SUM(BE124:BE163))*I33),2)</f>
        <v>0</v>
      </c>
      <c r="K33" s="39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2" t="s">
        <v>50</v>
      </c>
      <c r="F34" s="128">
        <f>ROUND((SUM(BF124:BF163)),2)</f>
        <v>0</v>
      </c>
      <c r="G34" s="39"/>
      <c r="H34" s="39"/>
      <c r="I34" s="129">
        <v>0.15</v>
      </c>
      <c r="J34" s="128">
        <f>ROUND(((SUM(BF124:BF163))*I34),2)</f>
        <v>0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2" t="s">
        <v>51</v>
      </c>
      <c r="F35" s="128">
        <f>ROUND((SUM(BG124:BG163)),2)</f>
        <v>0</v>
      </c>
      <c r="G35" s="39"/>
      <c r="H35" s="39"/>
      <c r="I35" s="129">
        <v>0.21</v>
      </c>
      <c r="J35" s="128">
        <f>0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2" t="s">
        <v>52</v>
      </c>
      <c r="F36" s="128">
        <f>ROUND((SUM(BH124:BH163)),2)</f>
        <v>0</v>
      </c>
      <c r="G36" s="39"/>
      <c r="H36" s="39"/>
      <c r="I36" s="129">
        <v>0.15</v>
      </c>
      <c r="J36" s="128">
        <f>0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2" t="s">
        <v>53</v>
      </c>
      <c r="F37" s="128">
        <f>ROUND((SUM(BI124:BI163)),2)</f>
        <v>0</v>
      </c>
      <c r="G37" s="39"/>
      <c r="H37" s="39"/>
      <c r="I37" s="129">
        <v>0</v>
      </c>
      <c r="J37" s="128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0"/>
      <c r="D39" s="131" t="s">
        <v>54</v>
      </c>
      <c r="E39" s="82"/>
      <c r="F39" s="82"/>
      <c r="G39" s="132" t="s">
        <v>55</v>
      </c>
      <c r="H39" s="133" t="s">
        <v>56</v>
      </c>
      <c r="I39" s="82"/>
      <c r="J39" s="134">
        <f>SUM(J30:J37)</f>
        <v>0</v>
      </c>
      <c r="K39" s="135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6"/>
      <c r="D50" s="57" t="s">
        <v>57</v>
      </c>
      <c r="E50" s="58"/>
      <c r="F50" s="58"/>
      <c r="G50" s="57" t="s">
        <v>58</v>
      </c>
      <c r="H50" s="58"/>
      <c r="I50" s="58"/>
      <c r="J50" s="58"/>
      <c r="K50" s="58"/>
      <c r="L50" s="56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9"/>
      <c r="B61" s="40"/>
      <c r="C61" s="39"/>
      <c r="D61" s="59" t="s">
        <v>59</v>
      </c>
      <c r="E61" s="42"/>
      <c r="F61" s="136" t="s">
        <v>60</v>
      </c>
      <c r="G61" s="59" t="s">
        <v>59</v>
      </c>
      <c r="H61" s="42"/>
      <c r="I61" s="42"/>
      <c r="J61" s="137" t="s">
        <v>60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9"/>
      <c r="B65" s="40"/>
      <c r="C65" s="39"/>
      <c r="D65" s="57" t="s">
        <v>61</v>
      </c>
      <c r="E65" s="60"/>
      <c r="F65" s="60"/>
      <c r="G65" s="57" t="s">
        <v>62</v>
      </c>
      <c r="H65" s="60"/>
      <c r="I65" s="60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9"/>
      <c r="B76" s="40"/>
      <c r="C76" s="39"/>
      <c r="D76" s="59" t="s">
        <v>59</v>
      </c>
      <c r="E76" s="42"/>
      <c r="F76" s="136" t="s">
        <v>60</v>
      </c>
      <c r="G76" s="59" t="s">
        <v>59</v>
      </c>
      <c r="H76" s="42"/>
      <c r="I76" s="42"/>
      <c r="J76" s="137" t="s">
        <v>60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115</v>
      </c>
      <c r="D82" s="39"/>
      <c r="E82" s="39"/>
      <c r="F82" s="39"/>
      <c r="G82" s="39"/>
      <c r="H82" s="39"/>
      <c r="I82" s="39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2" t="str">
        <f>E7</f>
        <v>II/187 - Kolínec průtah</v>
      </c>
      <c r="F85" s="32"/>
      <c r="G85" s="32"/>
      <c r="H85" s="32"/>
      <c r="I85" s="39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113</v>
      </c>
      <c r="D86" s="39"/>
      <c r="E86" s="39"/>
      <c r="F86" s="39"/>
      <c r="G86" s="39"/>
      <c r="H86" s="39"/>
      <c r="I86" s="39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VRN - Vedlejší rozpočtové náklady</v>
      </c>
      <c r="F87" s="39"/>
      <c r="G87" s="39"/>
      <c r="H87" s="39"/>
      <c r="I87" s="39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39"/>
      <c r="E89" s="39"/>
      <c r="F89" s="27" t="str">
        <f>F12</f>
        <v>Kolínec</v>
      </c>
      <c r="G89" s="39"/>
      <c r="H89" s="39"/>
      <c r="I89" s="32" t="s">
        <v>24</v>
      </c>
      <c r="J89" s="70" t="str">
        <f>IF(J12="","",J12)</f>
        <v>17. 2. 2021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2" t="s">
        <v>30</v>
      </c>
      <c r="D91" s="39"/>
      <c r="E91" s="39"/>
      <c r="F91" s="27" t="str">
        <f>E15</f>
        <v xml:space="preserve">SÚS Plzeňského kraje, Škroupova 18, 30613 Plzeň </v>
      </c>
      <c r="G91" s="39"/>
      <c r="H91" s="39"/>
      <c r="I91" s="32" t="s">
        <v>37</v>
      </c>
      <c r="J91" s="37" t="str">
        <f>E21</f>
        <v>Ing. arch. Martin Jirovský Ph.D, MBA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40.05" customHeight="1">
      <c r="A92" s="39"/>
      <c r="B92" s="40"/>
      <c r="C92" s="32" t="s">
        <v>35</v>
      </c>
      <c r="D92" s="39"/>
      <c r="E92" s="39"/>
      <c r="F92" s="27" t="str">
        <f>IF(E18="","",E18)</f>
        <v>Vyplň údaj</v>
      </c>
      <c r="G92" s="39"/>
      <c r="H92" s="39"/>
      <c r="I92" s="32" t="s">
        <v>41</v>
      </c>
      <c r="J92" s="37" t="str">
        <f>E24</f>
        <v>Centrum služeb Staré město; Stejskalová Petra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38" t="s">
        <v>116</v>
      </c>
      <c r="D94" s="130"/>
      <c r="E94" s="130"/>
      <c r="F94" s="130"/>
      <c r="G94" s="130"/>
      <c r="H94" s="130"/>
      <c r="I94" s="130"/>
      <c r="J94" s="139" t="s">
        <v>117</v>
      </c>
      <c r="K94" s="130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40" t="s">
        <v>118</v>
      </c>
      <c r="D96" s="39"/>
      <c r="E96" s="39"/>
      <c r="F96" s="39"/>
      <c r="G96" s="39"/>
      <c r="H96" s="39"/>
      <c r="I96" s="39"/>
      <c r="J96" s="97">
        <f>J124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9" t="s">
        <v>119</v>
      </c>
    </row>
    <row r="97" spans="1:31" s="9" customFormat="1" ht="24.95" customHeight="1">
      <c r="A97" s="9"/>
      <c r="B97" s="141"/>
      <c r="C97" s="9"/>
      <c r="D97" s="142" t="s">
        <v>120</v>
      </c>
      <c r="E97" s="143"/>
      <c r="F97" s="143"/>
      <c r="G97" s="143"/>
      <c r="H97" s="143"/>
      <c r="I97" s="143"/>
      <c r="J97" s="144">
        <f>J125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123</v>
      </c>
      <c r="E98" s="147"/>
      <c r="F98" s="147"/>
      <c r="G98" s="147"/>
      <c r="H98" s="147"/>
      <c r="I98" s="147"/>
      <c r="J98" s="148">
        <f>J126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41"/>
      <c r="C99" s="9"/>
      <c r="D99" s="142" t="s">
        <v>1155</v>
      </c>
      <c r="E99" s="143"/>
      <c r="F99" s="143"/>
      <c r="G99" s="143"/>
      <c r="H99" s="143"/>
      <c r="I99" s="143"/>
      <c r="J99" s="144">
        <f>J129</f>
        <v>0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5"/>
      <c r="C100" s="10"/>
      <c r="D100" s="146" t="s">
        <v>1695</v>
      </c>
      <c r="E100" s="147"/>
      <c r="F100" s="147"/>
      <c r="G100" s="147"/>
      <c r="H100" s="147"/>
      <c r="I100" s="147"/>
      <c r="J100" s="148">
        <f>J130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1696</v>
      </c>
      <c r="E101" s="147"/>
      <c r="F101" s="147"/>
      <c r="G101" s="147"/>
      <c r="H101" s="147"/>
      <c r="I101" s="147"/>
      <c r="J101" s="148">
        <f>J142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1697</v>
      </c>
      <c r="E102" s="147"/>
      <c r="F102" s="147"/>
      <c r="G102" s="147"/>
      <c r="H102" s="147"/>
      <c r="I102" s="147"/>
      <c r="J102" s="148">
        <f>J145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1156</v>
      </c>
      <c r="E103" s="147"/>
      <c r="F103" s="147"/>
      <c r="G103" s="147"/>
      <c r="H103" s="147"/>
      <c r="I103" s="147"/>
      <c r="J103" s="148">
        <f>J148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5"/>
      <c r="C104" s="10"/>
      <c r="D104" s="146" t="s">
        <v>1698</v>
      </c>
      <c r="E104" s="147"/>
      <c r="F104" s="147"/>
      <c r="G104" s="147"/>
      <c r="H104" s="147"/>
      <c r="I104" s="147"/>
      <c r="J104" s="148">
        <f>J159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39"/>
      <c r="D105" s="39"/>
      <c r="E105" s="39"/>
      <c r="F105" s="39"/>
      <c r="G105" s="39"/>
      <c r="H105" s="39"/>
      <c r="I105" s="39"/>
      <c r="J105" s="39"/>
      <c r="K105" s="39"/>
      <c r="L105" s="5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3" t="s">
        <v>126</v>
      </c>
      <c r="D111" s="39"/>
      <c r="E111" s="39"/>
      <c r="F111" s="39"/>
      <c r="G111" s="39"/>
      <c r="H111" s="39"/>
      <c r="I111" s="39"/>
      <c r="J111" s="39"/>
      <c r="K111" s="39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16</v>
      </c>
      <c r="D113" s="39"/>
      <c r="E113" s="39"/>
      <c r="F113" s="39"/>
      <c r="G113" s="39"/>
      <c r="H113" s="39"/>
      <c r="I113" s="39"/>
      <c r="J113" s="39"/>
      <c r="K113" s="39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39"/>
      <c r="D114" s="39"/>
      <c r="E114" s="122" t="str">
        <f>E7</f>
        <v>II/187 - Kolínec průtah</v>
      </c>
      <c r="F114" s="32"/>
      <c r="G114" s="32"/>
      <c r="H114" s="32"/>
      <c r="I114" s="39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113</v>
      </c>
      <c r="D115" s="39"/>
      <c r="E115" s="39"/>
      <c r="F115" s="39"/>
      <c r="G115" s="39"/>
      <c r="H115" s="39"/>
      <c r="I115" s="39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39"/>
      <c r="D116" s="39"/>
      <c r="E116" s="68" t="str">
        <f>E9</f>
        <v>VRN - Vedlejší rozpočtové náklady</v>
      </c>
      <c r="F116" s="39"/>
      <c r="G116" s="39"/>
      <c r="H116" s="39"/>
      <c r="I116" s="39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2" t="s">
        <v>22</v>
      </c>
      <c r="D118" s="39"/>
      <c r="E118" s="39"/>
      <c r="F118" s="27" t="str">
        <f>F12</f>
        <v>Kolínec</v>
      </c>
      <c r="G118" s="39"/>
      <c r="H118" s="39"/>
      <c r="I118" s="32" t="s">
        <v>24</v>
      </c>
      <c r="J118" s="70" t="str">
        <f>IF(J12="","",J12)</f>
        <v>17. 2. 2021</v>
      </c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2" t="s">
        <v>30</v>
      </c>
      <c r="D120" s="39"/>
      <c r="E120" s="39"/>
      <c r="F120" s="27" t="str">
        <f>E15</f>
        <v xml:space="preserve">SÚS Plzeňského kraje, Škroupova 18, 30613 Plzeň </v>
      </c>
      <c r="G120" s="39"/>
      <c r="H120" s="39"/>
      <c r="I120" s="32" t="s">
        <v>37</v>
      </c>
      <c r="J120" s="37" t="str">
        <f>E21</f>
        <v>Ing. arch. Martin Jirovský Ph.D, MBA</v>
      </c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2" t="s">
        <v>35</v>
      </c>
      <c r="D121" s="39"/>
      <c r="E121" s="39"/>
      <c r="F121" s="27" t="str">
        <f>IF(E18="","",E18)</f>
        <v>Vyplň údaj</v>
      </c>
      <c r="G121" s="39"/>
      <c r="H121" s="39"/>
      <c r="I121" s="32" t="s">
        <v>41</v>
      </c>
      <c r="J121" s="37" t="str">
        <f>E24</f>
        <v>Centrum služeb Staré město; Stejskalová Petra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49"/>
      <c r="B123" s="150"/>
      <c r="C123" s="151" t="s">
        <v>127</v>
      </c>
      <c r="D123" s="152" t="s">
        <v>69</v>
      </c>
      <c r="E123" s="152" t="s">
        <v>65</v>
      </c>
      <c r="F123" s="152" t="s">
        <v>66</v>
      </c>
      <c r="G123" s="152" t="s">
        <v>128</v>
      </c>
      <c r="H123" s="152" t="s">
        <v>129</v>
      </c>
      <c r="I123" s="152" t="s">
        <v>130</v>
      </c>
      <c r="J123" s="152" t="s">
        <v>117</v>
      </c>
      <c r="K123" s="153" t="s">
        <v>131</v>
      </c>
      <c r="L123" s="154"/>
      <c r="M123" s="87" t="s">
        <v>1</v>
      </c>
      <c r="N123" s="88" t="s">
        <v>48</v>
      </c>
      <c r="O123" s="88" t="s">
        <v>132</v>
      </c>
      <c r="P123" s="88" t="s">
        <v>133</v>
      </c>
      <c r="Q123" s="88" t="s">
        <v>134</v>
      </c>
      <c r="R123" s="88" t="s">
        <v>135</v>
      </c>
      <c r="S123" s="88" t="s">
        <v>136</v>
      </c>
      <c r="T123" s="89" t="s">
        <v>137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2" customFormat="1" ht="22.8" customHeight="1">
      <c r="A124" s="39"/>
      <c r="B124" s="40"/>
      <c r="C124" s="94" t="s">
        <v>138</v>
      </c>
      <c r="D124" s="39"/>
      <c r="E124" s="39"/>
      <c r="F124" s="39"/>
      <c r="G124" s="39"/>
      <c r="H124" s="39"/>
      <c r="I124" s="39"/>
      <c r="J124" s="155">
        <f>BK124</f>
        <v>0</v>
      </c>
      <c r="K124" s="39"/>
      <c r="L124" s="40"/>
      <c r="M124" s="90"/>
      <c r="N124" s="74"/>
      <c r="O124" s="91"/>
      <c r="P124" s="156">
        <f>P125+P129</f>
        <v>0</v>
      </c>
      <c r="Q124" s="91"/>
      <c r="R124" s="156">
        <f>R125+R129</f>
        <v>0</v>
      </c>
      <c r="S124" s="91"/>
      <c r="T124" s="157">
        <f>T125+T129</f>
        <v>0.02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9" t="s">
        <v>83</v>
      </c>
      <c r="AU124" s="19" t="s">
        <v>119</v>
      </c>
      <c r="BK124" s="158">
        <f>BK125+BK129</f>
        <v>0</v>
      </c>
    </row>
    <row r="125" spans="1:63" s="12" customFormat="1" ht="25.9" customHeight="1">
      <c r="A125" s="12"/>
      <c r="B125" s="159"/>
      <c r="C125" s="12"/>
      <c r="D125" s="160" t="s">
        <v>83</v>
      </c>
      <c r="E125" s="161" t="s">
        <v>139</v>
      </c>
      <c r="F125" s="161" t="s">
        <v>140</v>
      </c>
      <c r="G125" s="12"/>
      <c r="H125" s="12"/>
      <c r="I125" s="162"/>
      <c r="J125" s="163">
        <f>BK125</f>
        <v>0</v>
      </c>
      <c r="K125" s="12"/>
      <c r="L125" s="159"/>
      <c r="M125" s="164"/>
      <c r="N125" s="165"/>
      <c r="O125" s="165"/>
      <c r="P125" s="166">
        <f>P126</f>
        <v>0</v>
      </c>
      <c r="Q125" s="165"/>
      <c r="R125" s="166">
        <f>R126</f>
        <v>0</v>
      </c>
      <c r="S125" s="165"/>
      <c r="T125" s="167">
        <f>T126</f>
        <v>0.02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0" t="s">
        <v>92</v>
      </c>
      <c r="AT125" s="168" t="s">
        <v>83</v>
      </c>
      <c r="AU125" s="168" t="s">
        <v>84</v>
      </c>
      <c r="AY125" s="160" t="s">
        <v>141</v>
      </c>
      <c r="BK125" s="169">
        <f>BK126</f>
        <v>0</v>
      </c>
    </row>
    <row r="126" spans="1:63" s="12" customFormat="1" ht="22.8" customHeight="1">
      <c r="A126" s="12"/>
      <c r="B126" s="159"/>
      <c r="C126" s="12"/>
      <c r="D126" s="160" t="s">
        <v>83</v>
      </c>
      <c r="E126" s="170" t="s">
        <v>186</v>
      </c>
      <c r="F126" s="170" t="s">
        <v>301</v>
      </c>
      <c r="G126" s="12"/>
      <c r="H126" s="12"/>
      <c r="I126" s="162"/>
      <c r="J126" s="171">
        <f>BK126</f>
        <v>0</v>
      </c>
      <c r="K126" s="12"/>
      <c r="L126" s="159"/>
      <c r="M126" s="164"/>
      <c r="N126" s="165"/>
      <c r="O126" s="165"/>
      <c r="P126" s="166">
        <f>SUM(P127:P128)</f>
        <v>0</v>
      </c>
      <c r="Q126" s="165"/>
      <c r="R126" s="166">
        <f>SUM(R127:R128)</f>
        <v>0</v>
      </c>
      <c r="S126" s="165"/>
      <c r="T126" s="167">
        <f>SUM(T127:T128)</f>
        <v>0.02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0" t="s">
        <v>92</v>
      </c>
      <c r="AT126" s="168" t="s">
        <v>83</v>
      </c>
      <c r="AU126" s="168" t="s">
        <v>92</v>
      </c>
      <c r="AY126" s="160" t="s">
        <v>141</v>
      </c>
      <c r="BK126" s="169">
        <f>SUM(BK127:BK128)</f>
        <v>0</v>
      </c>
    </row>
    <row r="127" spans="1:65" s="2" customFormat="1" ht="14.4" customHeight="1">
      <c r="A127" s="39"/>
      <c r="B127" s="172"/>
      <c r="C127" s="173" t="s">
        <v>92</v>
      </c>
      <c r="D127" s="173" t="s">
        <v>143</v>
      </c>
      <c r="E127" s="174" t="s">
        <v>1699</v>
      </c>
      <c r="F127" s="175" t="s">
        <v>1700</v>
      </c>
      <c r="G127" s="176" t="s">
        <v>1138</v>
      </c>
      <c r="H127" s="177">
        <v>1</v>
      </c>
      <c r="I127" s="178"/>
      <c r="J127" s="179">
        <f>ROUND(I127*H127,2)</f>
        <v>0</v>
      </c>
      <c r="K127" s="175" t="s">
        <v>147</v>
      </c>
      <c r="L127" s="40"/>
      <c r="M127" s="180" t="s">
        <v>1</v>
      </c>
      <c r="N127" s="181" t="s">
        <v>49</v>
      </c>
      <c r="O127" s="78"/>
      <c r="P127" s="182">
        <f>O127*H127</f>
        <v>0</v>
      </c>
      <c r="Q127" s="182">
        <v>0</v>
      </c>
      <c r="R127" s="182">
        <f>Q127*H127</f>
        <v>0</v>
      </c>
      <c r="S127" s="182">
        <v>0.02</v>
      </c>
      <c r="T127" s="183">
        <f>S127*H127</f>
        <v>0.02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84" t="s">
        <v>148</v>
      </c>
      <c r="AT127" s="184" t="s">
        <v>143</v>
      </c>
      <c r="AU127" s="184" t="s">
        <v>21</v>
      </c>
      <c r="AY127" s="19" t="s">
        <v>141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9" t="s">
        <v>92</v>
      </c>
      <c r="BK127" s="185">
        <f>ROUND(I127*H127,2)</f>
        <v>0</v>
      </c>
      <c r="BL127" s="19" t="s">
        <v>148</v>
      </c>
      <c r="BM127" s="184" t="s">
        <v>1701</v>
      </c>
    </row>
    <row r="128" spans="1:47" s="2" customFormat="1" ht="12">
      <c r="A128" s="39"/>
      <c r="B128" s="40"/>
      <c r="C128" s="39"/>
      <c r="D128" s="186" t="s">
        <v>150</v>
      </c>
      <c r="E128" s="39"/>
      <c r="F128" s="187" t="s">
        <v>1702</v>
      </c>
      <c r="G128" s="39"/>
      <c r="H128" s="39"/>
      <c r="I128" s="188"/>
      <c r="J128" s="39"/>
      <c r="K128" s="39"/>
      <c r="L128" s="40"/>
      <c r="M128" s="189"/>
      <c r="N128" s="190"/>
      <c r="O128" s="78"/>
      <c r="P128" s="78"/>
      <c r="Q128" s="78"/>
      <c r="R128" s="78"/>
      <c r="S128" s="78"/>
      <c r="T128" s="7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9" t="s">
        <v>150</v>
      </c>
      <c r="AU128" s="19" t="s">
        <v>21</v>
      </c>
    </row>
    <row r="129" spans="1:63" s="12" customFormat="1" ht="25.9" customHeight="1">
      <c r="A129" s="12"/>
      <c r="B129" s="159"/>
      <c r="C129" s="12"/>
      <c r="D129" s="160" t="s">
        <v>83</v>
      </c>
      <c r="E129" s="161" t="s">
        <v>109</v>
      </c>
      <c r="F129" s="161" t="s">
        <v>110</v>
      </c>
      <c r="G129" s="12"/>
      <c r="H129" s="12"/>
      <c r="I129" s="162"/>
      <c r="J129" s="163">
        <f>BK129</f>
        <v>0</v>
      </c>
      <c r="K129" s="12"/>
      <c r="L129" s="159"/>
      <c r="M129" s="164"/>
      <c r="N129" s="165"/>
      <c r="O129" s="165"/>
      <c r="P129" s="166">
        <f>P130+P142+P145+P148+P159</f>
        <v>0</v>
      </c>
      <c r="Q129" s="165"/>
      <c r="R129" s="166">
        <f>R130+R142+R145+R148+R159</f>
        <v>0</v>
      </c>
      <c r="S129" s="165"/>
      <c r="T129" s="167">
        <f>T130+T142+T145+T148+T159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166</v>
      </c>
      <c r="AT129" s="168" t="s">
        <v>83</v>
      </c>
      <c r="AU129" s="168" t="s">
        <v>84</v>
      </c>
      <c r="AY129" s="160" t="s">
        <v>141</v>
      </c>
      <c r="BK129" s="169">
        <f>BK130+BK142+BK145+BK148+BK159</f>
        <v>0</v>
      </c>
    </row>
    <row r="130" spans="1:63" s="12" customFormat="1" ht="22.8" customHeight="1">
      <c r="A130" s="12"/>
      <c r="B130" s="159"/>
      <c r="C130" s="12"/>
      <c r="D130" s="160" t="s">
        <v>83</v>
      </c>
      <c r="E130" s="170" t="s">
        <v>1703</v>
      </c>
      <c r="F130" s="170" t="s">
        <v>1704</v>
      </c>
      <c r="G130" s="12"/>
      <c r="H130" s="12"/>
      <c r="I130" s="162"/>
      <c r="J130" s="171">
        <f>BK130</f>
        <v>0</v>
      </c>
      <c r="K130" s="12"/>
      <c r="L130" s="159"/>
      <c r="M130" s="164"/>
      <c r="N130" s="165"/>
      <c r="O130" s="165"/>
      <c r="P130" s="166">
        <f>SUM(P131:P141)</f>
        <v>0</v>
      </c>
      <c r="Q130" s="165"/>
      <c r="R130" s="166">
        <f>SUM(R131:R141)</f>
        <v>0</v>
      </c>
      <c r="S130" s="165"/>
      <c r="T130" s="167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0" t="s">
        <v>166</v>
      </c>
      <c r="AT130" s="168" t="s">
        <v>83</v>
      </c>
      <c r="AU130" s="168" t="s">
        <v>92</v>
      </c>
      <c r="AY130" s="160" t="s">
        <v>141</v>
      </c>
      <c r="BK130" s="169">
        <f>SUM(BK131:BK141)</f>
        <v>0</v>
      </c>
    </row>
    <row r="131" spans="1:65" s="2" customFormat="1" ht="14.4" customHeight="1">
      <c r="A131" s="39"/>
      <c r="B131" s="172"/>
      <c r="C131" s="173" t="s">
        <v>21</v>
      </c>
      <c r="D131" s="173" t="s">
        <v>143</v>
      </c>
      <c r="E131" s="174" t="s">
        <v>1705</v>
      </c>
      <c r="F131" s="175" t="s">
        <v>1706</v>
      </c>
      <c r="G131" s="176" t="s">
        <v>1138</v>
      </c>
      <c r="H131" s="177">
        <v>1</v>
      </c>
      <c r="I131" s="178"/>
      <c r="J131" s="179">
        <f>ROUND(I131*H131,2)</f>
        <v>0</v>
      </c>
      <c r="K131" s="175" t="s">
        <v>147</v>
      </c>
      <c r="L131" s="40"/>
      <c r="M131" s="180" t="s">
        <v>1</v>
      </c>
      <c r="N131" s="181" t="s">
        <v>49</v>
      </c>
      <c r="O131" s="78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4" t="s">
        <v>1689</v>
      </c>
      <c r="AT131" s="184" t="s">
        <v>143</v>
      </c>
      <c r="AU131" s="184" t="s">
        <v>21</v>
      </c>
      <c r="AY131" s="19" t="s">
        <v>141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92</v>
      </c>
      <c r="BK131" s="185">
        <f>ROUND(I131*H131,2)</f>
        <v>0</v>
      </c>
      <c r="BL131" s="19" t="s">
        <v>1689</v>
      </c>
      <c r="BM131" s="184" t="s">
        <v>1707</v>
      </c>
    </row>
    <row r="132" spans="1:65" s="2" customFormat="1" ht="14.4" customHeight="1">
      <c r="A132" s="39"/>
      <c r="B132" s="172"/>
      <c r="C132" s="173" t="s">
        <v>158</v>
      </c>
      <c r="D132" s="173" t="s">
        <v>143</v>
      </c>
      <c r="E132" s="174" t="s">
        <v>1708</v>
      </c>
      <c r="F132" s="175" t="s">
        <v>1709</v>
      </c>
      <c r="G132" s="176" t="s">
        <v>1138</v>
      </c>
      <c r="H132" s="177">
        <v>1</v>
      </c>
      <c r="I132" s="178"/>
      <c r="J132" s="179">
        <f>ROUND(I132*H132,2)</f>
        <v>0</v>
      </c>
      <c r="K132" s="175" t="s">
        <v>147</v>
      </c>
      <c r="L132" s="40"/>
      <c r="M132" s="180" t="s">
        <v>1</v>
      </c>
      <c r="N132" s="181" t="s">
        <v>49</v>
      </c>
      <c r="O132" s="7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84" t="s">
        <v>1689</v>
      </c>
      <c r="AT132" s="184" t="s">
        <v>143</v>
      </c>
      <c r="AU132" s="184" t="s">
        <v>21</v>
      </c>
      <c r="AY132" s="19" t="s">
        <v>141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92</v>
      </c>
      <c r="BK132" s="185">
        <f>ROUND(I132*H132,2)</f>
        <v>0</v>
      </c>
      <c r="BL132" s="19" t="s">
        <v>1689</v>
      </c>
      <c r="BM132" s="184" t="s">
        <v>1710</v>
      </c>
    </row>
    <row r="133" spans="1:47" s="2" customFormat="1" ht="12">
      <c r="A133" s="39"/>
      <c r="B133" s="40"/>
      <c r="C133" s="39"/>
      <c r="D133" s="186" t="s">
        <v>150</v>
      </c>
      <c r="E133" s="39"/>
      <c r="F133" s="187" t="s">
        <v>1711</v>
      </c>
      <c r="G133" s="39"/>
      <c r="H133" s="39"/>
      <c r="I133" s="188"/>
      <c r="J133" s="39"/>
      <c r="K133" s="39"/>
      <c r="L133" s="40"/>
      <c r="M133" s="189"/>
      <c r="N133" s="190"/>
      <c r="O133" s="78"/>
      <c r="P133" s="78"/>
      <c r="Q133" s="78"/>
      <c r="R133" s="78"/>
      <c r="S133" s="78"/>
      <c r="T133" s="7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9" t="s">
        <v>150</v>
      </c>
      <c r="AU133" s="19" t="s">
        <v>21</v>
      </c>
    </row>
    <row r="134" spans="1:65" s="2" customFormat="1" ht="14.4" customHeight="1">
      <c r="A134" s="39"/>
      <c r="B134" s="172"/>
      <c r="C134" s="173" t="s">
        <v>148</v>
      </c>
      <c r="D134" s="173" t="s">
        <v>143</v>
      </c>
      <c r="E134" s="174" t="s">
        <v>1712</v>
      </c>
      <c r="F134" s="175" t="s">
        <v>1713</v>
      </c>
      <c r="G134" s="176" t="s">
        <v>1138</v>
      </c>
      <c r="H134" s="177">
        <v>1</v>
      </c>
      <c r="I134" s="178"/>
      <c r="J134" s="179">
        <f>ROUND(I134*H134,2)</f>
        <v>0</v>
      </c>
      <c r="K134" s="175" t="s">
        <v>147</v>
      </c>
      <c r="L134" s="40"/>
      <c r="M134" s="180" t="s">
        <v>1</v>
      </c>
      <c r="N134" s="181" t="s">
        <v>49</v>
      </c>
      <c r="O134" s="7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4" t="s">
        <v>1689</v>
      </c>
      <c r="AT134" s="184" t="s">
        <v>143</v>
      </c>
      <c r="AU134" s="184" t="s">
        <v>21</v>
      </c>
      <c r="AY134" s="19" t="s">
        <v>141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92</v>
      </c>
      <c r="BK134" s="185">
        <f>ROUND(I134*H134,2)</f>
        <v>0</v>
      </c>
      <c r="BL134" s="19" t="s">
        <v>1689</v>
      </c>
      <c r="BM134" s="184" t="s">
        <v>1714</v>
      </c>
    </row>
    <row r="135" spans="1:47" s="2" customFormat="1" ht="12">
      <c r="A135" s="39"/>
      <c r="B135" s="40"/>
      <c r="C135" s="39"/>
      <c r="D135" s="186" t="s">
        <v>150</v>
      </c>
      <c r="E135" s="39"/>
      <c r="F135" s="187" t="s">
        <v>1715</v>
      </c>
      <c r="G135" s="39"/>
      <c r="H135" s="39"/>
      <c r="I135" s="188"/>
      <c r="J135" s="39"/>
      <c r="K135" s="39"/>
      <c r="L135" s="40"/>
      <c r="M135" s="189"/>
      <c r="N135" s="190"/>
      <c r="O135" s="78"/>
      <c r="P135" s="78"/>
      <c r="Q135" s="78"/>
      <c r="R135" s="78"/>
      <c r="S135" s="78"/>
      <c r="T135" s="7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9" t="s">
        <v>150</v>
      </c>
      <c r="AU135" s="19" t="s">
        <v>21</v>
      </c>
    </row>
    <row r="136" spans="1:65" s="2" customFormat="1" ht="14.4" customHeight="1">
      <c r="A136" s="39"/>
      <c r="B136" s="172"/>
      <c r="C136" s="173" t="s">
        <v>166</v>
      </c>
      <c r="D136" s="173" t="s">
        <v>143</v>
      </c>
      <c r="E136" s="174" t="s">
        <v>1716</v>
      </c>
      <c r="F136" s="175" t="s">
        <v>1717</v>
      </c>
      <c r="G136" s="176" t="s">
        <v>1138</v>
      </c>
      <c r="H136" s="177">
        <v>1</v>
      </c>
      <c r="I136" s="178"/>
      <c r="J136" s="179">
        <f>ROUND(I136*H136,2)</f>
        <v>0</v>
      </c>
      <c r="K136" s="175" t="s">
        <v>147</v>
      </c>
      <c r="L136" s="40"/>
      <c r="M136" s="180" t="s">
        <v>1</v>
      </c>
      <c r="N136" s="181" t="s">
        <v>49</v>
      </c>
      <c r="O136" s="78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4" t="s">
        <v>1689</v>
      </c>
      <c r="AT136" s="184" t="s">
        <v>143</v>
      </c>
      <c r="AU136" s="184" t="s">
        <v>21</v>
      </c>
      <c r="AY136" s="19" t="s">
        <v>141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92</v>
      </c>
      <c r="BK136" s="185">
        <f>ROUND(I136*H136,2)</f>
        <v>0</v>
      </c>
      <c r="BL136" s="19" t="s">
        <v>1689</v>
      </c>
      <c r="BM136" s="184" t="s">
        <v>1718</v>
      </c>
    </row>
    <row r="137" spans="1:47" s="2" customFormat="1" ht="12">
      <c r="A137" s="39"/>
      <c r="B137" s="40"/>
      <c r="C137" s="39"/>
      <c r="D137" s="186" t="s">
        <v>150</v>
      </c>
      <c r="E137" s="39"/>
      <c r="F137" s="187" t="s">
        <v>1719</v>
      </c>
      <c r="G137" s="39"/>
      <c r="H137" s="39"/>
      <c r="I137" s="188"/>
      <c r="J137" s="39"/>
      <c r="K137" s="39"/>
      <c r="L137" s="40"/>
      <c r="M137" s="189"/>
      <c r="N137" s="190"/>
      <c r="O137" s="78"/>
      <c r="P137" s="78"/>
      <c r="Q137" s="78"/>
      <c r="R137" s="78"/>
      <c r="S137" s="78"/>
      <c r="T137" s="7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9" t="s">
        <v>150</v>
      </c>
      <c r="AU137" s="19" t="s">
        <v>21</v>
      </c>
    </row>
    <row r="138" spans="1:65" s="2" customFormat="1" ht="14.4" customHeight="1">
      <c r="A138" s="39"/>
      <c r="B138" s="172"/>
      <c r="C138" s="173" t="s">
        <v>171</v>
      </c>
      <c r="D138" s="173" t="s">
        <v>143</v>
      </c>
      <c r="E138" s="174" t="s">
        <v>1720</v>
      </c>
      <c r="F138" s="175" t="s">
        <v>1721</v>
      </c>
      <c r="G138" s="176" t="s">
        <v>1138</v>
      </c>
      <c r="H138" s="177">
        <v>1</v>
      </c>
      <c r="I138" s="178"/>
      <c r="J138" s="179">
        <f>ROUND(I138*H138,2)</f>
        <v>0</v>
      </c>
      <c r="K138" s="175" t="s">
        <v>147</v>
      </c>
      <c r="L138" s="40"/>
      <c r="M138" s="180" t="s">
        <v>1</v>
      </c>
      <c r="N138" s="181" t="s">
        <v>49</v>
      </c>
      <c r="O138" s="78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84" t="s">
        <v>1689</v>
      </c>
      <c r="AT138" s="184" t="s">
        <v>143</v>
      </c>
      <c r="AU138" s="184" t="s">
        <v>21</v>
      </c>
      <c r="AY138" s="19" t="s">
        <v>141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92</v>
      </c>
      <c r="BK138" s="185">
        <f>ROUND(I138*H138,2)</f>
        <v>0</v>
      </c>
      <c r="BL138" s="19" t="s">
        <v>1689</v>
      </c>
      <c r="BM138" s="184" t="s">
        <v>1722</v>
      </c>
    </row>
    <row r="139" spans="1:47" s="2" customFormat="1" ht="12">
      <c r="A139" s="39"/>
      <c r="B139" s="40"/>
      <c r="C139" s="39"/>
      <c r="D139" s="186" t="s">
        <v>150</v>
      </c>
      <c r="E139" s="39"/>
      <c r="F139" s="187" t="s">
        <v>1723</v>
      </c>
      <c r="G139" s="39"/>
      <c r="H139" s="39"/>
      <c r="I139" s="188"/>
      <c r="J139" s="39"/>
      <c r="K139" s="39"/>
      <c r="L139" s="40"/>
      <c r="M139" s="189"/>
      <c r="N139" s="190"/>
      <c r="O139" s="78"/>
      <c r="P139" s="78"/>
      <c r="Q139" s="78"/>
      <c r="R139" s="78"/>
      <c r="S139" s="78"/>
      <c r="T139" s="7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9" t="s">
        <v>150</v>
      </c>
      <c r="AU139" s="19" t="s">
        <v>21</v>
      </c>
    </row>
    <row r="140" spans="1:65" s="2" customFormat="1" ht="14.4" customHeight="1">
      <c r="A140" s="39"/>
      <c r="B140" s="172"/>
      <c r="C140" s="173" t="s">
        <v>175</v>
      </c>
      <c r="D140" s="173" t="s">
        <v>143</v>
      </c>
      <c r="E140" s="174" t="s">
        <v>1724</v>
      </c>
      <c r="F140" s="175" t="s">
        <v>1725</v>
      </c>
      <c r="G140" s="176" t="s">
        <v>1138</v>
      </c>
      <c r="H140" s="177">
        <v>1</v>
      </c>
      <c r="I140" s="178"/>
      <c r="J140" s="179">
        <f>ROUND(I140*H140,2)</f>
        <v>0</v>
      </c>
      <c r="K140" s="175" t="s">
        <v>147</v>
      </c>
      <c r="L140" s="40"/>
      <c r="M140" s="180" t="s">
        <v>1</v>
      </c>
      <c r="N140" s="181" t="s">
        <v>49</v>
      </c>
      <c r="O140" s="78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4" t="s">
        <v>1689</v>
      </c>
      <c r="AT140" s="184" t="s">
        <v>143</v>
      </c>
      <c r="AU140" s="184" t="s">
        <v>21</v>
      </c>
      <c r="AY140" s="19" t="s">
        <v>141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92</v>
      </c>
      <c r="BK140" s="185">
        <f>ROUND(I140*H140,2)</f>
        <v>0</v>
      </c>
      <c r="BL140" s="19" t="s">
        <v>1689</v>
      </c>
      <c r="BM140" s="184" t="s">
        <v>1726</v>
      </c>
    </row>
    <row r="141" spans="1:47" s="2" customFormat="1" ht="12">
      <c r="A141" s="39"/>
      <c r="B141" s="40"/>
      <c r="C141" s="39"/>
      <c r="D141" s="186" t="s">
        <v>150</v>
      </c>
      <c r="E141" s="39"/>
      <c r="F141" s="187" t="s">
        <v>1727</v>
      </c>
      <c r="G141" s="39"/>
      <c r="H141" s="39"/>
      <c r="I141" s="188"/>
      <c r="J141" s="39"/>
      <c r="K141" s="39"/>
      <c r="L141" s="40"/>
      <c r="M141" s="189"/>
      <c r="N141" s="190"/>
      <c r="O141" s="78"/>
      <c r="P141" s="78"/>
      <c r="Q141" s="78"/>
      <c r="R141" s="78"/>
      <c r="S141" s="78"/>
      <c r="T141" s="7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9" t="s">
        <v>150</v>
      </c>
      <c r="AU141" s="19" t="s">
        <v>21</v>
      </c>
    </row>
    <row r="142" spans="1:63" s="12" customFormat="1" ht="22.8" customHeight="1">
      <c r="A142" s="12"/>
      <c r="B142" s="159"/>
      <c r="C142" s="12"/>
      <c r="D142" s="160" t="s">
        <v>83</v>
      </c>
      <c r="E142" s="170" t="s">
        <v>1728</v>
      </c>
      <c r="F142" s="170" t="s">
        <v>1729</v>
      </c>
      <c r="G142" s="12"/>
      <c r="H142" s="12"/>
      <c r="I142" s="162"/>
      <c r="J142" s="171">
        <f>BK142</f>
        <v>0</v>
      </c>
      <c r="K142" s="12"/>
      <c r="L142" s="159"/>
      <c r="M142" s="164"/>
      <c r="N142" s="165"/>
      <c r="O142" s="165"/>
      <c r="P142" s="166">
        <f>SUM(P143:P144)</f>
        <v>0</v>
      </c>
      <c r="Q142" s="165"/>
      <c r="R142" s="166">
        <f>SUM(R143:R144)</f>
        <v>0</v>
      </c>
      <c r="S142" s="165"/>
      <c r="T142" s="16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0" t="s">
        <v>166</v>
      </c>
      <c r="AT142" s="168" t="s">
        <v>83</v>
      </c>
      <c r="AU142" s="168" t="s">
        <v>92</v>
      </c>
      <c r="AY142" s="160" t="s">
        <v>141</v>
      </c>
      <c r="BK142" s="169">
        <f>SUM(BK143:BK144)</f>
        <v>0</v>
      </c>
    </row>
    <row r="143" spans="1:65" s="2" customFormat="1" ht="14.4" customHeight="1">
      <c r="A143" s="39"/>
      <c r="B143" s="172"/>
      <c r="C143" s="173" t="s">
        <v>181</v>
      </c>
      <c r="D143" s="173" t="s">
        <v>143</v>
      </c>
      <c r="E143" s="174" t="s">
        <v>1730</v>
      </c>
      <c r="F143" s="175" t="s">
        <v>1731</v>
      </c>
      <c r="G143" s="176" t="s">
        <v>1138</v>
      </c>
      <c r="H143" s="177">
        <v>1</v>
      </c>
      <c r="I143" s="178"/>
      <c r="J143" s="179">
        <f>ROUND(I143*H143,2)</f>
        <v>0</v>
      </c>
      <c r="K143" s="175" t="s">
        <v>147</v>
      </c>
      <c r="L143" s="40"/>
      <c r="M143" s="180" t="s">
        <v>1</v>
      </c>
      <c r="N143" s="181" t="s">
        <v>49</v>
      </c>
      <c r="O143" s="7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4" t="s">
        <v>1689</v>
      </c>
      <c r="AT143" s="184" t="s">
        <v>143</v>
      </c>
      <c r="AU143" s="184" t="s">
        <v>21</v>
      </c>
      <c r="AY143" s="19" t="s">
        <v>141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92</v>
      </c>
      <c r="BK143" s="185">
        <f>ROUND(I143*H143,2)</f>
        <v>0</v>
      </c>
      <c r="BL143" s="19" t="s">
        <v>1689</v>
      </c>
      <c r="BM143" s="184" t="s">
        <v>1732</v>
      </c>
    </row>
    <row r="144" spans="1:47" s="2" customFormat="1" ht="12">
      <c r="A144" s="39"/>
      <c r="B144" s="40"/>
      <c r="C144" s="39"/>
      <c r="D144" s="186" t="s">
        <v>150</v>
      </c>
      <c r="E144" s="39"/>
      <c r="F144" s="187" t="s">
        <v>1733</v>
      </c>
      <c r="G144" s="39"/>
      <c r="H144" s="39"/>
      <c r="I144" s="188"/>
      <c r="J144" s="39"/>
      <c r="K144" s="39"/>
      <c r="L144" s="40"/>
      <c r="M144" s="189"/>
      <c r="N144" s="190"/>
      <c r="O144" s="78"/>
      <c r="P144" s="78"/>
      <c r="Q144" s="78"/>
      <c r="R144" s="78"/>
      <c r="S144" s="78"/>
      <c r="T144" s="7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9" t="s">
        <v>150</v>
      </c>
      <c r="AU144" s="19" t="s">
        <v>21</v>
      </c>
    </row>
    <row r="145" spans="1:63" s="12" customFormat="1" ht="22.8" customHeight="1">
      <c r="A145" s="12"/>
      <c r="B145" s="159"/>
      <c r="C145" s="12"/>
      <c r="D145" s="160" t="s">
        <v>83</v>
      </c>
      <c r="E145" s="170" t="s">
        <v>1734</v>
      </c>
      <c r="F145" s="170" t="s">
        <v>1735</v>
      </c>
      <c r="G145" s="12"/>
      <c r="H145" s="12"/>
      <c r="I145" s="162"/>
      <c r="J145" s="171">
        <f>BK145</f>
        <v>0</v>
      </c>
      <c r="K145" s="12"/>
      <c r="L145" s="159"/>
      <c r="M145" s="164"/>
      <c r="N145" s="165"/>
      <c r="O145" s="165"/>
      <c r="P145" s="166">
        <f>SUM(P146:P147)</f>
        <v>0</v>
      </c>
      <c r="Q145" s="165"/>
      <c r="R145" s="166">
        <f>SUM(R146:R147)</f>
        <v>0</v>
      </c>
      <c r="S145" s="165"/>
      <c r="T145" s="16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0" t="s">
        <v>166</v>
      </c>
      <c r="AT145" s="168" t="s">
        <v>83</v>
      </c>
      <c r="AU145" s="168" t="s">
        <v>92</v>
      </c>
      <c r="AY145" s="160" t="s">
        <v>141</v>
      </c>
      <c r="BK145" s="169">
        <f>SUM(BK146:BK147)</f>
        <v>0</v>
      </c>
    </row>
    <row r="146" spans="1:65" s="2" customFormat="1" ht="14.4" customHeight="1">
      <c r="A146" s="39"/>
      <c r="B146" s="172"/>
      <c r="C146" s="173" t="s">
        <v>186</v>
      </c>
      <c r="D146" s="173" t="s">
        <v>143</v>
      </c>
      <c r="E146" s="174" t="s">
        <v>1736</v>
      </c>
      <c r="F146" s="175" t="s">
        <v>1737</v>
      </c>
      <c r="G146" s="176" t="s">
        <v>1138</v>
      </c>
      <c r="H146" s="177">
        <v>1</v>
      </c>
      <c r="I146" s="178"/>
      <c r="J146" s="179">
        <f>ROUND(I146*H146,2)</f>
        <v>0</v>
      </c>
      <c r="K146" s="175" t="s">
        <v>147</v>
      </c>
      <c r="L146" s="40"/>
      <c r="M146" s="180" t="s">
        <v>1</v>
      </c>
      <c r="N146" s="181" t="s">
        <v>49</v>
      </c>
      <c r="O146" s="78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4" t="s">
        <v>1689</v>
      </c>
      <c r="AT146" s="184" t="s">
        <v>143</v>
      </c>
      <c r="AU146" s="184" t="s">
        <v>21</v>
      </c>
      <c r="AY146" s="19" t="s">
        <v>141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92</v>
      </c>
      <c r="BK146" s="185">
        <f>ROUND(I146*H146,2)</f>
        <v>0</v>
      </c>
      <c r="BL146" s="19" t="s">
        <v>1689</v>
      </c>
      <c r="BM146" s="184" t="s">
        <v>1738</v>
      </c>
    </row>
    <row r="147" spans="1:47" s="2" customFormat="1" ht="12">
      <c r="A147" s="39"/>
      <c r="B147" s="40"/>
      <c r="C147" s="39"/>
      <c r="D147" s="186" t="s">
        <v>150</v>
      </c>
      <c r="E147" s="39"/>
      <c r="F147" s="187" t="s">
        <v>1739</v>
      </c>
      <c r="G147" s="39"/>
      <c r="H147" s="39"/>
      <c r="I147" s="188"/>
      <c r="J147" s="39"/>
      <c r="K147" s="39"/>
      <c r="L147" s="40"/>
      <c r="M147" s="189"/>
      <c r="N147" s="190"/>
      <c r="O147" s="78"/>
      <c r="P147" s="78"/>
      <c r="Q147" s="78"/>
      <c r="R147" s="78"/>
      <c r="S147" s="78"/>
      <c r="T147" s="7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9" t="s">
        <v>150</v>
      </c>
      <c r="AU147" s="19" t="s">
        <v>21</v>
      </c>
    </row>
    <row r="148" spans="1:63" s="12" customFormat="1" ht="22.8" customHeight="1">
      <c r="A148" s="12"/>
      <c r="B148" s="159"/>
      <c r="C148" s="12"/>
      <c r="D148" s="160" t="s">
        <v>83</v>
      </c>
      <c r="E148" s="170" t="s">
        <v>1684</v>
      </c>
      <c r="F148" s="170" t="s">
        <v>1685</v>
      </c>
      <c r="G148" s="12"/>
      <c r="H148" s="12"/>
      <c r="I148" s="162"/>
      <c r="J148" s="171">
        <f>BK148</f>
        <v>0</v>
      </c>
      <c r="K148" s="12"/>
      <c r="L148" s="159"/>
      <c r="M148" s="164"/>
      <c r="N148" s="165"/>
      <c r="O148" s="165"/>
      <c r="P148" s="166">
        <f>SUM(P149:P158)</f>
        <v>0</v>
      </c>
      <c r="Q148" s="165"/>
      <c r="R148" s="166">
        <f>SUM(R149:R158)</f>
        <v>0</v>
      </c>
      <c r="S148" s="165"/>
      <c r="T148" s="167">
        <f>SUM(T149:T158)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0" t="s">
        <v>166</v>
      </c>
      <c r="AT148" s="168" t="s">
        <v>83</v>
      </c>
      <c r="AU148" s="168" t="s">
        <v>92</v>
      </c>
      <c r="AY148" s="160" t="s">
        <v>141</v>
      </c>
      <c r="BK148" s="169">
        <f>SUM(BK149:BK158)</f>
        <v>0</v>
      </c>
    </row>
    <row r="149" spans="1:65" s="2" customFormat="1" ht="14.4" customHeight="1">
      <c r="A149" s="39"/>
      <c r="B149" s="172"/>
      <c r="C149" s="173" t="s">
        <v>192</v>
      </c>
      <c r="D149" s="173" t="s">
        <v>143</v>
      </c>
      <c r="E149" s="174" t="s">
        <v>1740</v>
      </c>
      <c r="F149" s="175" t="s">
        <v>1741</v>
      </c>
      <c r="G149" s="176" t="s">
        <v>1138</v>
      </c>
      <c r="H149" s="177">
        <v>1</v>
      </c>
      <c r="I149" s="178"/>
      <c r="J149" s="179">
        <f>ROUND(I149*H149,2)</f>
        <v>0</v>
      </c>
      <c r="K149" s="175" t="s">
        <v>147</v>
      </c>
      <c r="L149" s="40"/>
      <c r="M149" s="180" t="s">
        <v>1</v>
      </c>
      <c r="N149" s="181" t="s">
        <v>49</v>
      </c>
      <c r="O149" s="7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4" t="s">
        <v>1689</v>
      </c>
      <c r="AT149" s="184" t="s">
        <v>143</v>
      </c>
      <c r="AU149" s="184" t="s">
        <v>21</v>
      </c>
      <c r="AY149" s="19" t="s">
        <v>141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92</v>
      </c>
      <c r="BK149" s="185">
        <f>ROUND(I149*H149,2)</f>
        <v>0</v>
      </c>
      <c r="BL149" s="19" t="s">
        <v>1689</v>
      </c>
      <c r="BM149" s="184" t="s">
        <v>1742</v>
      </c>
    </row>
    <row r="150" spans="1:47" s="2" customFormat="1" ht="12">
      <c r="A150" s="39"/>
      <c r="B150" s="40"/>
      <c r="C150" s="39"/>
      <c r="D150" s="186" t="s">
        <v>150</v>
      </c>
      <c r="E150" s="39"/>
      <c r="F150" s="187" t="s">
        <v>1743</v>
      </c>
      <c r="G150" s="39"/>
      <c r="H150" s="39"/>
      <c r="I150" s="188"/>
      <c r="J150" s="39"/>
      <c r="K150" s="39"/>
      <c r="L150" s="40"/>
      <c r="M150" s="189"/>
      <c r="N150" s="190"/>
      <c r="O150" s="78"/>
      <c r="P150" s="78"/>
      <c r="Q150" s="78"/>
      <c r="R150" s="78"/>
      <c r="S150" s="78"/>
      <c r="T150" s="7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9" t="s">
        <v>150</v>
      </c>
      <c r="AU150" s="19" t="s">
        <v>21</v>
      </c>
    </row>
    <row r="151" spans="1:65" s="2" customFormat="1" ht="14.4" customHeight="1">
      <c r="A151" s="39"/>
      <c r="B151" s="172"/>
      <c r="C151" s="173" t="s">
        <v>201</v>
      </c>
      <c r="D151" s="173" t="s">
        <v>143</v>
      </c>
      <c r="E151" s="174" t="s">
        <v>1744</v>
      </c>
      <c r="F151" s="175" t="s">
        <v>1745</v>
      </c>
      <c r="G151" s="176" t="s">
        <v>1138</v>
      </c>
      <c r="H151" s="177">
        <v>1</v>
      </c>
      <c r="I151" s="178"/>
      <c r="J151" s="179">
        <f>ROUND(I151*H151,2)</f>
        <v>0</v>
      </c>
      <c r="K151" s="175" t="s">
        <v>147</v>
      </c>
      <c r="L151" s="40"/>
      <c r="M151" s="180" t="s">
        <v>1</v>
      </c>
      <c r="N151" s="181" t="s">
        <v>49</v>
      </c>
      <c r="O151" s="7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4" t="s">
        <v>1689</v>
      </c>
      <c r="AT151" s="184" t="s">
        <v>143</v>
      </c>
      <c r="AU151" s="184" t="s">
        <v>21</v>
      </c>
      <c r="AY151" s="19" t="s">
        <v>141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92</v>
      </c>
      <c r="BK151" s="185">
        <f>ROUND(I151*H151,2)</f>
        <v>0</v>
      </c>
      <c r="BL151" s="19" t="s">
        <v>1689</v>
      </c>
      <c r="BM151" s="184" t="s">
        <v>1746</v>
      </c>
    </row>
    <row r="152" spans="1:47" s="2" customFormat="1" ht="12">
      <c r="A152" s="39"/>
      <c r="B152" s="40"/>
      <c r="C152" s="39"/>
      <c r="D152" s="186" t="s">
        <v>150</v>
      </c>
      <c r="E152" s="39"/>
      <c r="F152" s="187" t="s">
        <v>1743</v>
      </c>
      <c r="G152" s="39"/>
      <c r="H152" s="39"/>
      <c r="I152" s="188"/>
      <c r="J152" s="39"/>
      <c r="K152" s="39"/>
      <c r="L152" s="40"/>
      <c r="M152" s="189"/>
      <c r="N152" s="190"/>
      <c r="O152" s="78"/>
      <c r="P152" s="78"/>
      <c r="Q152" s="78"/>
      <c r="R152" s="78"/>
      <c r="S152" s="78"/>
      <c r="T152" s="7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9" t="s">
        <v>150</v>
      </c>
      <c r="AU152" s="19" t="s">
        <v>21</v>
      </c>
    </row>
    <row r="153" spans="1:65" s="2" customFormat="1" ht="14.4" customHeight="1">
      <c r="A153" s="39"/>
      <c r="B153" s="172"/>
      <c r="C153" s="173" t="s">
        <v>206</v>
      </c>
      <c r="D153" s="173" t="s">
        <v>143</v>
      </c>
      <c r="E153" s="174" t="s">
        <v>1747</v>
      </c>
      <c r="F153" s="175" t="s">
        <v>1748</v>
      </c>
      <c r="G153" s="176" t="s">
        <v>1138</v>
      </c>
      <c r="H153" s="177">
        <v>1</v>
      </c>
      <c r="I153" s="178"/>
      <c r="J153" s="179">
        <f>ROUND(I153*H153,2)</f>
        <v>0</v>
      </c>
      <c r="K153" s="175" t="s">
        <v>147</v>
      </c>
      <c r="L153" s="40"/>
      <c r="M153" s="180" t="s">
        <v>1</v>
      </c>
      <c r="N153" s="181" t="s">
        <v>49</v>
      </c>
      <c r="O153" s="7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4" t="s">
        <v>1689</v>
      </c>
      <c r="AT153" s="184" t="s">
        <v>143</v>
      </c>
      <c r="AU153" s="184" t="s">
        <v>21</v>
      </c>
      <c r="AY153" s="19" t="s">
        <v>141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92</v>
      </c>
      <c r="BK153" s="185">
        <f>ROUND(I153*H153,2)</f>
        <v>0</v>
      </c>
      <c r="BL153" s="19" t="s">
        <v>1689</v>
      </c>
      <c r="BM153" s="184" t="s">
        <v>1749</v>
      </c>
    </row>
    <row r="154" spans="1:47" s="2" customFormat="1" ht="12">
      <c r="A154" s="39"/>
      <c r="B154" s="40"/>
      <c r="C154" s="39"/>
      <c r="D154" s="186" t="s">
        <v>150</v>
      </c>
      <c r="E154" s="39"/>
      <c r="F154" s="187" t="s">
        <v>1743</v>
      </c>
      <c r="G154" s="39"/>
      <c r="H154" s="39"/>
      <c r="I154" s="188"/>
      <c r="J154" s="39"/>
      <c r="K154" s="39"/>
      <c r="L154" s="40"/>
      <c r="M154" s="189"/>
      <c r="N154" s="190"/>
      <c r="O154" s="78"/>
      <c r="P154" s="78"/>
      <c r="Q154" s="78"/>
      <c r="R154" s="78"/>
      <c r="S154" s="78"/>
      <c r="T154" s="7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9" t="s">
        <v>150</v>
      </c>
      <c r="AU154" s="19" t="s">
        <v>21</v>
      </c>
    </row>
    <row r="155" spans="1:65" s="2" customFormat="1" ht="14.4" customHeight="1">
      <c r="A155" s="39"/>
      <c r="B155" s="172"/>
      <c r="C155" s="173" t="s">
        <v>212</v>
      </c>
      <c r="D155" s="173" t="s">
        <v>143</v>
      </c>
      <c r="E155" s="174" t="s">
        <v>1750</v>
      </c>
      <c r="F155" s="175" t="s">
        <v>1751</v>
      </c>
      <c r="G155" s="176" t="s">
        <v>1138</v>
      </c>
      <c r="H155" s="177">
        <v>1</v>
      </c>
      <c r="I155" s="178"/>
      <c r="J155" s="179">
        <f>ROUND(I155*H155,2)</f>
        <v>0</v>
      </c>
      <c r="K155" s="175" t="s">
        <v>147</v>
      </c>
      <c r="L155" s="40"/>
      <c r="M155" s="180" t="s">
        <v>1</v>
      </c>
      <c r="N155" s="181" t="s">
        <v>49</v>
      </c>
      <c r="O155" s="78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4" t="s">
        <v>1689</v>
      </c>
      <c r="AT155" s="184" t="s">
        <v>143</v>
      </c>
      <c r="AU155" s="184" t="s">
        <v>21</v>
      </c>
      <c r="AY155" s="19" t="s">
        <v>141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92</v>
      </c>
      <c r="BK155" s="185">
        <f>ROUND(I155*H155,2)</f>
        <v>0</v>
      </c>
      <c r="BL155" s="19" t="s">
        <v>1689</v>
      </c>
      <c r="BM155" s="184" t="s">
        <v>1752</v>
      </c>
    </row>
    <row r="156" spans="1:47" s="2" customFormat="1" ht="12">
      <c r="A156" s="39"/>
      <c r="B156" s="40"/>
      <c r="C156" s="39"/>
      <c r="D156" s="186" t="s">
        <v>150</v>
      </c>
      <c r="E156" s="39"/>
      <c r="F156" s="187" t="s">
        <v>1743</v>
      </c>
      <c r="G156" s="39"/>
      <c r="H156" s="39"/>
      <c r="I156" s="188"/>
      <c r="J156" s="39"/>
      <c r="K156" s="39"/>
      <c r="L156" s="40"/>
      <c r="M156" s="189"/>
      <c r="N156" s="190"/>
      <c r="O156" s="78"/>
      <c r="P156" s="78"/>
      <c r="Q156" s="78"/>
      <c r="R156" s="78"/>
      <c r="S156" s="78"/>
      <c r="T156" s="7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9" t="s">
        <v>150</v>
      </c>
      <c r="AU156" s="19" t="s">
        <v>21</v>
      </c>
    </row>
    <row r="157" spans="1:65" s="2" customFormat="1" ht="14.4" customHeight="1">
      <c r="A157" s="39"/>
      <c r="B157" s="172"/>
      <c r="C157" s="173" t="s">
        <v>217</v>
      </c>
      <c r="D157" s="173" t="s">
        <v>143</v>
      </c>
      <c r="E157" s="174" t="s">
        <v>1753</v>
      </c>
      <c r="F157" s="175" t="s">
        <v>1754</v>
      </c>
      <c r="G157" s="176" t="s">
        <v>1138</v>
      </c>
      <c r="H157" s="177">
        <v>1</v>
      </c>
      <c r="I157" s="178"/>
      <c r="J157" s="179">
        <f>ROUND(I157*H157,2)</f>
        <v>0</v>
      </c>
      <c r="K157" s="175" t="s">
        <v>147</v>
      </c>
      <c r="L157" s="40"/>
      <c r="M157" s="180" t="s">
        <v>1</v>
      </c>
      <c r="N157" s="181" t="s">
        <v>49</v>
      </c>
      <c r="O157" s="78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4" t="s">
        <v>1689</v>
      </c>
      <c r="AT157" s="184" t="s">
        <v>143</v>
      </c>
      <c r="AU157" s="184" t="s">
        <v>21</v>
      </c>
      <c r="AY157" s="19" t="s">
        <v>141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92</v>
      </c>
      <c r="BK157" s="185">
        <f>ROUND(I157*H157,2)</f>
        <v>0</v>
      </c>
      <c r="BL157" s="19" t="s">
        <v>1689</v>
      </c>
      <c r="BM157" s="184" t="s">
        <v>1755</v>
      </c>
    </row>
    <row r="158" spans="1:47" s="2" customFormat="1" ht="12">
      <c r="A158" s="39"/>
      <c r="B158" s="40"/>
      <c r="C158" s="39"/>
      <c r="D158" s="186" t="s">
        <v>150</v>
      </c>
      <c r="E158" s="39"/>
      <c r="F158" s="187" t="s">
        <v>1743</v>
      </c>
      <c r="G158" s="39"/>
      <c r="H158" s="39"/>
      <c r="I158" s="188"/>
      <c r="J158" s="39"/>
      <c r="K158" s="39"/>
      <c r="L158" s="40"/>
      <c r="M158" s="189"/>
      <c r="N158" s="190"/>
      <c r="O158" s="78"/>
      <c r="P158" s="78"/>
      <c r="Q158" s="78"/>
      <c r="R158" s="78"/>
      <c r="S158" s="78"/>
      <c r="T158" s="7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9" t="s">
        <v>150</v>
      </c>
      <c r="AU158" s="19" t="s">
        <v>21</v>
      </c>
    </row>
    <row r="159" spans="1:63" s="12" customFormat="1" ht="22.8" customHeight="1">
      <c r="A159" s="12"/>
      <c r="B159" s="159"/>
      <c r="C159" s="12"/>
      <c r="D159" s="160" t="s">
        <v>83</v>
      </c>
      <c r="E159" s="170" t="s">
        <v>1756</v>
      </c>
      <c r="F159" s="170" t="s">
        <v>1757</v>
      </c>
      <c r="G159" s="12"/>
      <c r="H159" s="12"/>
      <c r="I159" s="162"/>
      <c r="J159" s="171">
        <f>BK159</f>
        <v>0</v>
      </c>
      <c r="K159" s="12"/>
      <c r="L159" s="159"/>
      <c r="M159" s="164"/>
      <c r="N159" s="165"/>
      <c r="O159" s="165"/>
      <c r="P159" s="166">
        <f>SUM(P160:P163)</f>
        <v>0</v>
      </c>
      <c r="Q159" s="165"/>
      <c r="R159" s="166">
        <f>SUM(R160:R163)</f>
        <v>0</v>
      </c>
      <c r="S159" s="165"/>
      <c r="T159" s="167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0" t="s">
        <v>166</v>
      </c>
      <c r="AT159" s="168" t="s">
        <v>83</v>
      </c>
      <c r="AU159" s="168" t="s">
        <v>92</v>
      </c>
      <c r="AY159" s="160" t="s">
        <v>141</v>
      </c>
      <c r="BK159" s="169">
        <f>SUM(BK160:BK163)</f>
        <v>0</v>
      </c>
    </row>
    <row r="160" spans="1:65" s="2" customFormat="1" ht="14.4" customHeight="1">
      <c r="A160" s="39"/>
      <c r="B160" s="172"/>
      <c r="C160" s="173" t="s">
        <v>8</v>
      </c>
      <c r="D160" s="173" t="s">
        <v>143</v>
      </c>
      <c r="E160" s="174" t="s">
        <v>1758</v>
      </c>
      <c r="F160" s="175" t="s">
        <v>1759</v>
      </c>
      <c r="G160" s="176" t="s">
        <v>1138</v>
      </c>
      <c r="H160" s="177">
        <v>1</v>
      </c>
      <c r="I160" s="178"/>
      <c r="J160" s="179">
        <f>ROUND(I160*H160,2)</f>
        <v>0</v>
      </c>
      <c r="K160" s="175" t="s">
        <v>147</v>
      </c>
      <c r="L160" s="40"/>
      <c r="M160" s="180" t="s">
        <v>1</v>
      </c>
      <c r="N160" s="181" t="s">
        <v>49</v>
      </c>
      <c r="O160" s="7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4" t="s">
        <v>1689</v>
      </c>
      <c r="AT160" s="184" t="s">
        <v>143</v>
      </c>
      <c r="AU160" s="184" t="s">
        <v>21</v>
      </c>
      <c r="AY160" s="19" t="s">
        <v>141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92</v>
      </c>
      <c r="BK160" s="185">
        <f>ROUND(I160*H160,2)</f>
        <v>0</v>
      </c>
      <c r="BL160" s="19" t="s">
        <v>1689</v>
      </c>
      <c r="BM160" s="184" t="s">
        <v>1760</v>
      </c>
    </row>
    <row r="161" spans="1:47" s="2" customFormat="1" ht="12">
      <c r="A161" s="39"/>
      <c r="B161" s="40"/>
      <c r="C161" s="39"/>
      <c r="D161" s="186" t="s">
        <v>150</v>
      </c>
      <c r="E161" s="39"/>
      <c r="F161" s="187" t="s">
        <v>1761</v>
      </c>
      <c r="G161" s="39"/>
      <c r="H161" s="39"/>
      <c r="I161" s="188"/>
      <c r="J161" s="39"/>
      <c r="K161" s="39"/>
      <c r="L161" s="40"/>
      <c r="M161" s="189"/>
      <c r="N161" s="190"/>
      <c r="O161" s="78"/>
      <c r="P161" s="78"/>
      <c r="Q161" s="78"/>
      <c r="R161" s="78"/>
      <c r="S161" s="78"/>
      <c r="T161" s="7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9" t="s">
        <v>150</v>
      </c>
      <c r="AU161" s="19" t="s">
        <v>21</v>
      </c>
    </row>
    <row r="162" spans="1:65" s="2" customFormat="1" ht="24.15" customHeight="1">
      <c r="A162" s="39"/>
      <c r="B162" s="172"/>
      <c r="C162" s="173" t="s">
        <v>228</v>
      </c>
      <c r="D162" s="173" t="s">
        <v>143</v>
      </c>
      <c r="E162" s="174" t="s">
        <v>1762</v>
      </c>
      <c r="F162" s="175" t="s">
        <v>1763</v>
      </c>
      <c r="G162" s="176" t="s">
        <v>1138</v>
      </c>
      <c r="H162" s="177">
        <v>1</v>
      </c>
      <c r="I162" s="178"/>
      <c r="J162" s="179">
        <f>ROUND(I162*H162,2)</f>
        <v>0</v>
      </c>
      <c r="K162" s="175" t="s">
        <v>147</v>
      </c>
      <c r="L162" s="40"/>
      <c r="M162" s="180" t="s">
        <v>1</v>
      </c>
      <c r="N162" s="181" t="s">
        <v>49</v>
      </c>
      <c r="O162" s="78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4" t="s">
        <v>1689</v>
      </c>
      <c r="AT162" s="184" t="s">
        <v>143</v>
      </c>
      <c r="AU162" s="184" t="s">
        <v>21</v>
      </c>
      <c r="AY162" s="19" t="s">
        <v>141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92</v>
      </c>
      <c r="BK162" s="185">
        <f>ROUND(I162*H162,2)</f>
        <v>0</v>
      </c>
      <c r="BL162" s="19" t="s">
        <v>1689</v>
      </c>
      <c r="BM162" s="184" t="s">
        <v>1764</v>
      </c>
    </row>
    <row r="163" spans="1:47" s="2" customFormat="1" ht="12">
      <c r="A163" s="39"/>
      <c r="B163" s="40"/>
      <c r="C163" s="39"/>
      <c r="D163" s="186" t="s">
        <v>150</v>
      </c>
      <c r="E163" s="39"/>
      <c r="F163" s="187" t="s">
        <v>1765</v>
      </c>
      <c r="G163" s="39"/>
      <c r="H163" s="39"/>
      <c r="I163" s="188"/>
      <c r="J163" s="39"/>
      <c r="K163" s="39"/>
      <c r="L163" s="40"/>
      <c r="M163" s="241"/>
      <c r="N163" s="242"/>
      <c r="O163" s="219"/>
      <c r="P163" s="219"/>
      <c r="Q163" s="219"/>
      <c r="R163" s="219"/>
      <c r="S163" s="219"/>
      <c r="T163" s="24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9" t="s">
        <v>150</v>
      </c>
      <c r="AU163" s="19" t="s">
        <v>21</v>
      </c>
    </row>
    <row r="164" spans="1:31" s="2" customFormat="1" ht="6.95" customHeight="1">
      <c r="A164" s="39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40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autoFilter ref="C123:K16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DESKTOP-MGGI299\Veronika</dc:creator>
  <cp:keywords/>
  <dc:description/>
  <cp:lastModifiedBy>DESKTOP-MGGI299\Veronika</cp:lastModifiedBy>
  <dcterms:created xsi:type="dcterms:W3CDTF">2022-03-03T12:48:31Z</dcterms:created>
  <dcterms:modified xsi:type="dcterms:W3CDTF">2022-03-03T12:48:43Z</dcterms:modified>
  <cp:category/>
  <cp:version/>
  <cp:contentType/>
  <cp:contentStatus/>
</cp:coreProperties>
</file>