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P:\Akce\2021\Plzeň\VOŠ a SPŠE PLZEŇ\podklady střecha jídelna\PD VZT_MaR\pdf\D.4_Technika prostředí staveb\"/>
    </mc:Choice>
  </mc:AlternateContent>
  <bookViews>
    <workbookView xWindow="0" yWindow="0" windowWidth="0" windowHeight="0"/>
  </bookViews>
  <sheets>
    <sheet name="Rekapitulace stavby" sheetId="1" r:id="rId1"/>
    <sheet name="MASN2901 - VÝMĚNA STŘECHY..." sheetId="2" r:id="rId2"/>
    <sheet name="MASN2902 - Vzduchotechnika" sheetId="3" r:id="rId3"/>
    <sheet name="MASN2903 - Měření a regulace" sheetId="4" r:id="rId4"/>
    <sheet name="MASN2904 - VON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'MASN2901 - VÝMĚNA STŘECHY...'!$C$99:$K$552</definedName>
    <definedName name="_xlnm.Print_Area" localSheetId="1">'MASN2901 - VÝMĚNA STŘECHY...'!$C$4:$J$39,'MASN2901 - VÝMĚNA STŘECHY...'!$C$45:$J$81,'MASN2901 - VÝMĚNA STŘECHY...'!$C$87:$K$552</definedName>
    <definedName name="_xlnm.Print_Titles" localSheetId="1">'MASN2901 - VÝMĚNA STŘECHY...'!$99:$99</definedName>
    <definedName name="_xlnm._FilterDatabase" localSheetId="2" hidden="1">'MASN2902 - Vzduchotechnika'!$C$98:$K$232</definedName>
    <definedName name="_xlnm.Print_Area" localSheetId="2">'MASN2902 - Vzduchotechnika'!$C$4:$J$39,'MASN2902 - Vzduchotechnika'!$C$45:$J$80,'MASN2902 - Vzduchotechnika'!$C$86:$K$232</definedName>
    <definedName name="_xlnm.Print_Titles" localSheetId="2">'MASN2902 - Vzduchotechnika'!$98:$98</definedName>
    <definedName name="_xlnm._FilterDatabase" localSheetId="3" hidden="1">'MASN2903 - Měření a regulace'!$C$90:$K$193</definedName>
    <definedName name="_xlnm.Print_Area" localSheetId="3">'MASN2903 - Měření a regulace'!$C$4:$J$39,'MASN2903 - Měření a regulace'!$C$45:$J$72,'MASN2903 - Měření a regulace'!$C$78:$K$193</definedName>
    <definedName name="_xlnm.Print_Titles" localSheetId="3">'MASN2903 - Měření a regulace'!$90:$90</definedName>
    <definedName name="_xlnm._FilterDatabase" localSheetId="4" hidden="1">'MASN2904 - VON'!$C$83:$K$101</definedName>
    <definedName name="_xlnm.Print_Area" localSheetId="4">'MASN2904 - VON'!$C$4:$J$39,'MASN2904 - VON'!$C$45:$J$65,'MASN2904 - VON'!$C$71:$K$101</definedName>
    <definedName name="_xlnm.Print_Titles" localSheetId="4">'MASN2904 - VON'!$83:$83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100"/>
  <c r="BH100"/>
  <c r="BG100"/>
  <c r="BF100"/>
  <c r="T100"/>
  <c r="T99"/>
  <c r="R100"/>
  <c r="R99"/>
  <c r="P100"/>
  <c r="P99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1"/>
  <c r="BH91"/>
  <c r="BG91"/>
  <c r="BF91"/>
  <c r="T91"/>
  <c r="T90"/>
  <c r="R91"/>
  <c r="R90"/>
  <c r="P91"/>
  <c r="P90"/>
  <c r="BI89"/>
  <c r="BH89"/>
  <c r="BG89"/>
  <c r="BF89"/>
  <c r="T89"/>
  <c r="R89"/>
  <c r="P89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52"/>
  <c r="E7"/>
  <c r="E48"/>
  <c i="4" r="J37"/>
  <c r="J36"/>
  <c i="1" r="AY57"/>
  <c i="4" r="J35"/>
  <c i="1" r="AX57"/>
  <c i="4"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T187"/>
  <c r="R188"/>
  <c r="R187"/>
  <c r="P188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T182"/>
  <c r="R183"/>
  <c r="R182"/>
  <c r="P183"/>
  <c r="P182"/>
  <c r="BI180"/>
  <c r="BH180"/>
  <c r="BG180"/>
  <c r="BF180"/>
  <c r="T180"/>
  <c r="T179"/>
  <c r="R180"/>
  <c r="R179"/>
  <c r="P180"/>
  <c r="P179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5"/>
  <c r="BH95"/>
  <c r="BG95"/>
  <c r="BF95"/>
  <c r="T95"/>
  <c r="R95"/>
  <c r="P95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55"/>
  <c r="J17"/>
  <c r="J12"/>
  <c r="J85"/>
  <c r="E7"/>
  <c r="E48"/>
  <c i="3" r="J37"/>
  <c r="J36"/>
  <c i="1" r="AY56"/>
  <c i="3" r="J35"/>
  <c i="1" r="AX56"/>
  <c i="3" r="BI232"/>
  <c r="BH232"/>
  <c r="BG232"/>
  <c r="BF232"/>
  <c r="T232"/>
  <c r="T231"/>
  <c r="R232"/>
  <c r="R231"/>
  <c r="P232"/>
  <c r="P231"/>
  <c r="BI230"/>
  <c r="BH230"/>
  <c r="BG230"/>
  <c r="BF230"/>
  <c r="T230"/>
  <c r="R230"/>
  <c r="P230"/>
  <c r="BI228"/>
  <c r="BH228"/>
  <c r="BG228"/>
  <c r="BF228"/>
  <c r="T228"/>
  <c r="R228"/>
  <c r="P228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T192"/>
  <c r="R193"/>
  <c r="R192"/>
  <c r="P193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5"/>
  <c r="BH125"/>
  <c r="BG125"/>
  <c r="BF125"/>
  <c r="T125"/>
  <c r="T124"/>
  <c r="R125"/>
  <c r="R124"/>
  <c r="P125"/>
  <c r="P124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J96"/>
  <c r="J95"/>
  <c r="F95"/>
  <c r="F93"/>
  <c r="E91"/>
  <c r="J55"/>
  <c r="J54"/>
  <c r="F54"/>
  <c r="F52"/>
  <c r="E50"/>
  <c r="J18"/>
  <c r="E18"/>
  <c r="F96"/>
  <c r="J17"/>
  <c r="J12"/>
  <c r="J93"/>
  <c r="E7"/>
  <c r="E48"/>
  <c i="2" r="J37"/>
  <c r="J36"/>
  <c i="1" r="AY55"/>
  <c i="2" r="J35"/>
  <c i="1" r="AX55"/>
  <c i="2" r="BI549"/>
  <c r="BH549"/>
  <c r="BG549"/>
  <c r="BF549"/>
  <c r="T549"/>
  <c r="T548"/>
  <c r="T547"/>
  <c r="R549"/>
  <c r="R548"/>
  <c r="R547"/>
  <c r="P549"/>
  <c r="P548"/>
  <c r="P547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27"/>
  <c r="BH527"/>
  <c r="BG527"/>
  <c r="BF527"/>
  <c r="T527"/>
  <c r="R527"/>
  <c r="P527"/>
  <c r="BI525"/>
  <c r="BH525"/>
  <c r="BG525"/>
  <c r="BF525"/>
  <c r="T525"/>
  <c r="R525"/>
  <c r="P525"/>
  <c r="BI522"/>
  <c r="BH522"/>
  <c r="BG522"/>
  <c r="BF522"/>
  <c r="T522"/>
  <c r="R522"/>
  <c r="P522"/>
  <c r="BI520"/>
  <c r="BH520"/>
  <c r="BG520"/>
  <c r="BF520"/>
  <c r="T520"/>
  <c r="R520"/>
  <c r="P520"/>
  <c r="BI515"/>
  <c r="BH515"/>
  <c r="BG515"/>
  <c r="BF515"/>
  <c r="T515"/>
  <c r="R515"/>
  <c r="P515"/>
  <c r="BI509"/>
  <c r="BH509"/>
  <c r="BG509"/>
  <c r="BF509"/>
  <c r="T509"/>
  <c r="R509"/>
  <c r="P509"/>
  <c r="BI507"/>
  <c r="BH507"/>
  <c r="BG507"/>
  <c r="BF507"/>
  <c r="T507"/>
  <c r="R507"/>
  <c r="P507"/>
  <c r="BI502"/>
  <c r="BH502"/>
  <c r="BG502"/>
  <c r="BF502"/>
  <c r="T502"/>
  <c r="T501"/>
  <c r="R502"/>
  <c r="R501"/>
  <c r="P502"/>
  <c r="P501"/>
  <c r="BI499"/>
  <c r="BH499"/>
  <c r="BG499"/>
  <c r="BF499"/>
  <c r="T499"/>
  <c r="R499"/>
  <c r="P499"/>
  <c r="BI497"/>
  <c r="BH497"/>
  <c r="BG497"/>
  <c r="BF497"/>
  <c r="T497"/>
  <c r="R497"/>
  <c r="P497"/>
  <c r="BI493"/>
  <c r="BH493"/>
  <c r="BG493"/>
  <c r="BF493"/>
  <c r="T493"/>
  <c r="R493"/>
  <c r="P493"/>
  <c r="BI489"/>
  <c r="BH489"/>
  <c r="BG489"/>
  <c r="BF489"/>
  <c r="T489"/>
  <c r="R489"/>
  <c r="P489"/>
  <c r="BI485"/>
  <c r="BH485"/>
  <c r="BG485"/>
  <c r="BF485"/>
  <c r="T485"/>
  <c r="R485"/>
  <c r="P485"/>
  <c r="BI484"/>
  <c r="BH484"/>
  <c r="BG484"/>
  <c r="BF484"/>
  <c r="T484"/>
  <c r="R484"/>
  <c r="P484"/>
  <c r="BI479"/>
  <c r="BH479"/>
  <c r="BG479"/>
  <c r="BF479"/>
  <c r="T479"/>
  <c r="R479"/>
  <c r="P479"/>
  <c r="BI476"/>
  <c r="BH476"/>
  <c r="BG476"/>
  <c r="BF476"/>
  <c r="T476"/>
  <c r="R476"/>
  <c r="P476"/>
  <c r="BI472"/>
  <c r="BH472"/>
  <c r="BG472"/>
  <c r="BF472"/>
  <c r="T472"/>
  <c r="R472"/>
  <c r="P472"/>
  <c r="BI468"/>
  <c r="BH468"/>
  <c r="BG468"/>
  <c r="BF468"/>
  <c r="T468"/>
  <c r="R468"/>
  <c r="P468"/>
  <c r="BI464"/>
  <c r="BH464"/>
  <c r="BG464"/>
  <c r="BF464"/>
  <c r="T464"/>
  <c r="R464"/>
  <c r="P464"/>
  <c r="BI460"/>
  <c r="BH460"/>
  <c r="BG460"/>
  <c r="BF460"/>
  <c r="T460"/>
  <c r="R460"/>
  <c r="P460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1"/>
  <c r="BH451"/>
  <c r="BG451"/>
  <c r="BF451"/>
  <c r="T451"/>
  <c r="R451"/>
  <c r="P451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5"/>
  <c r="BH445"/>
  <c r="BG445"/>
  <c r="BF445"/>
  <c r="T445"/>
  <c r="R445"/>
  <c r="P445"/>
  <c r="BI444"/>
  <c r="BH444"/>
  <c r="BG444"/>
  <c r="BF444"/>
  <c r="T444"/>
  <c r="R444"/>
  <c r="P444"/>
  <c r="BI441"/>
  <c r="BH441"/>
  <c r="BG441"/>
  <c r="BF441"/>
  <c r="T441"/>
  <c r="R441"/>
  <c r="P441"/>
  <c r="BI435"/>
  <c r="BH435"/>
  <c r="BG435"/>
  <c r="BF435"/>
  <c r="T435"/>
  <c r="R435"/>
  <c r="P435"/>
  <c r="BI429"/>
  <c r="BH429"/>
  <c r="BG429"/>
  <c r="BF429"/>
  <c r="T429"/>
  <c r="R429"/>
  <c r="P429"/>
  <c r="BI425"/>
  <c r="BH425"/>
  <c r="BG425"/>
  <c r="BF425"/>
  <c r="T425"/>
  <c r="R425"/>
  <c r="P425"/>
  <c r="BI420"/>
  <c r="BH420"/>
  <c r="BG420"/>
  <c r="BF420"/>
  <c r="T420"/>
  <c r="R420"/>
  <c r="P420"/>
  <c r="BI416"/>
  <c r="BH416"/>
  <c r="BG416"/>
  <c r="BF416"/>
  <c r="T416"/>
  <c r="R416"/>
  <c r="P416"/>
  <c r="BI411"/>
  <c r="BH411"/>
  <c r="BG411"/>
  <c r="BF411"/>
  <c r="T411"/>
  <c r="R411"/>
  <c r="P411"/>
  <c r="BI407"/>
  <c r="BH407"/>
  <c r="BG407"/>
  <c r="BF407"/>
  <c r="T407"/>
  <c r="R407"/>
  <c r="P407"/>
  <c r="BI402"/>
  <c r="BH402"/>
  <c r="BG402"/>
  <c r="BF402"/>
  <c r="T402"/>
  <c r="R402"/>
  <c r="P402"/>
  <c r="BI398"/>
  <c r="BH398"/>
  <c r="BG398"/>
  <c r="BF398"/>
  <c r="T398"/>
  <c r="R398"/>
  <c r="P398"/>
  <c r="BI395"/>
  <c r="BH395"/>
  <c r="BG395"/>
  <c r="BF395"/>
  <c r="T395"/>
  <c r="R395"/>
  <c r="P395"/>
  <c r="BI393"/>
  <c r="BH393"/>
  <c r="BG393"/>
  <c r="BF393"/>
  <c r="T393"/>
  <c r="R393"/>
  <c r="P393"/>
  <c r="BI389"/>
  <c r="BH389"/>
  <c r="BG389"/>
  <c r="BF389"/>
  <c r="T389"/>
  <c r="R389"/>
  <c r="P389"/>
  <c r="BI387"/>
  <c r="BH387"/>
  <c r="BG387"/>
  <c r="BF387"/>
  <c r="T387"/>
  <c r="R387"/>
  <c r="P387"/>
  <c r="BI384"/>
  <c r="BH384"/>
  <c r="BG384"/>
  <c r="BF384"/>
  <c r="T384"/>
  <c r="R384"/>
  <c r="P384"/>
  <c r="BI379"/>
  <c r="BH379"/>
  <c r="BG379"/>
  <c r="BF379"/>
  <c r="T379"/>
  <c r="R379"/>
  <c r="P379"/>
  <c r="BI374"/>
  <c r="BH374"/>
  <c r="BG374"/>
  <c r="BF374"/>
  <c r="T374"/>
  <c r="R374"/>
  <c r="P374"/>
  <c r="BI370"/>
  <c r="BH370"/>
  <c r="BG370"/>
  <c r="BF370"/>
  <c r="T370"/>
  <c r="R370"/>
  <c r="P370"/>
  <c r="BI369"/>
  <c r="BH369"/>
  <c r="BG369"/>
  <c r="BF369"/>
  <c r="T369"/>
  <c r="R369"/>
  <c r="P369"/>
  <c r="BI362"/>
  <c r="BH362"/>
  <c r="BG362"/>
  <c r="BF362"/>
  <c r="T362"/>
  <c r="R362"/>
  <c r="P362"/>
  <c r="BI359"/>
  <c r="BH359"/>
  <c r="BG359"/>
  <c r="BF359"/>
  <c r="T359"/>
  <c r="R359"/>
  <c r="P359"/>
  <c r="BI357"/>
  <c r="BH357"/>
  <c r="BG357"/>
  <c r="BF357"/>
  <c r="T357"/>
  <c r="R357"/>
  <c r="P357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2"/>
  <c r="BH342"/>
  <c r="BG342"/>
  <c r="BF342"/>
  <c r="T342"/>
  <c r="R342"/>
  <c r="P342"/>
  <c r="BI337"/>
  <c r="BH337"/>
  <c r="BG337"/>
  <c r="BF337"/>
  <c r="T337"/>
  <c r="R337"/>
  <c r="P337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1"/>
  <c r="BH321"/>
  <c r="BG321"/>
  <c r="BF321"/>
  <c r="T321"/>
  <c r="R321"/>
  <c r="P321"/>
  <c r="BI319"/>
  <c r="BH319"/>
  <c r="BG319"/>
  <c r="BF319"/>
  <c r="T319"/>
  <c r="R319"/>
  <c r="P319"/>
  <c r="BI314"/>
  <c r="BH314"/>
  <c r="BG314"/>
  <c r="BF314"/>
  <c r="T314"/>
  <c r="R314"/>
  <c r="P314"/>
  <c r="BI309"/>
  <c r="BH309"/>
  <c r="BG309"/>
  <c r="BF309"/>
  <c r="T309"/>
  <c r="R309"/>
  <c r="P309"/>
  <c r="BI305"/>
  <c r="BH305"/>
  <c r="BG305"/>
  <c r="BF305"/>
  <c r="T305"/>
  <c r="R305"/>
  <c r="P305"/>
  <c r="BI301"/>
  <c r="BH301"/>
  <c r="BG301"/>
  <c r="BF301"/>
  <c r="T301"/>
  <c r="T300"/>
  <c r="R301"/>
  <c r="R300"/>
  <c r="P301"/>
  <c r="P300"/>
  <c r="BI295"/>
  <c r="BH295"/>
  <c r="BG295"/>
  <c r="BF295"/>
  <c r="T295"/>
  <c r="R295"/>
  <c r="P295"/>
  <c r="BI288"/>
  <c r="BH288"/>
  <c r="BG288"/>
  <c r="BF288"/>
  <c r="T288"/>
  <c r="R288"/>
  <c r="P288"/>
  <c r="BI284"/>
  <c r="BH284"/>
  <c r="BG284"/>
  <c r="BF284"/>
  <c r="T284"/>
  <c r="R284"/>
  <c r="P284"/>
  <c r="BI277"/>
  <c r="BH277"/>
  <c r="BG277"/>
  <c r="BF277"/>
  <c r="T277"/>
  <c r="R277"/>
  <c r="P277"/>
  <c r="BI272"/>
  <c r="BH272"/>
  <c r="BG272"/>
  <c r="BF272"/>
  <c r="T272"/>
  <c r="R272"/>
  <c r="P272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6"/>
  <c r="BH256"/>
  <c r="BG256"/>
  <c r="BF256"/>
  <c r="T256"/>
  <c r="R256"/>
  <c r="P256"/>
  <c r="BI249"/>
  <c r="BH249"/>
  <c r="BG249"/>
  <c r="BF249"/>
  <c r="T249"/>
  <c r="R249"/>
  <c r="P249"/>
  <c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R238"/>
  <c r="P238"/>
  <c r="BI236"/>
  <c r="BH236"/>
  <c r="BG236"/>
  <c r="BF236"/>
  <c r="T236"/>
  <c r="R236"/>
  <c r="P236"/>
  <c r="BI232"/>
  <c r="BH232"/>
  <c r="BG232"/>
  <c r="BF232"/>
  <c r="T232"/>
  <c r="R232"/>
  <c r="P232"/>
  <c r="BI226"/>
  <c r="BH226"/>
  <c r="BG226"/>
  <c r="BF226"/>
  <c r="T226"/>
  <c r="R226"/>
  <c r="P226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4"/>
  <c r="BH214"/>
  <c r="BG214"/>
  <c r="BF214"/>
  <c r="T214"/>
  <c r="R214"/>
  <c r="P214"/>
  <c r="BI210"/>
  <c r="BH210"/>
  <c r="BG210"/>
  <c r="BF210"/>
  <c r="T210"/>
  <c r="R210"/>
  <c r="P210"/>
  <c r="BI204"/>
  <c r="BH204"/>
  <c r="BG204"/>
  <c r="BF204"/>
  <c r="T204"/>
  <c r="R204"/>
  <c r="P204"/>
  <c r="BI202"/>
  <c r="BH202"/>
  <c r="BG202"/>
  <c r="BF202"/>
  <c r="T202"/>
  <c r="R202"/>
  <c r="P202"/>
  <c r="BI198"/>
  <c r="BH198"/>
  <c r="BG198"/>
  <c r="BF198"/>
  <c r="T198"/>
  <c r="R198"/>
  <c r="P198"/>
  <c r="BI193"/>
  <c r="BH193"/>
  <c r="BG193"/>
  <c r="BF193"/>
  <c r="T193"/>
  <c r="R193"/>
  <c r="P193"/>
  <c r="BI188"/>
  <c r="BH188"/>
  <c r="BG188"/>
  <c r="BF188"/>
  <c r="T188"/>
  <c r="R188"/>
  <c r="P188"/>
  <c r="BI182"/>
  <c r="BH182"/>
  <c r="BG182"/>
  <c r="BF182"/>
  <c r="T182"/>
  <c r="R182"/>
  <c r="P182"/>
  <c r="BI176"/>
  <c r="BH176"/>
  <c r="BG176"/>
  <c r="BF176"/>
  <c r="T176"/>
  <c r="R176"/>
  <c r="P176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BI127"/>
  <c r="BH127"/>
  <c r="BG127"/>
  <c r="BF127"/>
  <c r="T127"/>
  <c r="R127"/>
  <c r="P127"/>
  <c r="BI122"/>
  <c r="BH122"/>
  <c r="BG122"/>
  <c r="BF122"/>
  <c r="T122"/>
  <c r="R122"/>
  <c r="P122"/>
  <c r="BI116"/>
  <c r="BH116"/>
  <c r="BG116"/>
  <c r="BF116"/>
  <c r="T116"/>
  <c r="R116"/>
  <c r="P116"/>
  <c r="BI112"/>
  <c r="BH112"/>
  <c r="BG112"/>
  <c r="BF112"/>
  <c r="T112"/>
  <c r="R112"/>
  <c r="P112"/>
  <c r="BI107"/>
  <c r="BH107"/>
  <c r="BG107"/>
  <c r="BF107"/>
  <c r="T107"/>
  <c r="R107"/>
  <c r="P107"/>
  <c r="BI103"/>
  <c r="BH103"/>
  <c r="BG103"/>
  <c r="BF103"/>
  <c r="T103"/>
  <c r="R103"/>
  <c r="P103"/>
  <c r="J97"/>
  <c r="J96"/>
  <c r="F96"/>
  <c r="F94"/>
  <c r="E92"/>
  <c r="J55"/>
  <c r="J54"/>
  <c r="F54"/>
  <c r="F52"/>
  <c r="E50"/>
  <c r="J18"/>
  <c r="E18"/>
  <c r="F97"/>
  <c r="J17"/>
  <c r="J12"/>
  <c r="J94"/>
  <c r="E7"/>
  <c r="E90"/>
  <c i="1" r="L50"/>
  <c r="AM50"/>
  <c r="AM49"/>
  <c r="L49"/>
  <c r="AM47"/>
  <c r="L47"/>
  <c r="L45"/>
  <c r="L44"/>
  <c i="2" r="J448"/>
  <c r="J515"/>
  <c r="BK245"/>
  <c i="3" r="J145"/>
  <c r="BK155"/>
  <c i="4" r="BK105"/>
  <c r="BK135"/>
  <c i="2" r="J407"/>
  <c r="BK522"/>
  <c r="BK272"/>
  <c r="J256"/>
  <c i="3" r="BK157"/>
  <c r="BK161"/>
  <c i="4" r="J169"/>
  <c i="5" r="J96"/>
  <c i="2" r="BK369"/>
  <c i="3" r="BK122"/>
  <c r="J140"/>
  <c i="4" r="J103"/>
  <c r="J158"/>
  <c i="2" r="BK527"/>
  <c r="BK346"/>
  <c r="J420"/>
  <c r="J309"/>
  <c i="3" r="J218"/>
  <c r="J149"/>
  <c i="4" r="BK174"/>
  <c r="BK145"/>
  <c i="5" r="BK96"/>
  <c i="2" r="BK515"/>
  <c r="BK362"/>
  <c r="J484"/>
  <c i="3" r="J211"/>
  <c r="BK145"/>
  <c i="4" r="J165"/>
  <c r="BK193"/>
  <c i="2" r="BK151"/>
  <c r="BK370"/>
  <c r="J202"/>
  <c r="J325"/>
  <c i="3" r="J120"/>
  <c r="J129"/>
  <c i="4" r="J100"/>
  <c r="BK191"/>
  <c i="2" r="BK277"/>
  <c r="BK493"/>
  <c r="J151"/>
  <c r="J116"/>
  <c i="3" r="BK142"/>
  <c r="BK186"/>
  <c r="J190"/>
  <c i="4" r="BK113"/>
  <c r="BK147"/>
  <c i="2" r="J176"/>
  <c r="BK468"/>
  <c r="J226"/>
  <c r="BK137"/>
  <c i="3" r="J153"/>
  <c r="J104"/>
  <c r="J109"/>
  <c i="4" r="J147"/>
  <c r="J107"/>
  <c r="J193"/>
  <c i="2" r="J172"/>
  <c r="BK455"/>
  <c r="J479"/>
  <c r="J112"/>
  <c r="BK238"/>
  <c i="3" r="BK174"/>
  <c r="J130"/>
  <c r="J178"/>
  <c i="4" r="BK98"/>
  <c i="2" r="J476"/>
  <c r="J502"/>
  <c r="J445"/>
  <c r="BK261"/>
  <c r="BK134"/>
  <c i="3" r="BK137"/>
  <c r="J222"/>
  <c r="J139"/>
  <c i="4" r="BK161"/>
  <c i="2" r="J489"/>
  <c r="J216"/>
  <c i="3" r="J147"/>
  <c r="BK201"/>
  <c r="BK232"/>
  <c i="4" r="J120"/>
  <c r="J180"/>
  <c i="2" r="J141"/>
  <c r="J329"/>
  <c r="J167"/>
  <c r="J525"/>
  <c i="3" r="J159"/>
  <c r="BK205"/>
  <c r="J230"/>
  <c i="4" r="BK129"/>
  <c i="5" r="J89"/>
  <c i="2" r="BK160"/>
  <c r="J130"/>
  <c r="BK122"/>
  <c r="BK163"/>
  <c i="3" r="BK230"/>
  <c r="J176"/>
  <c i="4" r="J145"/>
  <c r="J118"/>
  <c i="2" r="J522"/>
  <c r="J457"/>
  <c r="BK532"/>
  <c i="3" r="J224"/>
  <c r="BK188"/>
  <c r="BK170"/>
  <c i="4" r="BK110"/>
  <c r="J106"/>
  <c i="2" r="J182"/>
  <c r="BK441"/>
  <c r="J379"/>
  <c r="BK464"/>
  <c r="BK497"/>
  <c i="3" r="J188"/>
  <c r="BK178"/>
  <c i="4" r="J135"/>
  <c i="5" r="J87"/>
  <c i="2" r="J268"/>
  <c r="J441"/>
  <c r="J266"/>
  <c i="3" r="BK139"/>
  <c r="BK140"/>
  <c i="4" r="J188"/>
  <c r="J115"/>
  <c r="BK101"/>
  <c i="2" r="BK301"/>
  <c r="BK520"/>
  <c r="BK309"/>
  <c r="J163"/>
  <c i="3" r="J220"/>
  <c r="BK148"/>
  <c r="BK209"/>
  <c i="4" r="J123"/>
  <c r="BK188"/>
  <c i="2" r="BK202"/>
  <c r="BK329"/>
  <c r="BK411"/>
  <c r="BK204"/>
  <c i="3" r="BK199"/>
  <c r="BK146"/>
  <c r="J197"/>
  <c i="4" r="BK137"/>
  <c i="2" r="BK268"/>
  <c r="BK172"/>
  <c i="3" r="BK131"/>
  <c r="BK106"/>
  <c r="J115"/>
  <c i="4" r="BK143"/>
  <c i="2" r="J429"/>
  <c i="1" r="AS54"/>
  <c i="2" r="BK264"/>
  <c i="3" r="BK149"/>
  <c r="J137"/>
  <c i="4" r="J94"/>
  <c r="J152"/>
  <c i="2" r="J497"/>
  <c r="BK456"/>
  <c r="BK232"/>
  <c r="J357"/>
  <c i="3" r="BK163"/>
  <c r="BK215"/>
  <c r="BK228"/>
  <c i="4" r="BK163"/>
  <c i="2" r="J359"/>
  <c r="J384"/>
  <c r="J509"/>
  <c i="3" r="J217"/>
  <c r="BK182"/>
  <c i="4" r="J133"/>
  <c r="BK133"/>
  <c i="2" r="BK479"/>
  <c r="BK167"/>
  <c r="J264"/>
  <c r="J387"/>
  <c r="BK182"/>
  <c i="3" r="J228"/>
  <c r="J144"/>
  <c i="4" r="J175"/>
  <c r="J185"/>
  <c i="2" r="J238"/>
  <c r="J160"/>
  <c r="BK116"/>
  <c r="BK472"/>
  <c i="3" r="J122"/>
  <c r="J125"/>
  <c r="J165"/>
  <c i="4" r="BK171"/>
  <c r="J101"/>
  <c r="BK167"/>
  <c i="2" r="J127"/>
  <c r="BK256"/>
  <c r="J472"/>
  <c r="J393"/>
  <c i="3" r="BK211"/>
  <c r="BK115"/>
  <c i="4" r="J167"/>
  <c r="BK131"/>
  <c i="2" r="BK337"/>
  <c r="BK220"/>
  <c r="BK354"/>
  <c r="J468"/>
  <c r="J337"/>
  <c i="3" r="BK141"/>
  <c r="J161"/>
  <c i="4" r="J157"/>
  <c r="J99"/>
  <c i="5" r="J100"/>
  <c i="2" r="BK284"/>
  <c i="3" r="J180"/>
  <c r="BK218"/>
  <c r="BK196"/>
  <c i="4" r="BK100"/>
  <c i="5" r="J91"/>
  <c i="2" r="J242"/>
  <c r="J214"/>
  <c r="J327"/>
  <c r="J346"/>
  <c i="3" r="BK220"/>
  <c r="BK180"/>
  <c i="4" r="BK177"/>
  <c r="J186"/>
  <c i="2" r="J435"/>
  <c r="BK485"/>
  <c r="BK305"/>
  <c r="BK130"/>
  <c i="3" r="BK144"/>
  <c r="BK224"/>
  <c i="4" r="J141"/>
  <c i="2" r="BK450"/>
  <c r="J456"/>
  <c r="BK348"/>
  <c r="J284"/>
  <c i="3" r="BK120"/>
  <c r="BK207"/>
  <c i="4" r="J183"/>
  <c r="J127"/>
  <c i="2" r="BK398"/>
  <c r="BK402"/>
  <c r="J156"/>
  <c r="J534"/>
  <c i="3" r="J155"/>
  <c r="BK125"/>
  <c r="BK110"/>
  <c i="4" r="J155"/>
  <c i="2" r="BK193"/>
  <c r="BK393"/>
  <c r="BK198"/>
  <c r="BK141"/>
  <c i="3" r="J163"/>
  <c r="BK203"/>
  <c i="4" r="BK103"/>
  <c r="BK95"/>
  <c r="J98"/>
  <c i="2" r="BK210"/>
  <c r="BK314"/>
  <c r="BK156"/>
  <c r="BK445"/>
  <c r="BK176"/>
  <c i="3" r="J111"/>
  <c r="BK176"/>
  <c i="4" r="J105"/>
  <c r="BK99"/>
  <c i="2" r="J146"/>
  <c r="BK444"/>
  <c r="BK295"/>
  <c r="J532"/>
  <c i="3" r="J106"/>
  <c r="BK136"/>
  <c i="4" r="BK155"/>
  <c r="J119"/>
  <c i="2" r="J499"/>
  <c r="BK103"/>
  <c i="3" r="J143"/>
  <c i="4" r="J161"/>
  <c r="J146"/>
  <c i="2" r="BK350"/>
  <c r="BK429"/>
  <c r="BK342"/>
  <c r="BK416"/>
  <c i="3" r="BK134"/>
  <c r="BK214"/>
  <c i="4" r="BK146"/>
  <c r="J137"/>
  <c i="2" r="BK288"/>
  <c r="J398"/>
  <c r="BK489"/>
  <c r="J295"/>
  <c i="3" r="BK184"/>
  <c r="J196"/>
  <c i="4" r="BK141"/>
  <c i="5" r="BK91"/>
  <c i="2" r="J210"/>
  <c r="J122"/>
  <c r="J103"/>
  <c i="3" r="J201"/>
  <c r="J168"/>
  <c i="4" r="J163"/>
  <c r="J104"/>
  <c i="2" r="J455"/>
  <c r="J188"/>
  <c r="J354"/>
  <c r="J301"/>
  <c i="3" r="J148"/>
  <c r="J205"/>
  <c i="4" r="J173"/>
  <c r="BK180"/>
  <c i="2" r="BK435"/>
  <c r="J507"/>
  <c r="J277"/>
  <c r="J395"/>
  <c i="3" r="J157"/>
  <c r="BK117"/>
  <c i="4" r="J108"/>
  <c r="BK152"/>
  <c i="2" r="BK448"/>
  <c r="J204"/>
  <c r="BK407"/>
  <c r="J362"/>
  <c r="J451"/>
  <c r="BK214"/>
  <c i="3" r="J172"/>
  <c r="J117"/>
  <c i="4" r="BK149"/>
  <c i="5" r="BK98"/>
  <c i="2" r="BK319"/>
  <c r="J134"/>
  <c r="BK389"/>
  <c r="BK224"/>
  <c i="3" r="BK172"/>
  <c r="BK197"/>
  <c i="4" r="BK158"/>
  <c r="J149"/>
  <c i="2" r="BK216"/>
  <c r="BK549"/>
  <c i="3" r="BK222"/>
  <c r="J184"/>
  <c i="4" r="J131"/>
  <c r="BK94"/>
  <c i="2" r="J220"/>
  <c r="J232"/>
  <c r="BK449"/>
  <c r="J170"/>
  <c i="3" r="J182"/>
  <c r="BK130"/>
  <c i="4" r="J125"/>
  <c r="J139"/>
  <c i="2" r="J450"/>
  <c r="J350"/>
  <c r="BK525"/>
  <c r="BK395"/>
  <c r="BK536"/>
  <c i="3" r="BK112"/>
  <c r="J146"/>
  <c i="4" r="BK104"/>
  <c r="BK157"/>
  <c i="5" r="J98"/>
  <c i="2" r="J321"/>
  <c r="J411"/>
  <c r="BK146"/>
  <c i="3" r="J170"/>
  <c r="BK104"/>
  <c i="4" r="J177"/>
  <c i="2" r="J370"/>
  <c r="BK499"/>
  <c r="J332"/>
  <c r="BK249"/>
  <c r="BK107"/>
  <c i="3" r="BK102"/>
  <c r="J232"/>
  <c i="4" r="J95"/>
  <c i="2" r="J464"/>
  <c r="BK420"/>
  <c r="BK332"/>
  <c r="BK325"/>
  <c r="BK534"/>
  <c i="3" r="J174"/>
  <c i="4" r="J109"/>
  <c r="BK118"/>
  <c r="BK183"/>
  <c i="5" r="BK100"/>
  <c i="2" r="BK379"/>
  <c r="J402"/>
  <c r="J352"/>
  <c r="BK327"/>
  <c i="3" r="J214"/>
  <c r="BK193"/>
  <c i="4" r="BK139"/>
  <c i="5" r="J94"/>
  <c i="2" r="J444"/>
  <c r="J198"/>
  <c r="J527"/>
  <c r="BK538"/>
  <c i="3" r="BK133"/>
  <c r="J110"/>
  <c i="4" r="BK165"/>
  <c i="2" r="BK425"/>
  <c r="J305"/>
  <c i="3" r="J209"/>
  <c r="BK151"/>
  <c i="4" r="J110"/>
  <c i="5" r="BK87"/>
  <c i="2" r="J460"/>
  <c r="J107"/>
  <c r="J485"/>
  <c r="BK127"/>
  <c i="3" r="J136"/>
  <c i="4" r="J171"/>
  <c r="J191"/>
  <c i="2" r="J389"/>
  <c r="J245"/>
  <c r="BK357"/>
  <c r="BK242"/>
  <c i="3" r="BK217"/>
  <c r="J141"/>
  <c r="BK147"/>
  <c i="4" r="J113"/>
  <c i="2" r="J335"/>
  <c r="J193"/>
  <c r="BK321"/>
  <c i="3" r="BK195"/>
  <c r="J142"/>
  <c i="4" r="BK125"/>
  <c i="2" r="J425"/>
  <c r="BK335"/>
  <c r="J348"/>
  <c r="BK476"/>
  <c r="BK188"/>
  <c i="3" r="J133"/>
  <c r="BK165"/>
  <c i="4" r="BK115"/>
  <c r="BK106"/>
  <c i="2" r="BK387"/>
  <c r="BK451"/>
  <c r="BK112"/>
  <c r="J449"/>
  <c r="BK236"/>
  <c i="3" r="J203"/>
  <c r="BK159"/>
  <c r="J102"/>
  <c i="4" r="BK123"/>
  <c i="5" r="BK89"/>
  <c i="2" r="J520"/>
  <c r="BK352"/>
  <c r="J224"/>
  <c r="J288"/>
  <c r="J536"/>
  <c i="3" r="BK111"/>
  <c r="J195"/>
  <c i="4" r="BK185"/>
  <c r="BK169"/>
  <c r="J129"/>
  <c i="2" r="BK384"/>
  <c r="BK484"/>
  <c r="J493"/>
  <c i="3" r="BK190"/>
  <c r="J207"/>
  <c i="4" r="BK175"/>
  <c r="J143"/>
  <c i="2" r="BK359"/>
  <c r="BK502"/>
  <c i="3" r="BK129"/>
  <c r="J151"/>
  <c i="4" r="BK160"/>
  <c r="BK173"/>
  <c i="2" r="J416"/>
  <c r="BK509"/>
  <c r="BK170"/>
  <c r="J538"/>
  <c i="3" r="BK143"/>
  <c r="J199"/>
  <c r="BK153"/>
  <c i="4" r="J174"/>
  <c r="BK109"/>
  <c i="2" r="J272"/>
  <c r="J249"/>
  <c r="BK507"/>
  <c r="J369"/>
  <c i="3" r="BK109"/>
  <c r="J131"/>
  <c i="4" r="J160"/>
  <c i="2" r="J261"/>
  <c r="BK457"/>
  <c r="J314"/>
  <c r="BK226"/>
  <c i="3" r="BK168"/>
  <c r="J112"/>
  <c r="J215"/>
  <c i="4" r="BK127"/>
  <c i="5" r="BK94"/>
  <c i="2" r="J137"/>
  <c r="BK266"/>
  <c r="J236"/>
  <c r="J549"/>
  <c i="3" r="J193"/>
  <c r="J134"/>
  <c i="4" r="BK107"/>
  <c r="BK119"/>
  <c i="2" r="J342"/>
  <c r="BK374"/>
  <c r="BK460"/>
  <c r="J374"/>
  <c r="J319"/>
  <c i="3" r="J186"/>
  <c i="4" r="BK186"/>
  <c r="BK108"/>
  <c r="BK120"/>
  <c i="2" l="1" r="T531"/>
  <c r="R531"/>
  <c r="P531"/>
  <c r="P102"/>
  <c r="BK192"/>
  <c r="J192"/>
  <c r="J63"/>
  <c r="P304"/>
  <c r="P356"/>
  <c r="BK388"/>
  <c r="J388"/>
  <c r="J70"/>
  <c r="P459"/>
  <c r="P506"/>
  <c r="P524"/>
  <c i="3" r="R101"/>
  <c r="R114"/>
  <c r="BK138"/>
  <c r="BK152"/>
  <c r="J152"/>
  <c r="J69"/>
  <c r="BK194"/>
  <c r="J194"/>
  <c r="J72"/>
  <c r="BK213"/>
  <c r="J213"/>
  <c r="J74"/>
  <c r="BK219"/>
  <c r="J219"/>
  <c r="J76"/>
  <c i="2" r="BK111"/>
  <c r="J111"/>
  <c r="J62"/>
  <c r="R263"/>
  <c r="T334"/>
  <c r="R397"/>
  <c r="P443"/>
  <c r="R506"/>
  <c i="3" r="T108"/>
  <c r="P128"/>
  <c r="P127"/>
  <c r="R167"/>
  <c r="R194"/>
  <c r="P213"/>
  <c r="P219"/>
  <c i="4" r="R112"/>
  <c r="T184"/>
  <c i="2" r="P111"/>
  <c r="P263"/>
  <c r="BK334"/>
  <c r="J334"/>
  <c r="J68"/>
  <c r="BK397"/>
  <c r="J397"/>
  <c r="J71"/>
  <c r="BK443"/>
  <c r="J443"/>
  <c r="J72"/>
  <c r="T506"/>
  <c r="BK524"/>
  <c r="J524"/>
  <c r="J77"/>
  <c i="3" r="BK108"/>
  <c r="J108"/>
  <c r="J62"/>
  <c r="BK128"/>
  <c r="J128"/>
  <c r="J66"/>
  <c r="T167"/>
  <c r="T194"/>
  <c r="T213"/>
  <c r="BK227"/>
  <c r="J227"/>
  <c r="J78"/>
  <c i="4" r="P93"/>
  <c r="P92"/>
  <c r="T93"/>
  <c r="T92"/>
  <c r="R97"/>
  <c r="P102"/>
  <c i="2" r="R111"/>
  <c r="BK263"/>
  <c r="J263"/>
  <c r="J64"/>
  <c r="R334"/>
  <c r="T397"/>
  <c r="R443"/>
  <c r="T514"/>
  <c i="3" r="T101"/>
  <c r="P114"/>
  <c r="R128"/>
  <c r="R127"/>
  <c r="BK167"/>
  <c r="J167"/>
  <c r="J70"/>
  <c r="P202"/>
  <c r="BK216"/>
  <c r="J216"/>
  <c r="J75"/>
  <c r="T219"/>
  <c i="4" r="R93"/>
  <c r="R92"/>
  <c r="P97"/>
  <c r="T97"/>
  <c r="R102"/>
  <c r="R184"/>
  <c r="R190"/>
  <c r="R189"/>
  <c i="2" r="BK102"/>
  <c r="J102"/>
  <c r="J61"/>
  <c r="T192"/>
  <c r="T304"/>
  <c r="R356"/>
  <c r="R388"/>
  <c r="T459"/>
  <c r="R514"/>
  <c r="T524"/>
  <c i="3" r="BK101"/>
  <c r="J101"/>
  <c r="J61"/>
  <c r="BK114"/>
  <c r="J114"/>
  <c r="J63"/>
  <c r="T138"/>
  <c r="T152"/>
  <c r="R202"/>
  <c r="R216"/>
  <c r="P227"/>
  <c r="P226"/>
  <c i="4" r="BK112"/>
  <c r="BK190"/>
  <c r="BK189"/>
  <c r="J189"/>
  <c r="J70"/>
  <c i="5" r="P86"/>
  <c r="R93"/>
  <c i="2" r="T111"/>
  <c r="T263"/>
  <c r="P334"/>
  <c r="P397"/>
  <c r="T443"/>
  <c r="P514"/>
  <c r="R524"/>
  <c i="3" r="R108"/>
  <c r="R138"/>
  <c r="R152"/>
  <c r="BK202"/>
  <c r="J202"/>
  <c r="J73"/>
  <c r="P216"/>
  <c r="R227"/>
  <c r="R226"/>
  <c i="4" r="BK93"/>
  <c r="J93"/>
  <c r="J61"/>
  <c r="BK97"/>
  <c r="J97"/>
  <c r="J62"/>
  <c r="BK102"/>
  <c r="J102"/>
  <c r="J63"/>
  <c r="T102"/>
  <c r="P190"/>
  <c r="P189"/>
  <c i="5" r="BK93"/>
  <c r="J93"/>
  <c r="J63"/>
  <c i="2" r="R102"/>
  <c r="P192"/>
  <c r="BK304"/>
  <c r="BK356"/>
  <c r="J356"/>
  <c r="J69"/>
  <c r="P388"/>
  <c r="R459"/>
  <c r="BK514"/>
  <c r="J514"/>
  <c r="J76"/>
  <c i="3" r="P108"/>
  <c r="P138"/>
  <c r="P152"/>
  <c r="T202"/>
  <c r="T216"/>
  <c r="T227"/>
  <c r="T226"/>
  <c i="4" r="P112"/>
  <c r="BK184"/>
  <c r="J184"/>
  <c r="J68"/>
  <c r="T190"/>
  <c r="T189"/>
  <c i="5" r="R86"/>
  <c r="R85"/>
  <c r="R84"/>
  <c r="P93"/>
  <c i="2" r="T102"/>
  <c r="R192"/>
  <c r="R304"/>
  <c r="R303"/>
  <c r="T356"/>
  <c r="T388"/>
  <c r="BK459"/>
  <c r="J459"/>
  <c r="J73"/>
  <c r="BK506"/>
  <c r="J506"/>
  <c r="J75"/>
  <c i="3" r="P101"/>
  <c r="P100"/>
  <c r="T114"/>
  <c r="T128"/>
  <c r="T127"/>
  <c r="P167"/>
  <c r="P194"/>
  <c r="R213"/>
  <c r="R219"/>
  <c i="4" r="T112"/>
  <c r="T111"/>
  <c r="T91"/>
  <c r="P184"/>
  <c i="5" r="BK86"/>
  <c r="J86"/>
  <c r="J61"/>
  <c r="T86"/>
  <c r="T85"/>
  <c r="T84"/>
  <c r="T93"/>
  <c i="2" r="BK548"/>
  <c r="J548"/>
  <c r="J80"/>
  <c r="BK300"/>
  <c r="J300"/>
  <c r="J65"/>
  <c r="BK501"/>
  <c r="J501"/>
  <c r="J74"/>
  <c i="4" r="BK182"/>
  <c r="J182"/>
  <c r="J67"/>
  <c r="BK187"/>
  <c r="J187"/>
  <c r="J69"/>
  <c r="BK179"/>
  <c r="J179"/>
  <c r="J66"/>
  <c i="3" r="BK192"/>
  <c r="J192"/>
  <c r="J71"/>
  <c i="5" r="BK90"/>
  <c r="J90"/>
  <c r="J62"/>
  <c i="3" r="BK124"/>
  <c r="J124"/>
  <c r="J64"/>
  <c i="5" r="BK99"/>
  <c r="J99"/>
  <c r="J64"/>
  <c i="2" r="BK531"/>
  <c r="J531"/>
  <c r="J78"/>
  <c i="3" r="BK231"/>
  <c r="J231"/>
  <c r="J79"/>
  <c i="5" r="BE94"/>
  <c i="4" r="J190"/>
  <c r="J71"/>
  <c i="5" r="J78"/>
  <c r="BE96"/>
  <c r="E74"/>
  <c r="BE89"/>
  <c r="BE91"/>
  <c r="BE100"/>
  <c i="4" r="J112"/>
  <c r="J65"/>
  <c i="5" r="F81"/>
  <c r="BE87"/>
  <c r="BE98"/>
  <c i="4" r="E81"/>
  <c r="BE100"/>
  <c r="BE103"/>
  <c r="BE146"/>
  <c r="BE155"/>
  <c r="BE157"/>
  <c r="BE175"/>
  <c r="BE180"/>
  <c r="BE183"/>
  <c r="BE193"/>
  <c i="3" r="J138"/>
  <c r="J68"/>
  <c r="BK226"/>
  <c r="J226"/>
  <c r="J77"/>
  <c i="4" r="J52"/>
  <c r="BE108"/>
  <c r="BE109"/>
  <c r="BE110"/>
  <c r="BE113"/>
  <c r="BE123"/>
  <c r="BE147"/>
  <c r="BE149"/>
  <c r="BE173"/>
  <c r="BE177"/>
  <c i="3" r="BK100"/>
  <c r="J100"/>
  <c r="J60"/>
  <c i="4" r="BE99"/>
  <c r="BE139"/>
  <c r="BE141"/>
  <c r="BE158"/>
  <c r="BE160"/>
  <c r="BE161"/>
  <c r="BE185"/>
  <c r="F88"/>
  <c r="BE101"/>
  <c r="BE104"/>
  <c r="BE119"/>
  <c r="BE127"/>
  <c r="BE133"/>
  <c r="BE152"/>
  <c r="BE163"/>
  <c r="BE165"/>
  <c r="BE188"/>
  <c r="BE105"/>
  <c r="BE106"/>
  <c r="BE107"/>
  <c r="BE137"/>
  <c r="BE186"/>
  <c r="BE95"/>
  <c r="BE98"/>
  <c r="BE125"/>
  <c r="BE143"/>
  <c r="BE145"/>
  <c r="BE167"/>
  <c r="BE171"/>
  <c r="BE174"/>
  <c r="BE94"/>
  <c r="BE115"/>
  <c r="BE118"/>
  <c r="BE131"/>
  <c r="BE135"/>
  <c r="BE169"/>
  <c i="3" r="BK127"/>
  <c r="J127"/>
  <c r="J65"/>
  <c i="4" r="BE120"/>
  <c r="BE129"/>
  <c r="BE191"/>
  <c i="2" r="BK547"/>
  <c r="J547"/>
  <c r="J79"/>
  <c i="3" r="BE130"/>
  <c r="BE131"/>
  <c r="BE143"/>
  <c r="BE149"/>
  <c r="BE182"/>
  <c r="BE193"/>
  <c r="BE207"/>
  <c r="BE218"/>
  <c r="BE220"/>
  <c r="BE224"/>
  <c r="BE232"/>
  <c r="BE111"/>
  <c r="BE145"/>
  <c r="BE147"/>
  <c r="BE148"/>
  <c r="BE188"/>
  <c r="BE199"/>
  <c i="2" r="J304"/>
  <c r="J67"/>
  <c i="3" r="E89"/>
  <c r="BE102"/>
  <c r="BE120"/>
  <c r="BE129"/>
  <c r="BE140"/>
  <c r="BE157"/>
  <c r="BE180"/>
  <c r="BE228"/>
  <c r="BE230"/>
  <c r="BE133"/>
  <c r="BE151"/>
  <c r="BE168"/>
  <c r="BE170"/>
  <c r="BE217"/>
  <c i="2" r="BK101"/>
  <c r="J101"/>
  <c r="J60"/>
  <c i="3" r="F55"/>
  <c r="BE115"/>
  <c r="BE117"/>
  <c r="BE122"/>
  <c r="BE136"/>
  <c r="BE146"/>
  <c r="BE153"/>
  <c r="BE159"/>
  <c r="BE176"/>
  <c r="BE184"/>
  <c r="BE196"/>
  <c r="BE205"/>
  <c r="BE215"/>
  <c r="J52"/>
  <c r="BE125"/>
  <c r="BE137"/>
  <c r="BE155"/>
  <c r="BE186"/>
  <c r="BE190"/>
  <c r="BE195"/>
  <c r="BE197"/>
  <c r="BE209"/>
  <c r="BE104"/>
  <c r="BE134"/>
  <c r="BE141"/>
  <c r="BE142"/>
  <c r="BE161"/>
  <c r="BE163"/>
  <c r="BE165"/>
  <c r="BE172"/>
  <c r="BE174"/>
  <c r="BE178"/>
  <c r="BE203"/>
  <c r="BE211"/>
  <c r="BE106"/>
  <c r="BE109"/>
  <c r="BE110"/>
  <c r="BE112"/>
  <c r="BE139"/>
  <c r="BE144"/>
  <c r="BE201"/>
  <c r="BE214"/>
  <c r="BE222"/>
  <c i="2" r="J52"/>
  <c r="BE352"/>
  <c r="BE374"/>
  <c r="BE402"/>
  <c r="BE411"/>
  <c r="BE416"/>
  <c r="BE485"/>
  <c r="BE489"/>
  <c r="BE493"/>
  <c r="BE509"/>
  <c r="BE520"/>
  <c r="BE522"/>
  <c r="BE532"/>
  <c r="BE534"/>
  <c r="BE536"/>
  <c r="BE538"/>
  <c r="BE549"/>
  <c r="BE127"/>
  <c r="BE224"/>
  <c r="BE272"/>
  <c r="BE277"/>
  <c r="BE295"/>
  <c r="BE332"/>
  <c r="BE350"/>
  <c r="BE362"/>
  <c r="BE450"/>
  <c r="BE460"/>
  <c r="BE484"/>
  <c r="BE103"/>
  <c r="BE137"/>
  <c r="BE156"/>
  <c r="BE188"/>
  <c r="BE210"/>
  <c r="BE238"/>
  <c r="BE266"/>
  <c r="BE284"/>
  <c r="BE301"/>
  <c r="BE329"/>
  <c r="BE335"/>
  <c r="BE379"/>
  <c r="BE387"/>
  <c r="BE389"/>
  <c r="BE407"/>
  <c r="BE445"/>
  <c r="BE499"/>
  <c r="E48"/>
  <c r="BE134"/>
  <c r="BE182"/>
  <c r="BE193"/>
  <c r="BE198"/>
  <c r="BE216"/>
  <c r="BE220"/>
  <c r="BE236"/>
  <c r="BE245"/>
  <c r="BE256"/>
  <c r="BE264"/>
  <c r="BE327"/>
  <c r="BE354"/>
  <c r="BE384"/>
  <c r="BE444"/>
  <c r="F55"/>
  <c r="BE107"/>
  <c r="BE160"/>
  <c r="BE163"/>
  <c r="BE232"/>
  <c r="BE242"/>
  <c r="BE268"/>
  <c r="BE370"/>
  <c r="BE420"/>
  <c r="BE425"/>
  <c r="BE441"/>
  <c r="BE527"/>
  <c r="BE146"/>
  <c r="BE170"/>
  <c r="BE172"/>
  <c r="BE176"/>
  <c r="BE202"/>
  <c r="BE214"/>
  <c r="BE288"/>
  <c r="BE309"/>
  <c r="BE314"/>
  <c r="BE319"/>
  <c r="BE337"/>
  <c r="BE342"/>
  <c r="BE348"/>
  <c r="BE369"/>
  <c r="BE393"/>
  <c r="BE429"/>
  <c r="BE435"/>
  <c r="BE448"/>
  <c r="BE449"/>
  <c r="BE451"/>
  <c r="BE456"/>
  <c r="BE457"/>
  <c r="BE502"/>
  <c r="BE116"/>
  <c r="BE122"/>
  <c r="BE130"/>
  <c r="BE141"/>
  <c r="BE249"/>
  <c r="BE305"/>
  <c r="BE321"/>
  <c r="BE395"/>
  <c r="BE464"/>
  <c r="BE468"/>
  <c r="BE472"/>
  <c r="BE476"/>
  <c r="BE479"/>
  <c r="BE515"/>
  <c r="BE112"/>
  <c r="BE151"/>
  <c r="BE167"/>
  <c r="BE204"/>
  <c r="BE226"/>
  <c r="BE261"/>
  <c r="BE325"/>
  <c r="BE346"/>
  <c r="BE357"/>
  <c r="BE359"/>
  <c r="BE398"/>
  <c r="BE455"/>
  <c r="BE497"/>
  <c r="BE507"/>
  <c r="BE525"/>
  <c i="4" r="F34"/>
  <c i="1" r="BA57"/>
  <c i="4" r="J34"/>
  <c i="1" r="AW57"/>
  <c i="2" r="J34"/>
  <c i="1" r="AW55"/>
  <c i="5" r="J34"/>
  <c i="1" r="AW58"/>
  <c i="3" r="F35"/>
  <c i="1" r="BB56"/>
  <c i="5" r="F35"/>
  <c i="1" r="BB58"/>
  <c i="3" r="F34"/>
  <c i="1" r="BA56"/>
  <c i="4" r="F37"/>
  <c i="1" r="BD57"/>
  <c i="2" r="F37"/>
  <c i="1" r="BD55"/>
  <c i="3" r="F37"/>
  <c i="1" r="BD56"/>
  <c i="5" r="F37"/>
  <c i="1" r="BD58"/>
  <c i="4" r="F36"/>
  <c i="1" r="BC57"/>
  <c i="2" r="F36"/>
  <c i="1" r="BC55"/>
  <c i="5" r="F34"/>
  <c i="1" r="BA58"/>
  <c i="5" r="F36"/>
  <c i="1" r="BC58"/>
  <c i="3" r="F36"/>
  <c i="1" r="BC56"/>
  <c i="3" r="J34"/>
  <c i="1" r="AW56"/>
  <c i="2" r="F35"/>
  <c i="1" r="BB55"/>
  <c i="4" r="F35"/>
  <c i="1" r="BB57"/>
  <c i="2" r="F34"/>
  <c i="1" r="BA55"/>
  <c i="2" l="1" r="BK303"/>
  <c r="J303"/>
  <c r="J66"/>
  <c i="3" r="T100"/>
  <c i="4" r="P111"/>
  <c r="P91"/>
  <c i="1" r="AU57"/>
  <c i="2" r="T101"/>
  <c r="R101"/>
  <c r="R100"/>
  <c i="3" r="R100"/>
  <c i="5" r="P85"/>
  <c r="P84"/>
  <c i="1" r="AU58"/>
  <c i="3" r="P135"/>
  <c r="P99"/>
  <c i="1" r="AU56"/>
  <c i="4" r="BK111"/>
  <c r="J111"/>
  <c r="J64"/>
  <c r="R111"/>
  <c r="R91"/>
  <c i="3" r="BK135"/>
  <c r="J135"/>
  <c r="J67"/>
  <c r="T135"/>
  <c i="2" r="P101"/>
  <c r="P303"/>
  <c i="3" r="R135"/>
  <c i="2" r="T303"/>
  <c i="4" r="BK92"/>
  <c r="J92"/>
  <c r="J60"/>
  <c i="5" r="BK85"/>
  <c r="BK84"/>
  <c r="J84"/>
  <c r="J59"/>
  <c i="3" r="BK99"/>
  <c r="J99"/>
  <c r="J59"/>
  <c i="2" r="BK100"/>
  <c r="J100"/>
  <c r="J59"/>
  <c i="3" r="F33"/>
  <c i="1" r="AZ56"/>
  <c r="BA54"/>
  <c r="W30"/>
  <c r="BC54"/>
  <c r="W32"/>
  <c r="BB54"/>
  <c r="W31"/>
  <c i="5" r="F33"/>
  <c i="1" r="AZ58"/>
  <c i="4" r="J33"/>
  <c i="1" r="AV57"/>
  <c r="AT57"/>
  <c i="3" r="J33"/>
  <c i="1" r="AV56"/>
  <c r="AT56"/>
  <c i="4" r="F33"/>
  <c i="1" r="AZ57"/>
  <c i="2" r="J33"/>
  <c i="1" r="AV55"/>
  <c r="AT55"/>
  <c i="2" r="F33"/>
  <c i="1" r="AZ55"/>
  <c i="5" r="J33"/>
  <c i="1" r="AV58"/>
  <c r="AT58"/>
  <c r="BD54"/>
  <c r="W33"/>
  <c i="2" l="1" r="T100"/>
  <c r="P100"/>
  <c i="1" r="AU55"/>
  <c i="3" r="R99"/>
  <c r="T99"/>
  <c i="4" r="BK91"/>
  <c r="J91"/>
  <c r="J59"/>
  <c i="5" r="J85"/>
  <c r="J60"/>
  <c i="1" r="AX54"/>
  <c i="3" r="J30"/>
  <c i="1" r="AG56"/>
  <c r="AN56"/>
  <c r="AW54"/>
  <c r="AK30"/>
  <c i="2" r="J30"/>
  <c i="1" r="AG55"/>
  <c i="5" r="J30"/>
  <c i="1" r="AG58"/>
  <c r="AZ54"/>
  <c r="AV54"/>
  <c r="AK29"/>
  <c r="AU54"/>
  <c r="AY54"/>
  <c i="5" l="1" r="J39"/>
  <c i="3" r="J39"/>
  <c i="2" r="J39"/>
  <c i="1" r="AN55"/>
  <c r="AN58"/>
  <c r="AT54"/>
  <c r="W29"/>
  <c i="4" r="J30"/>
  <c i="1" r="AG57"/>
  <c r="AN57"/>
  <c i="4" l="1" r="J3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<sst xmlns="http://schemas.openxmlformats.org/spreadsheetml/2006/main">
  <si>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</si>
  <si>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</si>
  <si>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</si>
  <si>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</si>
  <si>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</si>
  <si>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{d59e9cfe-54e3-4fca-b83f-bd40f5f1242f}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</si>
  <si>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</si>
  <si>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</si>
  <si>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</si>
  <si>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</si>
  <si>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</si>
  <si>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</si>
  <si>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Kód:</t>
  </si>
  <si>
    <t>MASN29B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</si>
  <si>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</si>
  <si>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</si>
  <si>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Výměna střechy jídelny VOŠ a SPŠE Plzeň</t>
  </si>
  <si>
    <t>KSO:</t>
  </si>
  <si>
    <t/>
  </si>
  <si>
    <t>CC-CZ:</t>
  </si>
  <si>
    <t>Místo:</t>
  </si>
  <si>
    <t xml:space="preserve"> </t>
  </si>
  <si>
    <t>Datum:</t>
  </si>
  <si>
    <t>29. 5. 2021</t>
  </si>
  <si>
    <t>Zadavatel:</t>
  </si>
  <si>
    <t>IČ:</t>
  </si>
  <si>
    <t>VOŠ a SPŠE Plzeň, p.o.</t>
  </si>
  <si>
    <t>DIČ:</t>
  </si>
  <si>
    <t>Uchazeč:</t>
  </si>
  <si>
    <t>Vyplň údaj</t>
  </si>
  <si>
    <t>Projektant:</t>
  </si>
  <si>
    <t>Ing.arch.V.Mastný</t>
  </si>
  <si>
    <t>True</t>
  </si>
  <si>
    <t>Zpracovatel:</t>
  </si>
  <si>
    <t>Straka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</si>
  <si>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</si>
  <si>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</si>
  <si>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</si>
  <si>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</si>
  <si>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</si>
  <si>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</si>
  <si>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</si>
  <si>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</si>
  <si>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</si>
  <si>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</si>
  <si>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</si>
  <si>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</si>
  <si>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</si>
  <si>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</si>
  <si>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</si>
  <si>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</si>
  <si>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</si>
  <si>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</si>
  <si>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</si>
  <si>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</si>
  <si>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</si>
  <si>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</si>
  <si>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</si>
  <si>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</si>
  <si>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</si>
  <si>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</si>
  <si>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</si>
  <si>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</si>
  <si>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</si>
  <si>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</si>
  <si>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</si>
  <si>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</si>
  <si>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</si>
  <si>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</si>
  <si>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</si>
  <si>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</si>
  <si>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</si>
  <si>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</si>
  <si>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</si>
  <si>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</si>
  <si>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</si>
  <si>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MASN2901</t>
  </si>
  <si>
    <t>VÝMĚNA STŘECHY JÍDELNY</t>
  </si>
  <si>
    <t>STA</t>
  </si>
  <si>
    <t>1</t>
  </si>
  <si>
    <t>{7982c89c-1616-485d-833f-7a39cae2a316}</t>
  </si>
  <si>
    <t>2</t>
  </si>
  <si>
    <t>MASN2902</t>
  </si>
  <si>
    <t>Vzduchotechnika</t>
  </si>
  <si>
    <t>{9572147e-ef37-442c-bf1a-604a4d821c6e}</t>
  </si>
  <si>
    <t>MASN2903</t>
  </si>
  <si>
    <t>Měření a regulace</t>
  </si>
  <si>
    <t>{a63ffdd6-cf95-4076-9199-9b427ec99454}</t>
  </si>
  <si>
    <t>MASN2904</t>
  </si>
  <si>
    <t>VON</t>
  </si>
  <si>
    <t>{e02e3072-97a1-41bb-9af5-4165c6c7aba6}</t>
  </si>
  <si>
    <t>KRYCÍ LIST SOUPISU PRACÍ</t>
  </si>
  <si>
    <t>Objekt:</t>
  </si>
  <si>
    <t>MASN2901 - VÝMĚNA STŘECHY JÍDELNY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</si>
  <si>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</si>
  <si>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</si>
  <si>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</si>
  <si>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</si>
  <si>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</si>
  <si>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</si>
  <si>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</si>
  <si>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</si>
  <si>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</si>
  <si>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</si>
  <si>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</si>
  <si>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</si>
  <si>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</si>
  <si>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741 - Elektroinstalace - silnoproud</t>
  </si>
  <si>
    <t xml:space="preserve">    742 - Elektroinstalace - slaboproud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</si>
  <si>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</si>
  <si>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</si>
  <si>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</si>
  <si>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</si>
  <si>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</si>
  <si>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</si>
  <si>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</si>
  <si>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</si>
  <si>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</si>
  <si>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</si>
  <si>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</si>
  <si>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</si>
  <si>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</si>
  <si>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</si>
  <si>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</si>
  <si>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</si>
  <si>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</si>
  <si>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</si>
  <si>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</si>
  <si>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</si>
  <si>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</si>
  <si>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</si>
  <si>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</si>
  <si>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</si>
  <si>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</si>
  <si>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</si>
  <si>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</si>
  <si>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</si>
  <si>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</si>
  <si>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310238411</t>
  </si>
  <si>
    <t>Zazdívka otvorů ve zdivu nadzákladovém cihlami pálenými plochy přes 0,25 m2 do 1 m2 na maltu cementovou</t>
  </si>
  <si>
    <t>m3</t>
  </si>
  <si>
    <t>CS ÚRS 2021 01</t>
  </si>
  <si>
    <t>4</t>
  </si>
  <si>
    <t>1345549447</t>
  </si>
  <si>
    <t>Online PSC</t>
  </si>
  <si>
    <t>https://podminky.urs.cz/item/CS_URS_2021_01/310238411</t>
  </si>
  <si>
    <t>VV</t>
  </si>
  <si>
    <t>4,5</t>
  </si>
  <si>
    <t>Součet</t>
  </si>
  <si>
    <t>34194101R</t>
  </si>
  <si>
    <t xml:space="preserve">Nosné svary válc.profilů </t>
  </si>
  <si>
    <t>kus</t>
  </si>
  <si>
    <t>1658403477</t>
  </si>
  <si>
    <t>16</t>
  </si>
  <si>
    <t xml:space="preserve">doplnění U 100 </t>
  </si>
  <si>
    <t>6</t>
  </si>
  <si>
    <t>Úpravy povrchů, podlahy a osazování výplní</t>
  </si>
  <si>
    <t>619991011</t>
  </si>
  <si>
    <t>Zakrytí vnitřních ploch před znečištěním včetně pozdějšího odkrytí konstrukcí a prvků obalením fólií a přelepením páskou</t>
  </si>
  <si>
    <t>m2</t>
  </si>
  <si>
    <t>-158589660</t>
  </si>
  <si>
    <t>https://podminky.urs.cz/item/CS_URS_2021_01/619991011</t>
  </si>
  <si>
    <t>2,1*1,5*12*2</t>
  </si>
  <si>
    <t>619996117</t>
  </si>
  <si>
    <t>Ochrana stavebních konstrukcí a samostatných prvků včetně pozdějšího odstranění obedněním z OSB desek podlahy</t>
  </si>
  <si>
    <t>-448165276</t>
  </si>
  <si>
    <t>https://podminky.urs.cz/item/CS_URS_2021_01/619996117</t>
  </si>
  <si>
    <t>17,7*23</t>
  </si>
  <si>
    <t>13,7*11,4</t>
  </si>
  <si>
    <t>11,4*3,7</t>
  </si>
  <si>
    <t>5</t>
  </si>
  <si>
    <t>622211021</t>
  </si>
  <si>
    <t>Montáž kontaktního zateplení lepením a mechanickým kotvením z polystyrenových desek nebo z kombinovaných desek na vnější stěny, tloušťky desek přes 80 do 120 mm</t>
  </si>
  <si>
    <t>1943994004</t>
  </si>
  <si>
    <t>https://podminky.urs.cz/item/CS_URS_2021_01/622211021</t>
  </si>
  <si>
    <t>vnitřní atika</t>
  </si>
  <si>
    <t>(1,476+0,489)/2*(8,938+0,6)*2*2</t>
  </si>
  <si>
    <t>M</t>
  </si>
  <si>
    <t>28375938</t>
  </si>
  <si>
    <t>deska EPS 70 fasádní λ=0,039 tl 100mm</t>
  </si>
  <si>
    <t>8</t>
  </si>
  <si>
    <t>56414015</t>
  </si>
  <si>
    <t>https://podminky.urs.cz/item/CS_URS_2021_01/28375938</t>
  </si>
  <si>
    <t>37,48*1,02 'Přepočtené koeficientem množství</t>
  </si>
  <si>
    <t>7</t>
  </si>
  <si>
    <t>622211031</t>
  </si>
  <si>
    <t>Montáž kontaktního zateplení lepením a mechanickým kotvením z polystyrenových desek nebo z kombinovaných desek na vnější stěny, tloušťky desek přes 120 do 160 mm</t>
  </si>
  <si>
    <t>1038810334</t>
  </si>
  <si>
    <t>https://podminky.urs.cz/item/CS_URS_2021_01/622211031</t>
  </si>
  <si>
    <t>(2,676+1,989)/2*8,938*2*2</t>
  </si>
  <si>
    <t>28375935</t>
  </si>
  <si>
    <t>deska EPS 70 fasádní λ=0,039 tl 150mm</t>
  </si>
  <si>
    <t>1863570678</t>
  </si>
  <si>
    <t>https://podminky.urs.cz/item/CS_URS_2021_01/28375935</t>
  </si>
  <si>
    <t>83,39*1,02 'Přepočtené koeficientem množství</t>
  </si>
  <si>
    <t>9</t>
  </si>
  <si>
    <t>622211061</t>
  </si>
  <si>
    <t>Montáž kontaktního zateplení lepením a mechanickým kotvením z polystyrenových desek nebo z kombinovaných desek na vnější stěny, tloušťky desek přes 240 mm</t>
  </si>
  <si>
    <t>1609602049</t>
  </si>
  <si>
    <t>https://podminky.urs.cz/item/CS_URS_2021_01/622211061</t>
  </si>
  <si>
    <t>(0,25+0,326)*(36+0,15*2)*2</t>
  </si>
  <si>
    <t>10</t>
  </si>
  <si>
    <t>28376408</t>
  </si>
  <si>
    <t>deska z polystyrénu XPS, hrana polodrážková a hladký povrch 500kPa</t>
  </si>
  <si>
    <t>-1847628231</t>
  </si>
  <si>
    <t>https://podminky.urs.cz/item/CS_URS_2021_01/28376408</t>
  </si>
  <si>
    <t>41,82*0,28*1,02</t>
  </si>
  <si>
    <t>11,94*1,02 'Přepočtené koeficientem množství</t>
  </si>
  <si>
    <t>11</t>
  </si>
  <si>
    <t>622215133</t>
  </si>
  <si>
    <t>Oprava kontaktního zateplení z polystyrenových desek jednotlivých malých ploch tloušťky přes 120 do 160 mm stěn, plochy jednotlivě přes 0,25 do 0,5 m2</t>
  </si>
  <si>
    <t>1893148666</t>
  </si>
  <si>
    <t>https://podminky.urs.cz/item/CS_URS_2021_01/622215133</t>
  </si>
  <si>
    <t>2*2</t>
  </si>
  <si>
    <t>zazdívky krajní</t>
  </si>
  <si>
    <t>12</t>
  </si>
  <si>
    <t>622215134</t>
  </si>
  <si>
    <t>Oprava kontaktního zateplení z polystyrenových desek jednotlivých malých ploch tloušťky přes 120 do 160 mm stěn, plochy jednotlivě přes 0,5 do 1,0 m2</t>
  </si>
  <si>
    <t>-1264919360</t>
  </si>
  <si>
    <t>https://podminky.urs.cz/item/CS_URS_2021_01/622215134</t>
  </si>
  <si>
    <t>5*2</t>
  </si>
  <si>
    <t>zazdívky kromě krajních</t>
  </si>
  <si>
    <t>13</t>
  </si>
  <si>
    <t>622252002</t>
  </si>
  <si>
    <t>Montáž profilů kontaktního zateplení ostatních stěnových, dilatačních apod. lepených do tmelu</t>
  </si>
  <si>
    <t>m</t>
  </si>
  <si>
    <t>361586232</t>
  </si>
  <si>
    <t>https://podminky.urs.cz/item/CS_URS_2021_01/622252002</t>
  </si>
  <si>
    <t>36,3*2</t>
  </si>
  <si>
    <t>14</t>
  </si>
  <si>
    <t>63127466</t>
  </si>
  <si>
    <t>profil rohový Al 23x23mm s výztužnou tkaninou š 100mm pro ETICS</t>
  </si>
  <si>
    <t>-1218801939</t>
  </si>
  <si>
    <t>https://podminky.urs.cz/item/CS_URS_2021_01/63127466</t>
  </si>
  <si>
    <t>72,6*1,05 'Přepočtené koeficientem množství</t>
  </si>
  <si>
    <t>-1053643256</t>
  </si>
  <si>
    <t>8,938*2*2*2</t>
  </si>
  <si>
    <t>28342206</t>
  </si>
  <si>
    <t>profil ukončovací PVC s výztužnou tkaninu pro ukončení atiky ETICS</t>
  </si>
  <si>
    <t>-61327630</t>
  </si>
  <si>
    <t>https://podminky.urs.cz/item/CS_URS_2021_01/28342206</t>
  </si>
  <si>
    <t>71,5*1,05 'Přepočtené koeficientem množství</t>
  </si>
  <si>
    <t>17</t>
  </si>
  <si>
    <t>622525103</t>
  </si>
  <si>
    <t>Omítka tenkovrstvá jednotlivých malých ploch silikátová, akrylátová, silikonová nebo silikonsilikátová stěn, plochy jednotlivě přes 0,25 do 0,5 m2</t>
  </si>
  <si>
    <t>-2046495662</t>
  </si>
  <si>
    <t>https://podminky.urs.cz/item/CS_URS_2021_01/622525103</t>
  </si>
  <si>
    <t>18</t>
  </si>
  <si>
    <t>622525104</t>
  </si>
  <si>
    <t>Omítka tenkovrstvá jednotlivých malých ploch silikátová, akrylátová, silikonová nebo silikonsilikátová stěn, plochy jednotlivě přes 0,5 do 1,0 m2</t>
  </si>
  <si>
    <t>-590428648</t>
  </si>
  <si>
    <t>https://podminky.urs.cz/item/CS_URS_2021_01/622525104</t>
  </si>
  <si>
    <t>19</t>
  </si>
  <si>
    <t>622531011</t>
  </si>
  <si>
    <t>Omítka tenkovrstvá silikonová vnějších ploch probarvená, včetně penetrace podkladu zrnitá, tloušťky 1,5 mm stěn</t>
  </si>
  <si>
    <t>484722450</t>
  </si>
  <si>
    <t>https://podminky.urs.cz/item/CS_URS_2021_01/622531011</t>
  </si>
  <si>
    <t>37,48</t>
  </si>
  <si>
    <t>83,39</t>
  </si>
  <si>
    <t>41,82</t>
  </si>
  <si>
    <t>20</t>
  </si>
  <si>
    <t>629991001</t>
  </si>
  <si>
    <t>Zakrytí vnějších ploch před znečištěním včetně pozdějšího odkrytí ploch podélných rovných (např. chodníků) fólií položenou volně</t>
  </si>
  <si>
    <t>-1268237607</t>
  </si>
  <si>
    <t>https://podminky.urs.cz/item/CS_URS_2021_01/629991001</t>
  </si>
  <si>
    <t>střechy přilehlé</t>
  </si>
  <si>
    <t>18,81*1,5*2</t>
  </si>
  <si>
    <t>37,4*1,5*2</t>
  </si>
  <si>
    <t>629991011</t>
  </si>
  <si>
    <t>Zakrytí vnějších ploch před znečištěním včetně pozdějšího odkrytí výplní otvorů a svislých ploch fólií přilepenou lepící páskou</t>
  </si>
  <si>
    <t>-1574405289</t>
  </si>
  <si>
    <t>https://podminky.urs.cz/item/CS_URS_2021_01/629991011</t>
  </si>
  <si>
    <t>Ostatní konstrukce a práce, bourání</t>
  </si>
  <si>
    <t>22</t>
  </si>
  <si>
    <t>941111121</t>
  </si>
  <si>
    <t>Montáž lešení řadového trubkového lehkého pracovního s podlahami s provozním zatížením tř. 3 do 200 kg/m2 šířky tř. W09 přes 0,9 do 1,2 m, výšky do 10 m</t>
  </si>
  <si>
    <t>-297058961</t>
  </si>
  <si>
    <t>https://podminky.urs.cz/item/CS_URS_2021_01/941111121</t>
  </si>
  <si>
    <t>(1,2*2+38,4)*2*3,55</t>
  </si>
  <si>
    <t>18,81*4,5*2</t>
  </si>
  <si>
    <t>23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</si>
  <si>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</si>
  <si>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</si>
  <si>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1951730464</t>
  </si>
  <si>
    <t>https://podminky.urs.cz/item/CS_URS_2021_01/941111221</t>
  </si>
  <si>
    <t>458,97*30*2</t>
  </si>
  <si>
    <t>24</t>
  </si>
  <si>
    <t>941111821</t>
  </si>
  <si>
    <t>Demontáž lešení řadového trubkového lehkého pracovního s podlahami s provozním zatížením tř. 3 do 200 kg/m2 šířky tř. W09 přes 0,9 do 1,2 m, výšky do 10 m</t>
  </si>
  <si>
    <t>1061826015</t>
  </si>
  <si>
    <t>https://podminky.urs.cz/item/CS_URS_2021_01/941111821</t>
  </si>
  <si>
    <t>25</t>
  </si>
  <si>
    <t>943121111</t>
  </si>
  <si>
    <t>Montáž lešení prostorového trubkového těžkého pracovního nebo podpěrného bez podlah s provozním zatížením tř. 4 od 200 do 300 kg/m2, výšky do 20 m</t>
  </si>
  <si>
    <t>-1275254116</t>
  </si>
  <si>
    <t>https://podminky.urs.cz/item/CS_URS_2021_01/943121111</t>
  </si>
  <si>
    <t>17,7*23*5,8</t>
  </si>
  <si>
    <t>13,7*11,4*(5,8+2,4)/2</t>
  </si>
  <si>
    <t>11,4*3,7*2,4</t>
  </si>
  <si>
    <t>26</t>
  </si>
  <si>
    <t>943121211</t>
  </si>
  <si>
    <t>Montáž lešení prostorového trubkového těžkého pracovního nebo podpěrného bez podlah Příplatek za první a každý další den použití lešení k ceně -1111</t>
  </si>
  <si>
    <t>2041844909</t>
  </si>
  <si>
    <t>https://podminky.urs.cz/item/CS_URS_2021_01/943121211</t>
  </si>
  <si>
    <t>3102,75*30</t>
  </si>
  <si>
    <t>27</t>
  </si>
  <si>
    <t>943121811</t>
  </si>
  <si>
    <t>Demontáž lešení prostorového trubkového těžkého pracovního nebo podpěrného bez podlah s provozním zatížením tř. 4 od 200 do 300 kg/m2, výšky do 20 m</t>
  </si>
  <si>
    <t>996285277</t>
  </si>
  <si>
    <t>https://podminky.urs.cz/item/CS_URS_2021_01/943121811</t>
  </si>
  <si>
    <t>28</t>
  </si>
  <si>
    <t>944311112</t>
  </si>
  <si>
    <t>Montáž záchytného ohrazení trubkového nebo dílcového na vnějších volných stranách objektů s hloubkou pádu do 6,0 m</t>
  </si>
  <si>
    <t>302646270</t>
  </si>
  <si>
    <t>https://podminky.urs.cz/item/CS_URS_2021_01/944311112</t>
  </si>
  <si>
    <t>(38,4+18,82)*2</t>
  </si>
  <si>
    <t>29</t>
  </si>
  <si>
    <t>944311211</t>
  </si>
  <si>
    <t>Montáž záchytného ohrazení trubkového nebo dílcového Příplatek za první a každý další den použití ohrazení k ceně -1111 nebo -1112</t>
  </si>
  <si>
    <t>426351712</t>
  </si>
  <si>
    <t>https://podminky.urs.cz/item/CS_URS_2021_01/944311211</t>
  </si>
  <si>
    <t>114,44*30</t>
  </si>
  <si>
    <t>30</t>
  </si>
  <si>
    <t>944311812</t>
  </si>
  <si>
    <t>Demontáž záchytného ohrazení trubkového nebo dílcového na vnějších volných stranách objektů s hloubkou pádu do 6,0 m</t>
  </si>
  <si>
    <t>-380140080</t>
  </si>
  <si>
    <t>https://podminky.urs.cz/item/CS_URS_2021_01/944311812</t>
  </si>
  <si>
    <t>31</t>
  </si>
  <si>
    <t>949211111</t>
  </si>
  <si>
    <t>Montáž lešeňové podlahy pro trubková lešení z fošen, prken nebo dřevěných sbíjených lešeňových dílců s příčníky nebo podélníky, ve výšce do 10 m</t>
  </si>
  <si>
    <t>1433539537</t>
  </si>
  <si>
    <t>https://podminky.urs.cz/item/CS_URS_2021_01/949211111</t>
  </si>
  <si>
    <t>32</t>
  </si>
  <si>
    <t>949211211</t>
  </si>
  <si>
    <t>Montáž lešeňové podlahy pro trubková lešení Příplatek za první a každý další den použití lešení k ceně -1111 nebo -1112</t>
  </si>
  <si>
    <t>-41301590</t>
  </si>
  <si>
    <t>https://podminky.urs.cz/item/CS_URS_2021_01/949211211</t>
  </si>
  <si>
    <t>605,46*30</t>
  </si>
  <si>
    <t>33</t>
  </si>
  <si>
    <t>949211811</t>
  </si>
  <si>
    <t>Demontáž lešeňové podlahy pro trubková lešení z fošen, prken nebo dřevěných sbíjených lešeňových dílců s příčníky nebo podélníky, ve výšce do 10 m</t>
  </si>
  <si>
    <t>1823453412</t>
  </si>
  <si>
    <t>https://podminky.urs.cz/item/CS_URS_2021_01/949211811</t>
  </si>
  <si>
    <t>34</t>
  </si>
  <si>
    <t>963012520</t>
  </si>
  <si>
    <t>Bourání stropů z desek nebo panelů železobetonových prefabrikovaných s dutinami z panelů, š. přes 300 mm tl. přes 140 mm</t>
  </si>
  <si>
    <t>844672384</t>
  </si>
  <si>
    <t>https://podminky.urs.cz/item/CS_URS_2021_01/963012520</t>
  </si>
  <si>
    <t>675,25*0,25</t>
  </si>
  <si>
    <t>35</t>
  </si>
  <si>
    <t>96401137R</t>
  </si>
  <si>
    <t>Vybourání železobetonových předpjatých příhradových nosníků ,vazníků, délky do 18 m</t>
  </si>
  <si>
    <t>-1228090287</t>
  </si>
  <si>
    <t>18,6*(1,5+2,4)/2*0,2*7</t>
  </si>
  <si>
    <t>36</t>
  </si>
  <si>
    <t>965045113</t>
  </si>
  <si>
    <t>Bourání potěrů tl. do 50 mm cementových nebo pískocementových, plochy přes 4 m2</t>
  </si>
  <si>
    <t>-220876090</t>
  </si>
  <si>
    <t>https://podminky.urs.cz/item/CS_URS_2021_01/965045113</t>
  </si>
  <si>
    <t>35,54*9,5*2</t>
  </si>
  <si>
    <t>37</t>
  </si>
  <si>
    <t>966080103</t>
  </si>
  <si>
    <t>Bourání kontaktního zateplení včetně povrchové úpravy omítkou nebo nátěrem z polystyrénových desek, tloušťky přes 60 do 120 mm</t>
  </si>
  <si>
    <t>2062280149</t>
  </si>
  <si>
    <t>https://podminky.urs.cz/item/CS_URS_2021_01/966080103</t>
  </si>
  <si>
    <t>35,54*1,3*2</t>
  </si>
  <si>
    <t>podél.stěny</t>
  </si>
  <si>
    <t>19,1*1,5*2</t>
  </si>
  <si>
    <t>štíty</t>
  </si>
  <si>
    <t>38</t>
  </si>
  <si>
    <t>971033561</t>
  </si>
  <si>
    <t>Vybourání otvorů ve zdivu základovém nebo nadzákladovém z cihel, tvárnic, příčkovek z cihel pálených na maltu vápennou nebo vápenocementovou plochy do 1 m2, tl. do 600 mm</t>
  </si>
  <si>
    <t>24386266</t>
  </si>
  <si>
    <t>https://podminky.urs.cz/item/CS_URS_2021_01/971033561</t>
  </si>
  <si>
    <t>0,5*1*0,375*12*2</t>
  </si>
  <si>
    <t>pro uvolnění žb.vazníků</t>
  </si>
  <si>
    <t>39</t>
  </si>
  <si>
    <t>978035117</t>
  </si>
  <si>
    <t>Odstranění tenkovrstvých omítek nebo štuku tloušťky do 2 mm obroušením, rozsahu přes 50 do 100%</t>
  </si>
  <si>
    <t>1018100346</t>
  </si>
  <si>
    <t>https://podminky.urs.cz/item/CS_URS_2021_01/978035117</t>
  </si>
  <si>
    <t>997</t>
  </si>
  <si>
    <t>Přesun sutě</t>
  </si>
  <si>
    <t>40</t>
  </si>
  <si>
    <t>997013112</t>
  </si>
  <si>
    <t>Vnitrostaveništní doprava suti a vybouraných hmot vodorovně do 50 m svisle s použitím mechanizace pro budovy a haly výšky přes 6 do 9 m</t>
  </si>
  <si>
    <t>t</t>
  </si>
  <si>
    <t>-369896291</t>
  </si>
  <si>
    <t>https://podminky.urs.cz/item/CS_URS_2021_01/997013112</t>
  </si>
  <si>
    <t>41</t>
  </si>
  <si>
    <t>997013501</t>
  </si>
  <si>
    <t>Odvoz suti a vybouraných hmot na skládku nebo meziskládku se složením, na vzdálenost do 1 km</t>
  </si>
  <si>
    <t>2138008452</t>
  </si>
  <si>
    <t>https://podminky.urs.cz/item/CS_URS_2021_01/997013501</t>
  </si>
  <si>
    <t>42</t>
  </si>
  <si>
    <t>997013509</t>
  </si>
  <si>
    <t>Odvoz suti a vybouraných hmot na skládku nebo meziskládku se složením, na vzdálenost Příplatek k ceně za každý další i započatý 1 km přes 1 km</t>
  </si>
  <si>
    <t>516561593</t>
  </si>
  <si>
    <t>https://podminky.urs.cz/item/CS_URS_2021_01/997013509</t>
  </si>
  <si>
    <t>502,34*14</t>
  </si>
  <si>
    <t>43</t>
  </si>
  <si>
    <t>997013811</t>
  </si>
  <si>
    <t>Poplatek za uložení stavebního odpadu na skládce (skládkovné) dřevěného zatříděného do Katalogu odpadů pod kódem 17 02 01</t>
  </si>
  <si>
    <t>1049936055</t>
  </si>
  <si>
    <t>https://podminky.urs.cz/item/CS_URS_2021_01/997013811</t>
  </si>
  <si>
    <t>669,91*0,01098</t>
  </si>
  <si>
    <t>669,91*0,008</t>
  </si>
  <si>
    <t>44</t>
  </si>
  <si>
    <t>997013814</t>
  </si>
  <si>
    <t>Poplatek za uložení stavebního odpadu na skládce (skládkovné) z izolačních materiálů zatříděného do Katalogu odpadů pod kódem 17 06 04</t>
  </si>
  <si>
    <t>-1028189631</t>
  </si>
  <si>
    <t>https://podminky.urs.cz/item/CS_URS_2021_01/997013814</t>
  </si>
  <si>
    <t>675,26*0,0053</t>
  </si>
  <si>
    <t>tepel.izol.</t>
  </si>
  <si>
    <t>675,26*0,014+337,63*0,002</t>
  </si>
  <si>
    <t>izolace - krytina</t>
  </si>
  <si>
    <t>45</t>
  </si>
  <si>
    <t>997013861</t>
  </si>
  <si>
    <t>Poplatek za uložení stavebního odpadu na recyklační skládce (skládkovné) z prostého betonu zatříděného do Katalogu odpadů pod kódem 17 01 01</t>
  </si>
  <si>
    <t>-1522284497</t>
  </si>
  <si>
    <t>https://podminky.urs.cz/item/CS_URS_2021_01/997013861</t>
  </si>
  <si>
    <t>675,26*0,09</t>
  </si>
  <si>
    <t>46</t>
  </si>
  <si>
    <t>997013862</t>
  </si>
  <si>
    <t>Poplatek za uložení stavebního odpadu na recyklační skládce (skládkovné) z armovaného betonu zatříděného do Katalogu odpadů pod kódem 17 01 01</t>
  </si>
  <si>
    <t>277183600</t>
  </si>
  <si>
    <t>https://podminky.urs.cz/item/CS_URS_2021_01/997013862</t>
  </si>
  <si>
    <t>168,81*1,6</t>
  </si>
  <si>
    <t>desky</t>
  </si>
  <si>
    <t>50,78*2,4</t>
  </si>
  <si>
    <t>vazníky</t>
  </si>
  <si>
    <t>47</t>
  </si>
  <si>
    <t>997013863</t>
  </si>
  <si>
    <t>Poplatek za uložení stavebního odpadu na recyklační skládce (skládkovné) cihelného zatříděného do Katalogu odpadů pod kódem 17 01 02</t>
  </si>
  <si>
    <t>-1661324234</t>
  </si>
  <si>
    <t>https://podminky.urs.cz/item/CS_URS_2021_01/997013863</t>
  </si>
  <si>
    <t>502,34</t>
  </si>
  <si>
    <t>-60,77-391,97-13,71-12,72</t>
  </si>
  <si>
    <t>998</t>
  </si>
  <si>
    <t>Přesun hmot</t>
  </si>
  <si>
    <t>48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</si>
  <si>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</si>
  <si>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</si>
  <si>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1578177898</t>
  </si>
  <si>
    <t>https://podminky.urs.cz/item/CS_URS_2021_01/998011002</t>
  </si>
  <si>
    <t>PSV</t>
  </si>
  <si>
    <t>Práce a dodávky PSV</t>
  </si>
  <si>
    <t>712</t>
  </si>
  <si>
    <t>Povlakové krytiny</t>
  </si>
  <si>
    <t>49</t>
  </si>
  <si>
    <t>712300833</t>
  </si>
  <si>
    <t>Odstranění ze střech plochých do 10° krytiny povlakové třívrstvé</t>
  </si>
  <si>
    <t>-1394320231</t>
  </si>
  <si>
    <t>https://podminky.urs.cz/item/CS_URS_2021_01/712300833</t>
  </si>
  <si>
    <t>50</t>
  </si>
  <si>
    <t>712300843</t>
  </si>
  <si>
    <t>Odstranění ze střech plochých do 10° zbytkového asfaltového pásu odsekáním</t>
  </si>
  <si>
    <t>-338346957</t>
  </si>
  <si>
    <t>https://podminky.urs.cz/item/CS_URS_2021_01/712300843</t>
  </si>
  <si>
    <t>675,26*0,5</t>
  </si>
  <si>
    <t>uvažováno 50 %</t>
  </si>
  <si>
    <t>51</t>
  </si>
  <si>
    <t>712341559</t>
  </si>
  <si>
    <t>Provedení povlakové krytiny střech plochých do 10° pásy přitavením NAIP v plné ploše</t>
  </si>
  <si>
    <t>-1560925350</t>
  </si>
  <si>
    <t>https://podminky.urs.cz/item/CS_URS_2021_01/712341559</t>
  </si>
  <si>
    <t>parotěs.vrstva</t>
  </si>
  <si>
    <t>52</t>
  </si>
  <si>
    <t>62866281</t>
  </si>
  <si>
    <t xml:space="preserve">samolepicí asf.pás  SBS modifikovaný  s nosnou vložkou ze skalné tkaniny  tl. 3 mm </t>
  </si>
  <si>
    <t>-1084134387</t>
  </si>
  <si>
    <t>675,26*1,1655 'Přepočtené koeficientem množství</t>
  </si>
  <si>
    <t>53</t>
  </si>
  <si>
    <t>712363604</t>
  </si>
  <si>
    <t xml:space="preserve">Provedení povlakové krytiny střech plochých do 10° s mechanicky kotvenou izolací včetně položení fólie a horkovzdušného svaření tl. tepelné izolace přes 240 mm budovy výšky do 18 m, kotvené do betonu </t>
  </si>
  <si>
    <t>1653644632</t>
  </si>
  <si>
    <t>https://podminky.urs.cz/item/CS_URS_2021_01/712363604</t>
  </si>
  <si>
    <t>54</t>
  </si>
  <si>
    <t>28322011</t>
  </si>
  <si>
    <t xml:space="preserve">PVC - P folie 1,8 mm , šedá s PES výztužnou vložkou  s klasifikací  BROOF  ( t3 )</t>
  </si>
  <si>
    <t>220788066</t>
  </si>
  <si>
    <t>55</t>
  </si>
  <si>
    <t>712391172</t>
  </si>
  <si>
    <t>Provedení povlakové krytiny střech plochých do 10° -ostatní práce provedení vrstvy textilní ochranné</t>
  </si>
  <si>
    <t>1544954957</t>
  </si>
  <si>
    <t>https://podminky.urs.cz/item/CS_URS_2021_01/712391172</t>
  </si>
  <si>
    <t>56</t>
  </si>
  <si>
    <t>69311035</t>
  </si>
  <si>
    <t>geotextilie tkaná separační, filtrační, výztužná PP pevnost v tahu 30kN/m ( ref.výrobek Filtek )</t>
  </si>
  <si>
    <t>615741812</t>
  </si>
  <si>
    <t>https://podminky.urs.cz/item/CS_URS_2021_01/69311035</t>
  </si>
  <si>
    <t>675,26*1,15 'Přepočtené koeficientem množství</t>
  </si>
  <si>
    <t>57</t>
  </si>
  <si>
    <t>998712102</t>
  </si>
  <si>
    <t>Přesun hmot pro povlakové krytiny stanovený z hmotnosti přesunovaného materiálu vodorovná dopravní vzdálenost do 50 m v objektech výšky přes 6 do 12 m</t>
  </si>
  <si>
    <t>-154232766</t>
  </si>
  <si>
    <t>https://podminky.urs.cz/item/CS_URS_2021_01/998712102</t>
  </si>
  <si>
    <t>713</t>
  </si>
  <si>
    <t>Izolace tepelné</t>
  </si>
  <si>
    <t>58</t>
  </si>
  <si>
    <t>713131143</t>
  </si>
  <si>
    <t>Montáž tepelné izolace stěn rohožemi, pásy, deskami, dílci, bloky (izolační materiál ve specifikaci) lepením celoplošně s mechanickým kotvením</t>
  </si>
  <si>
    <t>1388505137</t>
  </si>
  <si>
    <t>https://podminky.urs.cz/item/CS_URS_2021_01/713131143</t>
  </si>
  <si>
    <t>59</t>
  </si>
  <si>
    <t>28376142</t>
  </si>
  <si>
    <t>klín izolační z pěnového polystyrenu EPS 150 spádový</t>
  </si>
  <si>
    <t>-133491562</t>
  </si>
  <si>
    <t>https://podminky.urs.cz/item/CS_URS_2021_01/28376142</t>
  </si>
  <si>
    <t>21,37*0,08*1,05</t>
  </si>
  <si>
    <t>1,8*1,05 'Přepočtené koeficientem množství</t>
  </si>
  <si>
    <t>60</t>
  </si>
  <si>
    <t>713140823</t>
  </si>
  <si>
    <t>Odstranění tepelné izolace střech plochých z rohoží, pásů, dílců, desek, bloků nadstřešních izolací volně položených z polystyrenu suchého, tloušťka izolace přes 100 mm</t>
  </si>
  <si>
    <t>1214868714</t>
  </si>
  <si>
    <t>https://podminky.urs.cz/item/CS_URS_2021_01/713140823</t>
  </si>
  <si>
    <t>61</t>
  </si>
  <si>
    <t>713141131</t>
  </si>
  <si>
    <t>Montáž tepelné izolace střech plochých rohožemi, pásy, deskami, dílci, bloky (izolační materiál ve specifikaci) přilepenými za studena zplna, jednovrstvá</t>
  </si>
  <si>
    <t>394572098</t>
  </si>
  <si>
    <t>https://podminky.urs.cz/item/CS_URS_2021_01/713141131</t>
  </si>
  <si>
    <t>62</t>
  </si>
  <si>
    <t>28375990</t>
  </si>
  <si>
    <t>deska EPS 150 do plochých střech a podlah λ=0,035 tl 140mm</t>
  </si>
  <si>
    <t>1409320855</t>
  </si>
  <si>
    <t>675,26*1,02 'Přepočtené koeficientem množství</t>
  </si>
  <si>
    <t>63</t>
  </si>
  <si>
    <t>713141232</t>
  </si>
  <si>
    <t>Montáž tepelné izolace střech plochých mechanické přikotvení šrouby včetně dodávky šroubů, bez položení tepelné izolace tl. izolace přes 100 do 140 mm trapézového plechu nebo do dřeva</t>
  </si>
  <si>
    <t>1656647276</t>
  </si>
  <si>
    <t>https://podminky.urs.cz/item/CS_URS_2021_01/713141232</t>
  </si>
  <si>
    <t>64</t>
  </si>
  <si>
    <t>-1747033044</t>
  </si>
  <si>
    <t>65</t>
  </si>
  <si>
    <t>998713102</t>
  </si>
  <si>
    <t>Přesun hmot pro izolace tepelné stanovený z hmotnosti přesunovaného materiálu vodorovná dopravní vzdálenost do 50 m v objektech výšky přes 6 m do 12 m</t>
  </si>
  <si>
    <t>-625220501</t>
  </si>
  <si>
    <t>https://podminky.urs.cz/item/CS_URS_2021_01/998713102</t>
  </si>
  <si>
    <t>741</t>
  </si>
  <si>
    <t>Elektroinstalace - silnoproud</t>
  </si>
  <si>
    <t>66</t>
  </si>
  <si>
    <t>741122015</t>
  </si>
  <si>
    <t>Montáž kabelů měděných bez ukončení uložených pod omítku plných kulatých (např. CYKY), počtu a průřezu žil 3x1,5 mm2</t>
  </si>
  <si>
    <t>321845412</t>
  </si>
  <si>
    <t>https://podminky.urs.cz/item/CS_URS_2021_01/741122015</t>
  </si>
  <si>
    <t>67</t>
  </si>
  <si>
    <t>34111030</t>
  </si>
  <si>
    <t>kabel instalační jádro Cu plné izolace PVC plášť PVC 450/750V (CYKY) 3x1,5mm2</t>
  </si>
  <si>
    <t>-1552988887</t>
  </si>
  <si>
    <t>https://podminky.urs.cz/item/CS_URS_2021_01/34111030</t>
  </si>
  <si>
    <t>700*1,15 'Přepočtené koeficientem množství</t>
  </si>
  <si>
    <t>68</t>
  </si>
  <si>
    <t>741371141</t>
  </si>
  <si>
    <t>Montáž svítidel zářivkových se zapojením vodičů průmyslových stropních závěsných na řetízcích 2 zdroje</t>
  </si>
  <si>
    <t>-1408219892</t>
  </si>
  <si>
    <t>https://podminky.urs.cz/item/CS_URS_2021_01/741371141</t>
  </si>
  <si>
    <t xml:space="preserve">52 </t>
  </si>
  <si>
    <t>jídelna</t>
  </si>
  <si>
    <t>posluchárna</t>
  </si>
  <si>
    <t>69</t>
  </si>
  <si>
    <t>34814453R</t>
  </si>
  <si>
    <t xml:space="preserve">svítidlo zářivkové stropní  LED , 2x 16W</t>
  </si>
  <si>
    <t>631327405</t>
  </si>
  <si>
    <t>70</t>
  </si>
  <si>
    <t>741371821</t>
  </si>
  <si>
    <t>Demontáž svítidel bez zachování funkčnosti (do suti) v bytových nebo společenských místnostech modulového systému zářivkových, délky do 1100 mm</t>
  </si>
  <si>
    <t>-1936395014</t>
  </si>
  <si>
    <t>https://podminky.urs.cz/item/CS_URS_2021_01/741371821</t>
  </si>
  <si>
    <t>52+30</t>
  </si>
  <si>
    <t>71</t>
  </si>
  <si>
    <t>741420001</t>
  </si>
  <si>
    <t>Montáž hromosvodného vedení svodových drátů nebo lan s podpěrami, Ø do 10 mm</t>
  </si>
  <si>
    <t>1910926457</t>
  </si>
  <si>
    <t>https://podminky.urs.cz/item/CS_URS_2021_01/741420001</t>
  </si>
  <si>
    <t>2*19,1</t>
  </si>
  <si>
    <t>3*36,46</t>
  </si>
  <si>
    <t>72</t>
  </si>
  <si>
    <t>741421821</t>
  </si>
  <si>
    <t>Demontáž hromosvodného vedení bez zachování funkčnosti svodových drátů nebo lan na rovné střeše, průměru do 8 mm</t>
  </si>
  <si>
    <t>978974914</t>
  </si>
  <si>
    <t>https://podminky.urs.cz/item/CS_URS_2021_01/741421821</t>
  </si>
  <si>
    <t>73</t>
  </si>
  <si>
    <t>74172100R</t>
  </si>
  <si>
    <t xml:space="preserve">Montáž fotovoltaických panelů </t>
  </si>
  <si>
    <t>715897527</t>
  </si>
  <si>
    <t>400</t>
  </si>
  <si>
    <t>74</t>
  </si>
  <si>
    <t>74172109R</t>
  </si>
  <si>
    <t xml:space="preserve">Demontáž fotovoltaických panelů </t>
  </si>
  <si>
    <t>-1121232529</t>
  </si>
  <si>
    <t>742</t>
  </si>
  <si>
    <t>Elektroinstalace - slaboproud</t>
  </si>
  <si>
    <t>75</t>
  </si>
  <si>
    <t>742110104</t>
  </si>
  <si>
    <t>Montáž kabelového žlabu 250/100 mm</t>
  </si>
  <si>
    <t>-281557327</t>
  </si>
  <si>
    <t>https://podminky.urs.cz/item/CS_URS_2021_01/742110104</t>
  </si>
  <si>
    <t>1,8</t>
  </si>
  <si>
    <t>76</t>
  </si>
  <si>
    <t>34575495</t>
  </si>
  <si>
    <t>žlab kabelový pozinkovaný 2m/ks 100X250</t>
  </si>
  <si>
    <t>-1113900201</t>
  </si>
  <si>
    <t>https://podminky.urs.cz/item/CS_URS_2021_01/34575495</t>
  </si>
  <si>
    <t>77</t>
  </si>
  <si>
    <t>34575004</t>
  </si>
  <si>
    <t>víko žlabu pozinkované 2m/ks š 250mm</t>
  </si>
  <si>
    <t>1906863586</t>
  </si>
  <si>
    <t>https://podminky.urs.cz/item/CS_URS_2021_01/34575004</t>
  </si>
  <si>
    <t>762</t>
  </si>
  <si>
    <t>Konstrukce tesařské</t>
  </si>
  <si>
    <t>78</t>
  </si>
  <si>
    <t>762083122</t>
  </si>
  <si>
    <t>Práce společné pro tesařské konstrukce impregnace řeziva máčením proti dřevokaznému hmyzu, houbám a plísním, třída ohrožení 3 a 4 (dřevo v exteriéru)</t>
  </si>
  <si>
    <t>-1956982013</t>
  </si>
  <si>
    <t>https://podminky.urs.cz/item/CS_URS_2021_01/762083122</t>
  </si>
  <si>
    <t>0,26+0,17</t>
  </si>
  <si>
    <t>79</t>
  </si>
  <si>
    <t>762332132</t>
  </si>
  <si>
    <t>Montáž vázaných konstrukcí krovů střech pultových, sedlových, valbových, stanových čtvercového nebo obdélníkového půdorysu z řeziva hraněného průřezové plochy přes 120 do 224 cm2</t>
  </si>
  <si>
    <t>-607027868</t>
  </si>
  <si>
    <t>https://podminky.urs.cz/item/CS_URS_2021_01/762332132</t>
  </si>
  <si>
    <t xml:space="preserve">trámky 80/160/250  po 1 m </t>
  </si>
  <si>
    <t>0,25*37*2</t>
  </si>
  <si>
    <t>80</t>
  </si>
  <si>
    <t>60512130</t>
  </si>
  <si>
    <t>hranol stavební řezivo průřezu do 224cm2 do dl 6m</t>
  </si>
  <si>
    <t>45409622</t>
  </si>
  <si>
    <t>https://podminky.urs.cz/item/CS_URS_2021_01/60512130</t>
  </si>
  <si>
    <t>18,5*0,08*0,16*1,1</t>
  </si>
  <si>
    <t>81</t>
  </si>
  <si>
    <t>762332922</t>
  </si>
  <si>
    <t>Doplnění střešní vazby řezivem (materiál v ceně) průřezové plochy přes 120 do 224 cm2</t>
  </si>
  <si>
    <t>273808920</t>
  </si>
  <si>
    <t>https://podminky.urs.cz/item/CS_URS_2021_01/762332922</t>
  </si>
  <si>
    <t xml:space="preserve">trámky 8/16  dl. 25 cm po 1m, </t>
  </si>
  <si>
    <t>36*2*0,25*1,1</t>
  </si>
  <si>
    <t>82</t>
  </si>
  <si>
    <t>762341047</t>
  </si>
  <si>
    <t>Bednění a laťování bednění střech rovných sklonu do 60° s vyřezáním otvorů z dřevoštěpkových desek OSB šroubovaných na rošt na pero a drážku, tloušťky desky 25 mm</t>
  </si>
  <si>
    <t>-285280187</t>
  </si>
  <si>
    <t>https://podminky.urs.cz/item/CS_URS_2021_01/762341047</t>
  </si>
  <si>
    <t>83</t>
  </si>
  <si>
    <t>762342214</t>
  </si>
  <si>
    <t>Bednění a laťování montáž laťování střech jednoduchých sklonu do 60° při osové vzdálenosti latí přes 150 do 360 mm</t>
  </si>
  <si>
    <t>1361630617</t>
  </si>
  <si>
    <t>https://podminky.urs.cz/item/CS_URS_2021_01/762342214</t>
  </si>
  <si>
    <t>21,5</t>
  </si>
  <si>
    <t>atiky</t>
  </si>
  <si>
    <t>84</t>
  </si>
  <si>
    <t>60514106</t>
  </si>
  <si>
    <t>řezivo jehličnaté lať pevnostní třída S10-13 průřez 40x60mm</t>
  </si>
  <si>
    <t>506525678</t>
  </si>
  <si>
    <t>https://podminky.urs.cz/item/CS_URS_2021_01/60514106</t>
  </si>
  <si>
    <t>64,5*0,06*0,04*1,1</t>
  </si>
  <si>
    <t>85</t>
  </si>
  <si>
    <t>762361313R</t>
  </si>
  <si>
    <t>Konstrukční vrstva pod klempířské prvky pro oplechování horních ploch zdí a nadezdívek (atik) z desek březové foliované překližky s voděodolným nátěrem šroubovaných do podkladu, tloušťky desky 21 mm</t>
  </si>
  <si>
    <t>-1159614978</t>
  </si>
  <si>
    <t>okapová hrana</t>
  </si>
  <si>
    <t>35,34*2*0,6</t>
  </si>
  <si>
    <t>atika štítů</t>
  </si>
  <si>
    <t>19,2*2*0,56</t>
  </si>
  <si>
    <t>86</t>
  </si>
  <si>
    <t>762395000</t>
  </si>
  <si>
    <t>Spojovací prostředky krovů, bednění a laťování, nadstřešních konstrukcí svory, prkna, hřebíky, pásová ocel, vruty</t>
  </si>
  <si>
    <t>514594463</t>
  </si>
  <si>
    <t>https://podminky.urs.cz/item/CS_URS_2021_01/762395000</t>
  </si>
  <si>
    <t>31,53</t>
  </si>
  <si>
    <t>0,17</t>
  </si>
  <si>
    <t>19,8*0,08*0,16*1,1</t>
  </si>
  <si>
    <t>87</t>
  </si>
  <si>
    <t>998762102</t>
  </si>
  <si>
    <t>Přesun hmot pro konstrukce tesařské stanovený z hmotnosti přesunovaného materiálu vodorovná dopravní vzdálenost do 50 m v objektech výšky přes 6 do 12 m</t>
  </si>
  <si>
    <t>-692708651</t>
  </si>
  <si>
    <t>https://podminky.urs.cz/item/CS_URS_2021_01/998762102</t>
  </si>
  <si>
    <t>763</t>
  </si>
  <si>
    <t>Konstrukce suché výstavby</t>
  </si>
  <si>
    <t>88</t>
  </si>
  <si>
    <t>76373001R</t>
  </si>
  <si>
    <t xml:space="preserve">D + M ocelových svařenců a táhel - žárový pozink </t>
  </si>
  <si>
    <t>soubor</t>
  </si>
  <si>
    <t>2082129776</t>
  </si>
  <si>
    <t>89</t>
  </si>
  <si>
    <t>76373221R</t>
  </si>
  <si>
    <t>Montáž střešní konstrukce do 10 m výšky římsy opláštění střechy, štítů, říms, dýmníků a světlíkových obrub z vazníků plnostěnných, konstrukční délky přes 18 m</t>
  </si>
  <si>
    <t>-802885404</t>
  </si>
  <si>
    <t>18,6*7</t>
  </si>
  <si>
    <t>90</t>
  </si>
  <si>
    <t>61223210R</t>
  </si>
  <si>
    <t xml:space="preserve">vazník  konstrukční BSH GL 24h 200/1200-1500 , vrstvený lepený , v pohledové kvalitě  vč.nátěru ne dřevo ,okování třmeny, a vyvrtáním pro táhla</t>
  </si>
  <si>
    <t>-1517819945</t>
  </si>
  <si>
    <t>91</t>
  </si>
  <si>
    <t>61224001R</t>
  </si>
  <si>
    <t xml:space="preserve">dopravné vazníků a vaznic </t>
  </si>
  <si>
    <t>ks</t>
  </si>
  <si>
    <t>-1164515875</t>
  </si>
  <si>
    <t>92</t>
  </si>
  <si>
    <t>61224005R</t>
  </si>
  <si>
    <t xml:space="preserve">montážní a spojovací materiál ( elastomerové podložky, šrouby, vruty , třmeny apod. ) </t>
  </si>
  <si>
    <t>-1425332309</t>
  </si>
  <si>
    <t>93</t>
  </si>
  <si>
    <t>763734113</t>
  </si>
  <si>
    <t>Montáž střešní konstrukce do 10 m výšky římsy opláštění střechy, štítů, říms, dýmníků a světlíkových obrub z ostatních prvků, krokví, vaznic, ztužidel, zavětrování, průřezové plochy přes 150 do 500 cm2</t>
  </si>
  <si>
    <t>-111208247</t>
  </si>
  <si>
    <t>https://podminky.urs.cz/item/CS_URS_2021_01/763734113</t>
  </si>
  <si>
    <t>36,6*9*2</t>
  </si>
  <si>
    <t>94</t>
  </si>
  <si>
    <t>61223270R</t>
  </si>
  <si>
    <t xml:space="preserve">rozpěrné vaznice GL 24h v pohladové kvelitě s nátěrem na dřevo </t>
  </si>
  <si>
    <t>-811772532</t>
  </si>
  <si>
    <t>95</t>
  </si>
  <si>
    <t>76379001R</t>
  </si>
  <si>
    <t xml:space="preserve">Manipulační technika ( jeřáby a plošiny ) - počítáno s jeřábem AD 50 - AD 70 </t>
  </si>
  <si>
    <t xml:space="preserve">soubor </t>
  </si>
  <si>
    <t>-1022336251</t>
  </si>
  <si>
    <t>96</t>
  </si>
  <si>
    <t>998763101</t>
  </si>
  <si>
    <t>Přesun hmot pro dřevostavby stanovený z hmotnosti přesunovaného materiálu vodorovná dopravní vzdálenost do 50 m v objektech výšky přes 6 do 12 m</t>
  </si>
  <si>
    <t>476139060</t>
  </si>
  <si>
    <t>https://podminky.urs.cz/item/CS_URS_2021_01/998763101</t>
  </si>
  <si>
    <t>764</t>
  </si>
  <si>
    <t>Konstrukce klempířské</t>
  </si>
  <si>
    <t>97</t>
  </si>
  <si>
    <t>764004801</t>
  </si>
  <si>
    <t>Demontáž klempířských konstrukcí žlabu podokapního do suti</t>
  </si>
  <si>
    <t>-1409706645</t>
  </si>
  <si>
    <t>https://podminky.urs.cz/item/CS_URS_2021_01/764004801</t>
  </si>
  <si>
    <t>35,54*2</t>
  </si>
  <si>
    <t>98</t>
  </si>
  <si>
    <t>764004863</t>
  </si>
  <si>
    <t>Demontáž klempířských konstrukcí svodu k dalšímu použití</t>
  </si>
  <si>
    <t>-1016288566</t>
  </si>
  <si>
    <t>https://podminky.urs.cz/item/CS_URS_2021_01/764004863</t>
  </si>
  <si>
    <t>3,8*6</t>
  </si>
  <si>
    <t>99</t>
  </si>
  <si>
    <t>764011612</t>
  </si>
  <si>
    <t>Podkladní plech z pozinkovaného plechu s povrchovou úpravou rš 200 mm</t>
  </si>
  <si>
    <t>-1895550943</t>
  </si>
  <si>
    <t>https://podminky.urs.cz/item/CS_URS_2021_01/764011612</t>
  </si>
  <si>
    <t>35,34*2</t>
  </si>
  <si>
    <t>100</t>
  </si>
  <si>
    <t>764011621</t>
  </si>
  <si>
    <t>Dilatační lišta z pozinkovaného plechu s povrchovou úpravou poplast . připojovací, včetně tmelení rš 100 mm</t>
  </si>
  <si>
    <t>-1169680922</t>
  </si>
  <si>
    <t>https://podminky.urs.cz/item/CS_URS_2021_01/764011621</t>
  </si>
  <si>
    <t>8,938*2*2*3</t>
  </si>
  <si>
    <t>101</t>
  </si>
  <si>
    <t>764011625</t>
  </si>
  <si>
    <t>Dilatační lišta z pozinkovaného plechu s povrchovou úpravou poplast. připojovací, včetně tmelení rš 250 mm</t>
  </si>
  <si>
    <t>-1770788501</t>
  </si>
  <si>
    <t>8,938*2*2</t>
  </si>
  <si>
    <t>102</t>
  </si>
  <si>
    <t>764202134</t>
  </si>
  <si>
    <t>Montáž oplechování střešních prvků okapu okapovým plechem rovným</t>
  </si>
  <si>
    <t>1109728667</t>
  </si>
  <si>
    <t>https://podminky.urs.cz/item/CS_URS_2021_01/764202134</t>
  </si>
  <si>
    <t>103</t>
  </si>
  <si>
    <t>ILG.15A080</t>
  </si>
  <si>
    <t>podkladní plech pozinkovaný tl. 0,80, var.A, 2m, r.š.=200, a=28,b=172</t>
  </si>
  <si>
    <t>484665696</t>
  </si>
  <si>
    <t>104</t>
  </si>
  <si>
    <t>764214607</t>
  </si>
  <si>
    <t>Oplechování horních ploch zdí a nadezdívek (atik) z pozinkovaného plechu s povrchovou úpravou poplast. mechanicky kotvené rš 670 mm</t>
  </si>
  <si>
    <t>536828827</t>
  </si>
  <si>
    <t>https://podminky.urs.cz/item/CS_URS_2021_01/764214607</t>
  </si>
  <si>
    <t>19,1*2</t>
  </si>
  <si>
    <t>105</t>
  </si>
  <si>
    <t>764508131</t>
  </si>
  <si>
    <t>Montáž svodu kruhového, průměru svodu</t>
  </si>
  <si>
    <t>-150219004</t>
  </si>
  <si>
    <t>https://podminky.urs.cz/item/CS_URS_2021_01/764508131</t>
  </si>
  <si>
    <t>106</t>
  </si>
  <si>
    <t>764541305</t>
  </si>
  <si>
    <t>Žlab podokapní z titanzinkového lesklého válcovaného plechu včetně háků a čel půlkruhový rš 330 mm</t>
  </si>
  <si>
    <t>-215415442</t>
  </si>
  <si>
    <t>https://podminky.urs.cz/item/CS_URS_2021_01/764541305</t>
  </si>
  <si>
    <t>107</t>
  </si>
  <si>
    <t>764541346</t>
  </si>
  <si>
    <t>Žlab podokapní z titanzinkového lesklého válcovaného plechu včetně háků a čel kotlík oválný (trychtýřový), rš žlabu/průměr svodu 330/100 mm</t>
  </si>
  <si>
    <t>-1703567136</t>
  </si>
  <si>
    <t>https://podminky.urs.cz/item/CS_URS_2021_01/764541346</t>
  </si>
  <si>
    <t>108</t>
  </si>
  <si>
    <t>998764102</t>
  </si>
  <si>
    <t>Přesun hmot pro konstrukce klempířské stanovený z hmotnosti přesunovaného materiálu vodorovná dopravní vzdálenost do 50 m v objektech výšky přes 6 do 12 m</t>
  </si>
  <si>
    <t>1417825327</t>
  </si>
  <si>
    <t>https://podminky.urs.cz/item/CS_URS_2021_01/998764102</t>
  </si>
  <si>
    <t>765</t>
  </si>
  <si>
    <t>Krytina skládaná</t>
  </si>
  <si>
    <t>109</t>
  </si>
  <si>
    <t>765192001</t>
  </si>
  <si>
    <t>Nouzové zakrytí střechy plachtou</t>
  </si>
  <si>
    <t>-610074274</t>
  </si>
  <si>
    <t>https://podminky.urs.cz/item/CS_URS_2021_01/765192001</t>
  </si>
  <si>
    <t>34,54*9,5*2</t>
  </si>
  <si>
    <t>766</t>
  </si>
  <si>
    <t>Konstrukce truhlářské</t>
  </si>
  <si>
    <t>110</t>
  </si>
  <si>
    <t>766421822</t>
  </si>
  <si>
    <t>Demontáž obložení podhledů podkladových roštů</t>
  </si>
  <si>
    <t>-235546121</t>
  </si>
  <si>
    <t>https://podminky.urs.cz/item/CS_URS_2021_01/766421822</t>
  </si>
  <si>
    <t>111</t>
  </si>
  <si>
    <t>76642182R</t>
  </si>
  <si>
    <t xml:space="preserve">Demontáž obložení podhledů - nabázi dřeva </t>
  </si>
  <si>
    <t>-745648831</t>
  </si>
  <si>
    <t>17,75*23,3</t>
  </si>
  <si>
    <t>11,95*3,7</t>
  </si>
  <si>
    <t>17,75*11,95</t>
  </si>
  <si>
    <t>767</t>
  </si>
  <si>
    <t>Konstrukce zámečnické</t>
  </si>
  <si>
    <t>112</t>
  </si>
  <si>
    <t>767995114</t>
  </si>
  <si>
    <t>Montáž ostatních atypických zámečnických konstrukcí hmotnosti přes 20 do 50 kg</t>
  </si>
  <si>
    <t>kg</t>
  </si>
  <si>
    <t>-1386730865</t>
  </si>
  <si>
    <t>https://podminky.urs.cz/item/CS_URS_2021_01/767995114</t>
  </si>
  <si>
    <t xml:space="preserve">doplnění U 10  do stáv.rámu</t>
  </si>
  <si>
    <t>10,6*3*2*4</t>
  </si>
  <si>
    <t>113</t>
  </si>
  <si>
    <t>13010816</t>
  </si>
  <si>
    <t xml:space="preserve">ocel profilová UPN 100 jakost 11 375 vč. nátěru </t>
  </si>
  <si>
    <t>-1366484317</t>
  </si>
  <si>
    <t>https://podminky.urs.cz/item/CS_URS_2021_01/13010816</t>
  </si>
  <si>
    <t>114</t>
  </si>
  <si>
    <t>998767102</t>
  </si>
  <si>
    <t>Přesun hmot pro zámečnické konstrukce stanovený z hmotnosti přesunovaného materiálu vodorovná dopravní vzdálenost do 50 m v objektech výšky přes 6 do 12 m</t>
  </si>
  <si>
    <t>-214815822</t>
  </si>
  <si>
    <t>https://podminky.urs.cz/item/CS_URS_2021_01/998767102</t>
  </si>
  <si>
    <t>783</t>
  </si>
  <si>
    <t>Dokončovací práce - nátěry</t>
  </si>
  <si>
    <t>115</t>
  </si>
  <si>
    <t>783823135</t>
  </si>
  <si>
    <t>Penetrační nátěr omítek hladkých omítek hladkých, zrnitých tenkovrstvých nebo štukových stupně členitosti 1 a 2 silikonový</t>
  </si>
  <si>
    <t>-1415378008</t>
  </si>
  <si>
    <t>https://podminky.urs.cz/item/CS_URS_2021_01/783823135</t>
  </si>
  <si>
    <t>116</t>
  </si>
  <si>
    <t>783827125</t>
  </si>
  <si>
    <t>Krycí (ochranný ) nátěr omítek jednonásobný hladkých omítek hladkých, zrnitých tenkovrstvých nebo štukových stupně členitosti 1 a 2 silikonový</t>
  </si>
  <si>
    <t>-1538370804</t>
  </si>
  <si>
    <t>https://podminky.urs.cz/item/CS_URS_2021_01/783827125</t>
  </si>
  <si>
    <t>0,5*4+1*10+92,4</t>
  </si>
  <si>
    <t>784</t>
  </si>
  <si>
    <t>Dokončovací práce - malby a tapety</t>
  </si>
  <si>
    <t>117</t>
  </si>
  <si>
    <t>784111005</t>
  </si>
  <si>
    <t>Oprášení (ometení) podkladu v místnostech výšky přes 5,00 m</t>
  </si>
  <si>
    <t>313118001</t>
  </si>
  <si>
    <t>https://podminky.urs.cz/item/CS_URS_2021_01/784111005</t>
  </si>
  <si>
    <t>118</t>
  </si>
  <si>
    <t>784111015</t>
  </si>
  <si>
    <t>Obroušení podkladu omítky v místnostech výšky přes 5,00 m</t>
  </si>
  <si>
    <t>-637392191</t>
  </si>
  <si>
    <t>https://podminky.urs.cz/item/CS_URS_2021_01/784111015</t>
  </si>
  <si>
    <t>119</t>
  </si>
  <si>
    <t>784181105</t>
  </si>
  <si>
    <t>Penetrace podkladu jednonásobná základní akrylátová bezbarvá v místnostech výšky přes 5,00 m</t>
  </si>
  <si>
    <t>1146954094</t>
  </si>
  <si>
    <t>https://podminky.urs.cz/item/CS_URS_2021_01/784181105</t>
  </si>
  <si>
    <t>120</t>
  </si>
  <si>
    <t>784221005</t>
  </si>
  <si>
    <t>Malby z malířských směsí otěruvzdorných za sucha jednonásobné, bílé za sucha otěruvzdorné dobře v místnostech výšky přes 5,00 m</t>
  </si>
  <si>
    <t>1110484384</t>
  </si>
  <si>
    <t>https://podminky.urs.cz/item/CS_URS_2021_01/784221005</t>
  </si>
  <si>
    <t>7,75*23,8*2</t>
  </si>
  <si>
    <t>(8,7+7,75)/2*17,75*2</t>
  </si>
  <si>
    <t>-2,1*1,5*12*2</t>
  </si>
  <si>
    <t>(4,2+5)/2*11,95*2+3,7*4,2</t>
  </si>
  <si>
    <t>4,2*11,95+5*11,95+(4,2+7,75)/2*13,7*2</t>
  </si>
  <si>
    <t>0,2*(2,1*24+1,5*48)</t>
  </si>
  <si>
    <t>Práce a dodávky M</t>
  </si>
  <si>
    <t>21-M</t>
  </si>
  <si>
    <t>Elektromontáže</t>
  </si>
  <si>
    <t>121</t>
  </si>
  <si>
    <t>210100001</t>
  </si>
  <si>
    <t>Ukončení vodičů izolovaných s označením a zapojením v rozváděči nebo na přístroji průřezu žíly do 2,5 mm2</t>
  </si>
  <si>
    <t>-200137122</t>
  </si>
  <si>
    <t>https://podminky.urs.cz/item/CS_URS_2021_01/210100001</t>
  </si>
  <si>
    <t>MASN2902 - Vzduchotechnika</t>
  </si>
  <si>
    <t>HZS - Hodinové zúčtovací sazby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</si>
  <si>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</si>
  <si>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</si>
  <si>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</si>
  <si>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751 - Vzduchotechnika</t>
  </si>
  <si>
    <t>VRN - Vedlejší rozpočtové náklady</t>
  </si>
  <si>
    <t xml:space="preserve">    VRN1 - Průzkumné, geodetické a projektové práce</t>
  </si>
  <si>
    <t xml:space="preserve">    VRN4 - Inženýrská činnost</t>
  </si>
  <si>
    <t>612325213</t>
  </si>
  <si>
    <t>Vápenocementová omítka jednotlivých malých ploch hladká na stěnách, plochy jednotlivě přes 0,25 do 1 m2</t>
  </si>
  <si>
    <t>-1071767272</t>
  </si>
  <si>
    <t>https://podminky.urs.cz/item/CS_URS_2021_01/612325213</t>
  </si>
  <si>
    <t>612325215</t>
  </si>
  <si>
    <t>Vápenocementová omítka jednotlivých malých ploch hladká na stěnách, plochy jednotlivě přes 1,0 do 4 m2</t>
  </si>
  <si>
    <t>820724053</t>
  </si>
  <si>
    <t>https://podminky.urs.cz/item/CS_URS_2021_01/612325215</t>
  </si>
  <si>
    <t>-674902695</t>
  </si>
  <si>
    <t>945412111</t>
  </si>
  <si>
    <t>Teleskopická hydraulická montážní plošina na samohybném podvozku, s otočným košem výšky zdvihu do 8 m</t>
  </si>
  <si>
    <t>den</t>
  </si>
  <si>
    <t>CS ÚRS 2020 02</t>
  </si>
  <si>
    <t>2017114344</t>
  </si>
  <si>
    <t>952901110R</t>
  </si>
  <si>
    <t>Požární dohled</t>
  </si>
  <si>
    <t>hod</t>
  </si>
  <si>
    <t>-795439676</t>
  </si>
  <si>
    <t>952902021</t>
  </si>
  <si>
    <t>Čištění budov při provádění oprav a udržovacích prací podlah hladkých zametením</t>
  </si>
  <si>
    <t>CS ÚRS 2017 01</t>
  </si>
  <si>
    <t>1981856215</t>
  </si>
  <si>
    <t>962032230</t>
  </si>
  <si>
    <t>Bourání zdiva nadzákladového z cihel nebo tvárnic z cihel pálených nebo vápenopískových, na maltu vápennou nebo vápenocementovou, objemu do 1 m3</t>
  </si>
  <si>
    <t>-1044071330</t>
  </si>
  <si>
    <t>https://podminky.urs.cz/item/CS_URS_2021_01/962032230</t>
  </si>
  <si>
    <t>997002511</t>
  </si>
  <si>
    <t>Vodorovné přemístění suti a vybouraných hmot bez naložení, se složením a hrubým urovnáním na vzdálenost do 1 km</t>
  </si>
  <si>
    <t>451793423</t>
  </si>
  <si>
    <t>https://podminky.urs.cz/item/CS_URS_2021_01/997002511</t>
  </si>
  <si>
    <t>997002519</t>
  </si>
  <si>
    <t>Vodorovné přemístění suti a vybouraných hmot bez naložení, se složením a hrubým urovnáním Příplatek k ceně za každý další i započatý 1 km přes 1 km</t>
  </si>
  <si>
    <t>-1846371554</t>
  </si>
  <si>
    <t>https://podminky.urs.cz/item/CS_URS_2021_01/997002519</t>
  </si>
  <si>
    <t>0,03*15 'Přepočtené koeficientem množství</t>
  </si>
  <si>
    <t>997002611</t>
  </si>
  <si>
    <t>Nakládání suti a vybouraných hmot na dopravní prostředek pro vodorovné přemístění</t>
  </si>
  <si>
    <t>817055661</t>
  </si>
  <si>
    <t>https://podminky.urs.cz/item/CS_URS_2021_01/997002611</t>
  </si>
  <si>
    <t>997013631</t>
  </si>
  <si>
    <t>Poplatek za uložení stavebního odpadu na skládce (skládkovné) směsného stavebního a demoličního zatříděného do Katalogu odpadů pod kódem 17 09 04</t>
  </si>
  <si>
    <t>2081665053</t>
  </si>
  <si>
    <t>https://podminky.urs.cz/item/CS_URS_2021_01/997013631</t>
  </si>
  <si>
    <t>998017002</t>
  </si>
  <si>
    <t>Přesun hmot pro budovy občanské výstavby, bydlení, výrobu a služby s omezením mechanizace vodorovná dopravní vzdálenost do 100 m pro budovy s jakoukoliv nosnou konstrukcí výšky přes 6 do 12 m</t>
  </si>
  <si>
    <t>-1691719522</t>
  </si>
  <si>
    <t>https://podminky.urs.cz/item/CS_URS_2021_01/998017002</t>
  </si>
  <si>
    <t>713410874R</t>
  </si>
  <si>
    <t>Odstranění tepelné izolace potrubí a ohybů pásy nebo rohožemi s povrchovou úpravou hliníkovou fólií připevněnými samolepící hliníkovou páskou ohybů, tloušťka izolace a ekologická likvidace tepelné izolace</t>
  </si>
  <si>
    <t>-1378622389</t>
  </si>
  <si>
    <t>713463211</t>
  </si>
  <si>
    <t>Montáž izolace tepelné potrubí a ohybů tvarovkami nebo deskami potrubními pouzdry s povrchovou úpravou hliníkovou fólií (izolační materiál ve specifikaci) přelepenými samolepící hliníkovou páskou potrubí jednovrstvá D do 50 mm</t>
  </si>
  <si>
    <t>CS ÚRS 2020 01</t>
  </si>
  <si>
    <t>-513193564</t>
  </si>
  <si>
    <t>63154572</t>
  </si>
  <si>
    <t>pouzdro izolační potrubní z minerální vlny s Al fólií max. 250/100°C 35/40mm</t>
  </si>
  <si>
    <t>CS ÚRS 2021 02</t>
  </si>
  <si>
    <t>-155615989</t>
  </si>
  <si>
    <t>https://podminky.urs.cz/item/CS_URS_2021_02/63154572</t>
  </si>
  <si>
    <t>63154001</t>
  </si>
  <si>
    <t>páska samolepící hliníková š 50mm dl 50m</t>
  </si>
  <si>
    <t>-279082052</t>
  </si>
  <si>
    <t>998713101</t>
  </si>
  <si>
    <t>Přesun hmot pro izolace tepelné stanovený z hmotnosti přesunovaného materiálu vodorovná dopravní vzdálenost do 50 m v objektech výšky do 6 m</t>
  </si>
  <si>
    <t>CS ÚRS 2018 02</t>
  </si>
  <si>
    <t>-1793137824</t>
  </si>
  <si>
    <t>HZS</t>
  </si>
  <si>
    <t>Hodinové zúčtovací sazby</t>
  </si>
  <si>
    <t>HZS1292R</t>
  </si>
  <si>
    <t>Stavební přípomoce</t>
  </si>
  <si>
    <t>512</t>
  </si>
  <si>
    <t>2078847451</t>
  </si>
  <si>
    <t>HZS2491</t>
  </si>
  <si>
    <t>Hodinové zúčtovací sazby profesí PSV zednické výpomoci a pomocné práce PSV dělník zednických výpomocí</t>
  </si>
  <si>
    <t>1565595004</t>
  </si>
  <si>
    <t>732</t>
  </si>
  <si>
    <t>Ústřední vytápění - strojovny</t>
  </si>
  <si>
    <t>732100101R</t>
  </si>
  <si>
    <t>Tlaková a topná zkouška</t>
  </si>
  <si>
    <t>h</t>
  </si>
  <si>
    <t>422277392</t>
  </si>
  <si>
    <t>732100103R</t>
  </si>
  <si>
    <t>Proplach potrubí vodou</t>
  </si>
  <si>
    <t>-2114828351</t>
  </si>
  <si>
    <t>732100106R</t>
  </si>
  <si>
    <t>Uvedení kompaktní předávací stanice do provozu</t>
  </si>
  <si>
    <t>-1140134101</t>
  </si>
  <si>
    <t>732100107R</t>
  </si>
  <si>
    <t>Zaškolení obsluhy kompaktní předávací stanice</t>
  </si>
  <si>
    <t>-749954231</t>
  </si>
  <si>
    <t>732199100</t>
  </si>
  <si>
    <t>Montáž štítků orientačních</t>
  </si>
  <si>
    <t>-1864501455</t>
  </si>
  <si>
    <t>358225911R</t>
  </si>
  <si>
    <t>Štítek popisovací pro technologii PS a kotelen</t>
  </si>
  <si>
    <t>-1404747047</t>
  </si>
  <si>
    <t>732227821R</t>
  </si>
  <si>
    <t>Demontáž stávající technologie vzduchotechniky a její ekologická likvidace</t>
  </si>
  <si>
    <t>-1585770411</t>
  </si>
  <si>
    <t>732229660R</t>
  </si>
  <si>
    <t>Montáž kompaktních předávacích stanic</t>
  </si>
  <si>
    <t>898894189</t>
  </si>
  <si>
    <t>484877425R</t>
  </si>
  <si>
    <t xml:space="preserve">Kompaktní předávací stanice tepla - KPS VZV 1V  CH30 kW, včetně ŘS (viz.soupiska komponentů) </t>
  </si>
  <si>
    <t>-1791569690</t>
  </si>
  <si>
    <t>484877428R</t>
  </si>
  <si>
    <t>Kompaktní předávací stanice tepla - snímatelná tepelná izolace</t>
  </si>
  <si>
    <t>-1473416427</t>
  </si>
  <si>
    <t>732420812</t>
  </si>
  <si>
    <t>Demontáž čerpadel oběhových spirálních (do potrubí) DN 40</t>
  </si>
  <si>
    <t>196089791</t>
  </si>
  <si>
    <t>https://podminky.urs.cz/item/CS_URS_2021_02/732420812</t>
  </si>
  <si>
    <t>998732101</t>
  </si>
  <si>
    <t>Přesun hmot pro strojovny stanovený z hmotnosti přesunovaného materiálu vodorovná dopravní vzdálenost do 50 m v objektech výšky do 6 m</t>
  </si>
  <si>
    <t>723746780</t>
  </si>
  <si>
    <t>733</t>
  </si>
  <si>
    <t>Ústřední vytápění - rozvodné potrubí</t>
  </si>
  <si>
    <t>733110808</t>
  </si>
  <si>
    <t>Demontáž potrubí z trubek ocelových závitových DN přes 32 do 50</t>
  </si>
  <si>
    <t>744019698</t>
  </si>
  <si>
    <t>https://podminky.urs.cz/item/CS_URS_2021_02/733110808</t>
  </si>
  <si>
    <t>733122226</t>
  </si>
  <si>
    <t>Potrubí z trubek ocelových hladkých spojovaných lisováním z uhlíkové oceli tenkostěnné vně pozinkované PN 16, T= +110°C Ø 35/1,5</t>
  </si>
  <si>
    <t>-1902621351</t>
  </si>
  <si>
    <t>https://podminky.urs.cz/item/CS_URS_2021_02/733122226</t>
  </si>
  <si>
    <t>733124115</t>
  </si>
  <si>
    <t>Potrubí z trubek ocelových hladkých zhotovení trubkových přechodů jednostranných přímých z trubek ocelových hladkých kováním DN/DN 1 40/ 25</t>
  </si>
  <si>
    <t>1322347335</t>
  </si>
  <si>
    <t>https://podminky.urs.cz/item/CS_URS_2021_02/733124115</t>
  </si>
  <si>
    <t>733190217</t>
  </si>
  <si>
    <t>Zkoušky těsnosti potrubí, manžety prostupové z trubek ocelových zkoušky těsnosti potrubí (za provozu) z trubek ocelových hladkých Ø do 51/2,6</t>
  </si>
  <si>
    <t>331364311</t>
  </si>
  <si>
    <t>https://podminky.urs.cz/item/CS_URS_2021_01/733190217</t>
  </si>
  <si>
    <t>733221203</t>
  </si>
  <si>
    <t>Potrubí z trubek měděných měkkých spojovaných tvrdým pájením Ø 18/1</t>
  </si>
  <si>
    <t>72878941</t>
  </si>
  <si>
    <t>https://podminky.urs.cz/item/CS_URS_2021_02/733221203</t>
  </si>
  <si>
    <t>733811251</t>
  </si>
  <si>
    <t>Ochrana potrubí termoizolačními trubicemi z pěnového polyetylenu PE přilepenými v příčných a podélných spojích, tloušťky izolace přes 20 do 25 mm, vnitřního průměru izolace DN do 22 mm</t>
  </si>
  <si>
    <t>-1161899902</t>
  </si>
  <si>
    <t>https://podminky.urs.cz/item/CS_URS_2021_02/733811251</t>
  </si>
  <si>
    <t>998733101</t>
  </si>
  <si>
    <t>Přesun hmot pro rozvody potrubí stanovený z hmotnosti přesunovaného materiálu vodorovná dopravní vzdálenost do 50 m v objektech výšky do 6 m</t>
  </si>
  <si>
    <t>415082606</t>
  </si>
  <si>
    <t>https://podminky.urs.cz/item/CS_URS_2021_01/998733101</t>
  </si>
  <si>
    <t>734</t>
  </si>
  <si>
    <t>Ústřední vytápění - armatury</t>
  </si>
  <si>
    <t>734200811</t>
  </si>
  <si>
    <t>Demontáž armatur závitových s jedním závitem do G 1/2</t>
  </si>
  <si>
    <t>580398310</t>
  </si>
  <si>
    <t>https://podminky.urs.cz/item/CS_URS_2021_02/734200811</t>
  </si>
  <si>
    <t>734200823</t>
  </si>
  <si>
    <t>Demontáž armatur závitových se dvěma závity přes 1 do G 6/4</t>
  </si>
  <si>
    <t>364059376</t>
  </si>
  <si>
    <t>https://podminky.urs.cz/item/CS_URS_2021_02/734200823</t>
  </si>
  <si>
    <t>734211127</t>
  </si>
  <si>
    <t>Ventily odvzdušňovací závitové automatické se zpětnou klapkou PN 14 do 120°C G 1/2</t>
  </si>
  <si>
    <t>816138498</t>
  </si>
  <si>
    <t>https://podminky.urs.cz/item/CS_URS_2021_01/734211127</t>
  </si>
  <si>
    <t>734261236</t>
  </si>
  <si>
    <t>Šroubení topenářské PN 16 do 120°C přímé G 5/4</t>
  </si>
  <si>
    <t>-707195081</t>
  </si>
  <si>
    <t>https://podminky.urs.cz/item/CS_URS_2021_02/734261236</t>
  </si>
  <si>
    <t>734290814</t>
  </si>
  <si>
    <t>Demontáž armatur směšovacích přivařovacích trojcestných s přímým průtokem DN 40</t>
  </si>
  <si>
    <t>279628124</t>
  </si>
  <si>
    <t>https://podminky.urs.cz/item/CS_URS_2021_02/734290814</t>
  </si>
  <si>
    <t>734291123</t>
  </si>
  <si>
    <t>Ostatní armatury kohouty plnicí a vypouštěcí PN 10 do 90°C G 1/2</t>
  </si>
  <si>
    <t>-745494777</t>
  </si>
  <si>
    <t>https://podminky.urs.cz/item/CS_URS_2021_01/734291123</t>
  </si>
  <si>
    <t>734410811</t>
  </si>
  <si>
    <t>Demontáž teploměrů s ochranným pouzdrem přímých a rohových</t>
  </si>
  <si>
    <t>-276151406</t>
  </si>
  <si>
    <t>https://podminky.urs.cz/item/CS_URS_2021_02/734410811</t>
  </si>
  <si>
    <t>734420811</t>
  </si>
  <si>
    <t>Demontáž tlakoměrů se spodním připojením</t>
  </si>
  <si>
    <t>630074042</t>
  </si>
  <si>
    <t>https://podminky.urs.cz/item/CS_URS_2021_02/734420811</t>
  </si>
  <si>
    <t>734430821</t>
  </si>
  <si>
    <t>Demontáž termostatů kapilárových</t>
  </si>
  <si>
    <t>438230977</t>
  </si>
  <si>
    <t>https://podminky.urs.cz/item/CS_URS_2021_02/734430821</t>
  </si>
  <si>
    <t>734494216</t>
  </si>
  <si>
    <t>Měřicí armatury návarky s trubkovým závitem G 5/4</t>
  </si>
  <si>
    <t>-252366590</t>
  </si>
  <si>
    <t>https://podminky.urs.cz/item/CS_URS_2021_02/734494216</t>
  </si>
  <si>
    <t>734890801</t>
  </si>
  <si>
    <t>Vnitrostaveništní přemístění vybouraných (demontovaných) hmot armatur vodorovně do 100 m v objektech výšky do 6 m</t>
  </si>
  <si>
    <t>257688075</t>
  </si>
  <si>
    <t>https://podminky.urs.cz/item/CS_URS_2021_02/734890801</t>
  </si>
  <si>
    <t>998734101</t>
  </si>
  <si>
    <t>Přesun hmot pro armatury stanovený z hmotnosti přesunovaného materiálu vodorovná dopravní vzdálenost do 50 m v objektech výšky do 6 m</t>
  </si>
  <si>
    <t>-884194342</t>
  </si>
  <si>
    <t>https://podminky.urs.cz/item/CS_URS_2021_01/998734101</t>
  </si>
  <si>
    <t>7414-R</t>
  </si>
  <si>
    <t>Hromosvod - přeložení stávajících rozvodů VZT posluchárna</t>
  </si>
  <si>
    <t>kpl</t>
  </si>
  <si>
    <t>1308448534</t>
  </si>
  <si>
    <t>751</t>
  </si>
  <si>
    <t>751510009</t>
  </si>
  <si>
    <t>Dodávka a montáž vzduchotechnických rozvodů atyp (viz samostatná specifikace)</t>
  </si>
  <si>
    <t>70081138</t>
  </si>
  <si>
    <t>751510010R</t>
  </si>
  <si>
    <t>Dočasná demontáž a zpětná montáž VZT jednotky pro nastěhování nové</t>
  </si>
  <si>
    <t>-671339724</t>
  </si>
  <si>
    <t>751793001</t>
  </si>
  <si>
    <t>Doplnění chladiva do systému</t>
  </si>
  <si>
    <t>-1076433006</t>
  </si>
  <si>
    <t>https://podminky.urs.cz/item/CS_URS_2021_02/751793001</t>
  </si>
  <si>
    <t>10892000</t>
  </si>
  <si>
    <t>chladivo R407C 50kg</t>
  </si>
  <si>
    <t>-518861139</t>
  </si>
  <si>
    <t>https://podminky.urs.cz/item/CS_URS_2021_02/10892000</t>
  </si>
  <si>
    <t>998751101</t>
  </si>
  <si>
    <t>Přesun hmot pro vzduchotechniku stanovený z hmotnosti přesunovaného materiálu vodorovná dopravní vzdálenost do 100 m v objektech výšky do 12 m</t>
  </si>
  <si>
    <t>-2053066237</t>
  </si>
  <si>
    <t>763131411</t>
  </si>
  <si>
    <t>Podhled ze sádrokartonových desek dvouvrstvá zavěšená spodní konstrukce z ocelových profilů CD, UD jednoduše opláštěná deskou standardní A, tl. 12,5 mm, bez izolace</t>
  </si>
  <si>
    <t>1883055649</t>
  </si>
  <si>
    <t>https://podminky.urs.cz/item/CS_URS_2021_02/763131411</t>
  </si>
  <si>
    <t>763171821</t>
  </si>
  <si>
    <t>Demontáž instalační techniky pro konstrukce ze sádrokartonových desek revizních klapek nebo dvířek pro podhledy, velikost do 1,00 m2</t>
  </si>
  <si>
    <t>-2130548560</t>
  </si>
  <si>
    <t>https://podminky.urs.cz/item/CS_URS_2021_02/763171821</t>
  </si>
  <si>
    <t>763172325</t>
  </si>
  <si>
    <t>Montáž dvířek pro konstrukce ze sádrokartonových desek revizních jednoplášťových pro příčky a předsazené stěny velikost (šxv) 600 x 600 mm</t>
  </si>
  <si>
    <t>452888100</t>
  </si>
  <si>
    <t>https://podminky.urs.cz/item/CS_URS_2021_02/763172325</t>
  </si>
  <si>
    <t>59030758</t>
  </si>
  <si>
    <t>dvířka revizní jednokřídlá dvouplášťová s automatickým zámkem 600x600mm</t>
  </si>
  <si>
    <t>1139199338</t>
  </si>
  <si>
    <t>https://podminky.urs.cz/item/CS_URS_2021_02/59030758</t>
  </si>
  <si>
    <t>763231821</t>
  </si>
  <si>
    <t>Demontáž podhledu ze sádrovláknitých desek s nosnou konstrukcí z ocelových profilů, opláštění jednoduché</t>
  </si>
  <si>
    <t>452762632</t>
  </si>
  <si>
    <t>https://podminky.urs.cz/item/CS_URS_2021_02/763231821</t>
  </si>
  <si>
    <t>767995111</t>
  </si>
  <si>
    <t>Montáž ostatních atypických zámečnických konstrukcí hmotnosti do 5 kg</t>
  </si>
  <si>
    <t>-166488231</t>
  </si>
  <si>
    <t>42391659R</t>
  </si>
  <si>
    <t>Systém uložení potrubí (třemen, objímka, závěsná tyč, kluzná podpěra, atd.)</t>
  </si>
  <si>
    <t>1271892705</t>
  </si>
  <si>
    <t>783601713</t>
  </si>
  <si>
    <t>Příprava podkladu armatur a kovových potrubí před provedením nátěru potrubí do DN 50 mm odmaštěním, odmašťovačem vodou ředitelným</t>
  </si>
  <si>
    <t>842849345</t>
  </si>
  <si>
    <t>783617613</t>
  </si>
  <si>
    <t>Krycí nátěr (email) armatur a kovových potrubí potrubí do DN 50 mm dvojnásobný syntetický samozákladující</t>
  </si>
  <si>
    <t>-805806430</t>
  </si>
  <si>
    <t>784111001</t>
  </si>
  <si>
    <t>Oprášení (ometení) podkladu v místnostech výšky do 3,80 m</t>
  </si>
  <si>
    <t>285053944</t>
  </si>
  <si>
    <t>https://podminky.urs.cz/item/CS_URS_2021_02/784111001</t>
  </si>
  <si>
    <t>784181101</t>
  </si>
  <si>
    <t>Penetrace podkladu jednonásobná základní akrylátová bezbarvá v místnostech výšky do 3,80 m</t>
  </si>
  <si>
    <t>649280539</t>
  </si>
  <si>
    <t>https://podminky.urs.cz/item/CS_URS_2021_02/784181101</t>
  </si>
  <si>
    <t>784211101</t>
  </si>
  <si>
    <t>Malby z malířských směsí oděruvzdorných za mokra dvojnásobné, bílé za mokra oděruvzdorné výborně v místnostech výšky do 3,80 m</t>
  </si>
  <si>
    <t>288761042</t>
  </si>
  <si>
    <t>https://podminky.urs.cz/item/CS_URS_2021_02/784211101</t>
  </si>
  <si>
    <t>VRN</t>
  </si>
  <si>
    <t>Vedlejší rozpočtové náklady</t>
  </si>
  <si>
    <t>VRN1</t>
  </si>
  <si>
    <t>Průzkumné, geodetické a projektové práce</t>
  </si>
  <si>
    <t>013244000</t>
  </si>
  <si>
    <t>Dokumentace pro provádění stavby (dodavatelská PD)</t>
  </si>
  <si>
    <t>…</t>
  </si>
  <si>
    <t>1024</t>
  </si>
  <si>
    <t>-1301537755</t>
  </si>
  <si>
    <t>https://podminky.urs.cz/item/CS_URS_2021_01/013244000</t>
  </si>
  <si>
    <t>013254000</t>
  </si>
  <si>
    <t>Dokumentace skutečného provedení stavby</t>
  </si>
  <si>
    <t>CS ÚRS 2018 01</t>
  </si>
  <si>
    <t>-1161586280</t>
  </si>
  <si>
    <t>VRN4</t>
  </si>
  <si>
    <t>Inženýrská činnost</t>
  </si>
  <si>
    <t>043194000</t>
  </si>
  <si>
    <t>Ostatní zkoušky- interiérové měření hluku</t>
  </si>
  <si>
    <t>1360015677</t>
  </si>
  <si>
    <t>MASN2903 - Měření a regulace</t>
  </si>
  <si>
    <t>742 - Elektro a M+R pro VZT - NB</t>
  </si>
  <si>
    <t>742-01 - Komponenty</t>
  </si>
  <si>
    <t xml:space="preserve">    743 - Elektromontáže - hrubá montáž</t>
  </si>
  <si>
    <t xml:space="preserve">    744 - Elektromontáže - rozvody vodičů měděných</t>
  </si>
  <si>
    <t xml:space="preserve">    749 - Elektromontáže - ostatní práce a konstrukce</t>
  </si>
  <si>
    <t>611491130R</t>
  </si>
  <si>
    <t>Stavební práce pomocné (zazdění otvorů, průrazy, apod.)</t>
  </si>
  <si>
    <t>1336044067</t>
  </si>
  <si>
    <t>23170004</t>
  </si>
  <si>
    <t>pěna montážní PUR protipožární jednosložková teplotní odolnost -40°C až +90°C</t>
  </si>
  <si>
    <t>litr</t>
  </si>
  <si>
    <t>1550758649</t>
  </si>
  <si>
    <t>https://podminky.urs.cz/item/CS_URS_2021_01/23170004</t>
  </si>
  <si>
    <t>Elektro a M+R pro VZT - NB</t>
  </si>
  <si>
    <t>742111199R</t>
  </si>
  <si>
    <t>Měření osvětlovacího zařízení Drátěný kabelový žlab 200x50mm - montáž</t>
  </si>
  <si>
    <t>-851409750</t>
  </si>
  <si>
    <t>742121001</t>
  </si>
  <si>
    <t>Montáž kabelů sdělovacích pro vnitřní rozvody počtu žil do 15</t>
  </si>
  <si>
    <t>906279948</t>
  </si>
  <si>
    <t>74299111R</t>
  </si>
  <si>
    <t>Datový kabel UTP</t>
  </si>
  <si>
    <t>-792249691</t>
  </si>
  <si>
    <t>34121582</t>
  </si>
  <si>
    <t>kabel ovládací stíněný 4x0,8mm</t>
  </si>
  <si>
    <t>1271665340</t>
  </si>
  <si>
    <t>742-01</t>
  </si>
  <si>
    <t>Komponenty</t>
  </si>
  <si>
    <t>74299093R</t>
  </si>
  <si>
    <t>Připojení VZT jednotek na nadřazené CD, vizualizace, zprovoznění</t>
  </si>
  <si>
    <t>-1991364383</t>
  </si>
  <si>
    <t>74299095R</t>
  </si>
  <si>
    <t>Práce montážní - dopojení jednotlivých komponentů, kabelové trasy</t>
  </si>
  <si>
    <t>-514952272</t>
  </si>
  <si>
    <t>74299096R</t>
  </si>
  <si>
    <t>Napojení na stávající elektrorozvaděče</t>
  </si>
  <si>
    <t>-561252720</t>
  </si>
  <si>
    <t>74299097R</t>
  </si>
  <si>
    <t>Prostupy zdivem vrtáním do 25 mm</t>
  </si>
  <si>
    <t>-1193395134</t>
  </si>
  <si>
    <t>74299098R</t>
  </si>
  <si>
    <t>Utěsnění prostupů zdivem protipožárním tmelem, včetně štítku</t>
  </si>
  <si>
    <t>-191726948</t>
  </si>
  <si>
    <t>74299102R</t>
  </si>
  <si>
    <t>Přijímač a vysílač bezdrátových signálů - VZT</t>
  </si>
  <si>
    <t>-1708199868</t>
  </si>
  <si>
    <t>74299103R</t>
  </si>
  <si>
    <t>Multifunkční prostorové čidlo (CO2, teplota, vlhkost, VOC)</t>
  </si>
  <si>
    <t>20052269</t>
  </si>
  <si>
    <t>74299104R</t>
  </si>
  <si>
    <t>Čidlo pohybu a osvětlení</t>
  </si>
  <si>
    <t>146326007</t>
  </si>
  <si>
    <t>741110302</t>
  </si>
  <si>
    <t>Montáž trubek ochranných s nasunutím nebo našroubováním do krabic plastových tuhých, uložených pevně, vnitřní Ø přes 40 do 90 mm</t>
  </si>
  <si>
    <t>1234564796</t>
  </si>
  <si>
    <t>https://podminky.urs.cz/item/CS_URS_2021_02/741110302</t>
  </si>
  <si>
    <t>34571097</t>
  </si>
  <si>
    <t>trubka elektroinstalační tuhá z PVC D 58,4/63mm</t>
  </si>
  <si>
    <t>-1719308148</t>
  </si>
  <si>
    <t>https://podminky.urs.cz/item/CS_URS_2021_02/34571097</t>
  </si>
  <si>
    <t>120*1,05 'Přepočtené koeficientem množství</t>
  </si>
  <si>
    <t>741110501</t>
  </si>
  <si>
    <t>Montáž lišt a kanálků elektroinstalačních se spojkami, ohyby a rohy a s nasunutím do krabic protahovacích, šířky do 60 mm</t>
  </si>
  <si>
    <t>26762373</t>
  </si>
  <si>
    <t>34571007</t>
  </si>
  <si>
    <t>lišta elektroinstalační hranatá bílá 40 x 20</t>
  </si>
  <si>
    <t>-105500206</t>
  </si>
  <si>
    <t>34571004</t>
  </si>
  <si>
    <t>lišta elektroinstalační hranatá PVC 20x20mm</t>
  </si>
  <si>
    <t>1348109101</t>
  </si>
  <si>
    <t>https://podminky.urs.cz/item/CS_URS_2021_02/34571004</t>
  </si>
  <si>
    <t>40*1,15 'Přepočtené koeficientem množství</t>
  </si>
  <si>
    <t>741120541</t>
  </si>
  <si>
    <t>Montáž šňůr měděných bez ukončení uložených volně těžkých (např. CGTG) průřezu do 2,5 mm2, počtu žil do 7</t>
  </si>
  <si>
    <t>-1520929278</t>
  </si>
  <si>
    <t>https://podminky.urs.cz/item/CS_URS_2021_02/741120541</t>
  </si>
  <si>
    <t>2000002152</t>
  </si>
  <si>
    <t xml:space="preserve">YSLCY-JZ  04x2,5 GR</t>
  </si>
  <si>
    <t>1923335392</t>
  </si>
  <si>
    <t>97,391304347826*1,15 'Přepočtené koeficientem množství</t>
  </si>
  <si>
    <t>2000002149</t>
  </si>
  <si>
    <t xml:space="preserve">YSLCY-JZ  04x1,5 GR</t>
  </si>
  <si>
    <t>1809513213</t>
  </si>
  <si>
    <t>48,695652173913*1,15 'Přepočtené koeficientem množství</t>
  </si>
  <si>
    <t>ADI.0036157.URS</t>
  </si>
  <si>
    <t>J-Y(st)Y 2x2x0.8 červený požární kabel, balení 250m</t>
  </si>
  <si>
    <t>1746022035</t>
  </si>
  <si>
    <t>540*1,15 'Přepočtené koeficientem množství</t>
  </si>
  <si>
    <t>1690949</t>
  </si>
  <si>
    <t>KABEL YY-OB 4x0,5</t>
  </si>
  <si>
    <t>-215450063</t>
  </si>
  <si>
    <t>10*1,15 'Přepočtené koeficientem množství</t>
  </si>
  <si>
    <t>1699228</t>
  </si>
  <si>
    <t>KABEL YY-OB 3X0,5</t>
  </si>
  <si>
    <t>-841206241</t>
  </si>
  <si>
    <t>80*1,15 'Přepočtené koeficientem množství</t>
  </si>
  <si>
    <t>1004135</t>
  </si>
  <si>
    <t>KABEL YY-JB 4X1,5</t>
  </si>
  <si>
    <t>-1633167941</t>
  </si>
  <si>
    <t>20*1,15 'Přepočtené koeficientem množství</t>
  </si>
  <si>
    <t>1169149</t>
  </si>
  <si>
    <t>KABEL LIYCY 4X0,5</t>
  </si>
  <si>
    <t>1313971653</t>
  </si>
  <si>
    <t>1146843</t>
  </si>
  <si>
    <t>KABEL LIYCY 4X1,5</t>
  </si>
  <si>
    <t>1949070317</t>
  </si>
  <si>
    <t>741120831</t>
  </si>
  <si>
    <t>Demontáž vodičů izolovaných měděných uložených volně plných a laněných s PVC pláštěm, bezhalogenových, ohniodolných průřezu žíly 1,5 až 70 mm2</t>
  </si>
  <si>
    <t>-313537298</t>
  </si>
  <si>
    <t>https://podminky.urs.cz/item/CS_URS_2021_02/741120831</t>
  </si>
  <si>
    <t>741120851</t>
  </si>
  <si>
    <t>Demontáž vodičů izolovaných měděných drátovacích v rozváděčích plných, průřezu žily 0,35 až 16 mm2</t>
  </si>
  <si>
    <t>357292979</t>
  </si>
  <si>
    <t>https://podminky.urs.cz/item/CS_URS_2021_02/741120851</t>
  </si>
  <si>
    <t>741122211</t>
  </si>
  <si>
    <t>Montáž kabelů měděných bez ukončení uložených volně nebo v liště plných kulatých (CYKY) počtu a průřezu žil 3x1,5 až 6 mm2</t>
  </si>
  <si>
    <t>-449432677</t>
  </si>
  <si>
    <t>kabel silový s Cu jádrem 1 kV 3x1,5mm2</t>
  </si>
  <si>
    <t>-1551988659</t>
  </si>
  <si>
    <t>741122221</t>
  </si>
  <si>
    <t>Montáž kabelů měděných bez ukončení uložených volně nebo v liště plných kulatých (např. CYKY) počtu a průřezu žil 4x4 až 6 mm2</t>
  </si>
  <si>
    <t>888209579</t>
  </si>
  <si>
    <t>https://podminky.urs.cz/item/CS_URS_2021_02/741122221</t>
  </si>
  <si>
    <t>34111064</t>
  </si>
  <si>
    <t>kabel instalační jádro Cu plné izolace PVC plášť PVC 450/750V (CYKY) 4x2,5mm2</t>
  </si>
  <si>
    <t>2141510675</t>
  </si>
  <si>
    <t>https://podminky.urs.cz/item/CS_URS_2021_02/34111064</t>
  </si>
  <si>
    <t>59,9999999999997*1,15 'Přepočtené koeficientem množství</t>
  </si>
  <si>
    <t>34111068</t>
  </si>
  <si>
    <t>kabel instalační jádro Cu plné izolace PVC plášť PVC 450/750V (CYKY) 4x4mm2</t>
  </si>
  <si>
    <t>-1099828896</t>
  </si>
  <si>
    <t>https://podminky.urs.cz/item/CS_URS_2021_02/34111068</t>
  </si>
  <si>
    <t>160*1,15 'Přepočtené koeficientem množství</t>
  </si>
  <si>
    <t>741210001</t>
  </si>
  <si>
    <t>Montáž rozvodnic oceloplechových nebo plastových bez zapojení vodičů běžných, hmotnosti do 20 kg</t>
  </si>
  <si>
    <t>-1597017410</t>
  </si>
  <si>
    <t>https://podminky.urs.cz/item/CS_URS_2021_02/741210001</t>
  </si>
  <si>
    <t>35711044R</t>
  </si>
  <si>
    <t>Rozvaděč pro VZT jednotku vystrojený ocelový 800x800mm D+M jištění 16A (jídelna)</t>
  </si>
  <si>
    <t>-1213379502</t>
  </si>
  <si>
    <t>741210004</t>
  </si>
  <si>
    <t>Montáž rozvodnic oceloplechových nebo plastových bez zapojení vodičů běžných, hmotnosti do 150 kg</t>
  </si>
  <si>
    <t>2036201069</t>
  </si>
  <si>
    <t>https://podminky.urs.cz/item/CS_URS_2021_02/741210004</t>
  </si>
  <si>
    <t>35711045R</t>
  </si>
  <si>
    <t>Rozvaděč pro VZT jednotku vystrojený ocelový 2000x800mm D+M jištění 100A (posluchárna)</t>
  </si>
  <si>
    <t>924642810</t>
  </si>
  <si>
    <t>741211863</t>
  </si>
  <si>
    <t>Demontáž rozvodnic kovových, uložených volně stojících (skříňových), krytí přes IPx 4, plochy přes 1 m2</t>
  </si>
  <si>
    <t>-842025857</t>
  </si>
  <si>
    <t>https://podminky.urs.cz/item/CS_URS_2021_02/741211863</t>
  </si>
  <si>
    <t>741313805</t>
  </si>
  <si>
    <t>Demontáž spínačů se zachováním funkčnosti nástěnných, pro prostředí normální do 10 A bezšroubové připojení přes 2 svorky do 4 svorek</t>
  </si>
  <si>
    <t>-193103456</t>
  </si>
  <si>
    <t>https://podminky.urs.cz/item/CS_URS_2021_02/741313805</t>
  </si>
  <si>
    <t>741315833</t>
  </si>
  <si>
    <t>Demontáž zásuvek bez zachování funkčnosti (do suti) domovních polozapuštěných nebo zapuštěných, pro prostředí venkovní nebo mokré do 16 A, připojení bezšroubové 2P+PE</t>
  </si>
  <si>
    <t>586274885</t>
  </si>
  <si>
    <t>https://podminky.urs.cz/item/CS_URS_2021_02/741315833</t>
  </si>
  <si>
    <t>741420901</t>
  </si>
  <si>
    <t>Údržba hromosvodů vyrovnání stávajících svodových vodičů</t>
  </si>
  <si>
    <t>1545096061</t>
  </si>
  <si>
    <t>https://podminky.urs.cz/item/CS_URS_2021_02/741420901</t>
  </si>
  <si>
    <t>741420902</t>
  </si>
  <si>
    <t>Údržba hromosvodů výměna držáků nebo svorek</t>
  </si>
  <si>
    <t>-1950390626</t>
  </si>
  <si>
    <t>https://podminky.urs.cz/item/CS_URS_2021_02/741420902</t>
  </si>
  <si>
    <t>35441860</t>
  </si>
  <si>
    <t>svorka FeZn k jímací tyči - 4 šrouby</t>
  </si>
  <si>
    <t>-1584603995</t>
  </si>
  <si>
    <t>https://podminky.urs.cz/item/CS_URS_2021_02/35441860</t>
  </si>
  <si>
    <t>741810003</t>
  </si>
  <si>
    <t>Zkoušky a prohlídky elektrických rozvodů a zařízení celková prohlídka a vyhotovení revizní zprávy pro objem montážních prací přes 500 do 1000 tis. Kč</t>
  </si>
  <si>
    <t>1205421566</t>
  </si>
  <si>
    <t>741810011</t>
  </si>
  <si>
    <t>Zkoušky a prohlídky elektrických rozvodů a zařízení celková prohlídka a vyhotovení revizní zprávy pro objem montážních prací Příplatek k ceně 0003 za každých dalších i započatých 500 tis. Kč přes 1000 tis. Kč</t>
  </si>
  <si>
    <t>1847049291</t>
  </si>
  <si>
    <t>741854931</t>
  </si>
  <si>
    <t>Kontrola a zjištění stavu vedení zjištění směru vedení v existujících krabicích s odvíčkováním a opětovným zavíčkováním krabice, bez rozpojení vodičů plášťových do 100/100 mm nebo AGY</t>
  </si>
  <si>
    <t>-1686970894</t>
  </si>
  <si>
    <t>https://podminky.urs.cz/item/CS_URS_2021_02/741854931</t>
  </si>
  <si>
    <t>-113971967</t>
  </si>
  <si>
    <t>https://podminky.urs.cz/item/CS_URS_2021_02/945412111</t>
  </si>
  <si>
    <t>1929518781</t>
  </si>
  <si>
    <t>743</t>
  </si>
  <si>
    <t>Elektromontáže - hrubá montáž</t>
  </si>
  <si>
    <t>743311111R</t>
  </si>
  <si>
    <t>Pohon VZT jednotek 24V (0-10V) D+M</t>
  </si>
  <si>
    <t>-1297146704</t>
  </si>
  <si>
    <t>744</t>
  </si>
  <si>
    <t>Elektromontáže - rozvody vodičů měděných</t>
  </si>
  <si>
    <t>744422170R</t>
  </si>
  <si>
    <t>Uživatelské programové vybavení</t>
  </si>
  <si>
    <t>1911723414</t>
  </si>
  <si>
    <t>744422200R</t>
  </si>
  <si>
    <t>Základní vizualizace na jednotce</t>
  </si>
  <si>
    <t>1971651278</t>
  </si>
  <si>
    <t>749</t>
  </si>
  <si>
    <t>Elektromontáže - ostatní práce a konstrukce</t>
  </si>
  <si>
    <t>749915300R</t>
  </si>
  <si>
    <t>Úprava stávající elektroinstalace</t>
  </si>
  <si>
    <t>-1934993578</t>
  </si>
  <si>
    <t>-1632436813</t>
  </si>
  <si>
    <t>-553721769</t>
  </si>
  <si>
    <t>MASN2904 - VON</t>
  </si>
  <si>
    <t xml:space="preserve">    VRN3 - Zařízení staveniště</t>
  </si>
  <si>
    <t xml:space="preserve">    VRN7 - Provozní vlivy</t>
  </si>
  <si>
    <t>-1202299255</t>
  </si>
  <si>
    <t>https://podminky.urs.cz/item/CS_URS_2021_01/013254000</t>
  </si>
  <si>
    <t>013294001</t>
  </si>
  <si>
    <t xml:space="preserve">Výrobní dokumentace - osazení vazníků </t>
  </si>
  <si>
    <t>874367251</t>
  </si>
  <si>
    <t>VRN3</t>
  </si>
  <si>
    <t>Zařízení staveniště</t>
  </si>
  <si>
    <t>030001000</t>
  </si>
  <si>
    <t>Zařízení staveniště- zřízení ,odstranění ,zabezpečení , oplocení ,náklady na stav.buňky, mobil.WC , energie pro ZS</t>
  </si>
  <si>
    <t>-914364282</t>
  </si>
  <si>
    <t>https://podminky.urs.cz/item/CS_URS_2021_01/030001000</t>
  </si>
  <si>
    <t>043002000</t>
  </si>
  <si>
    <t>Zkoušky a ostatní měření</t>
  </si>
  <si>
    <t>-1907271391</t>
  </si>
  <si>
    <t>https://podminky.urs.cz/item/CS_URS_2021_01/043002000</t>
  </si>
  <si>
    <t>045002000</t>
  </si>
  <si>
    <t>Kompletační a koordinační činnost</t>
  </si>
  <si>
    <t>1328279056</t>
  </si>
  <si>
    <t>https://podminky.urs.cz/item/CS_URS_2021_01/045002000</t>
  </si>
  <si>
    <t>045002001</t>
  </si>
  <si>
    <t xml:space="preserve">Koordinační činnost - prací na opravě vzduchotechnického zařízení dotčených prostor </t>
  </si>
  <si>
    <t>-162975220</t>
  </si>
  <si>
    <t>VRN7</t>
  </si>
  <si>
    <t>Provozní vlivy</t>
  </si>
  <si>
    <t>071002000</t>
  </si>
  <si>
    <t>Provoz investora, třetích osob</t>
  </si>
  <si>
    <t>-1764836325</t>
  </si>
  <si>
    <t>https://podminky.urs.cz/item/CS_URS_2021_01/071002000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</si>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</sst>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6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4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4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310238411" TargetMode="External" /><Relationship Id="rId2" Type="http://schemas.openxmlformats.org/officeDocument/2006/relationships/hyperlink" Target="https://podminky.urs.cz/item/CS_URS_2021_01/619991011" TargetMode="External" /><Relationship Id="rId3" Type="http://schemas.openxmlformats.org/officeDocument/2006/relationships/hyperlink" Target="https://podminky.urs.cz/item/CS_URS_2021_01/619996117" TargetMode="External" /><Relationship Id="rId4" Type="http://schemas.openxmlformats.org/officeDocument/2006/relationships/hyperlink" Target="https://podminky.urs.cz/item/CS_URS_2021_01/622211021" TargetMode="External" /><Relationship Id="rId5" Type="http://schemas.openxmlformats.org/officeDocument/2006/relationships/hyperlink" Target="https://podminky.urs.cz/item/CS_URS_2021_01/28375938" TargetMode="External" /><Relationship Id="rId6" Type="http://schemas.openxmlformats.org/officeDocument/2006/relationships/hyperlink" Target="https://podminky.urs.cz/item/CS_URS_2021_01/622211031" TargetMode="External" /><Relationship Id="rId7" Type="http://schemas.openxmlformats.org/officeDocument/2006/relationships/hyperlink" Target="https://podminky.urs.cz/item/CS_URS_2021_01/28375935" TargetMode="External" /><Relationship Id="rId8" Type="http://schemas.openxmlformats.org/officeDocument/2006/relationships/hyperlink" Target="https://podminky.urs.cz/item/CS_URS_2021_01/622211061" TargetMode="External" /><Relationship Id="rId9" Type="http://schemas.openxmlformats.org/officeDocument/2006/relationships/hyperlink" Target="https://podminky.urs.cz/item/CS_URS_2021_01/28376408" TargetMode="External" /><Relationship Id="rId10" Type="http://schemas.openxmlformats.org/officeDocument/2006/relationships/hyperlink" Target="https://podminky.urs.cz/item/CS_URS_2021_01/622215133" TargetMode="External" /><Relationship Id="rId11" Type="http://schemas.openxmlformats.org/officeDocument/2006/relationships/hyperlink" Target="https://podminky.urs.cz/item/CS_URS_2021_01/622215134" TargetMode="External" /><Relationship Id="rId12" Type="http://schemas.openxmlformats.org/officeDocument/2006/relationships/hyperlink" Target="https://podminky.urs.cz/item/CS_URS_2021_01/622252002" TargetMode="External" /><Relationship Id="rId13" Type="http://schemas.openxmlformats.org/officeDocument/2006/relationships/hyperlink" Target="https://podminky.urs.cz/item/CS_URS_2021_01/63127466" TargetMode="External" /><Relationship Id="rId14" Type="http://schemas.openxmlformats.org/officeDocument/2006/relationships/hyperlink" Target="https://podminky.urs.cz/item/CS_URS_2021_01/622252002" TargetMode="External" /><Relationship Id="rId15" Type="http://schemas.openxmlformats.org/officeDocument/2006/relationships/hyperlink" Target="https://podminky.urs.cz/item/CS_URS_2021_01/28342206" TargetMode="External" /><Relationship Id="rId16" Type="http://schemas.openxmlformats.org/officeDocument/2006/relationships/hyperlink" Target="https://podminky.urs.cz/item/CS_URS_2021_01/622525103" TargetMode="External" /><Relationship Id="rId17" Type="http://schemas.openxmlformats.org/officeDocument/2006/relationships/hyperlink" Target="https://podminky.urs.cz/item/CS_URS_2021_01/622525104" TargetMode="External" /><Relationship Id="rId18" Type="http://schemas.openxmlformats.org/officeDocument/2006/relationships/hyperlink" Target="https://podminky.urs.cz/item/CS_URS_2021_01/622531011" TargetMode="External" /><Relationship Id="rId19" Type="http://schemas.openxmlformats.org/officeDocument/2006/relationships/hyperlink" Target="https://podminky.urs.cz/item/CS_URS_2021_01/629991001" TargetMode="External" /><Relationship Id="rId20" Type="http://schemas.openxmlformats.org/officeDocument/2006/relationships/hyperlink" Target="https://podminky.urs.cz/item/CS_URS_2021_01/629991011" TargetMode="External" /><Relationship Id="rId21" Type="http://schemas.openxmlformats.org/officeDocument/2006/relationships/hyperlink" Target="https://podminky.urs.cz/item/CS_URS_2021_01/941111121" TargetMode="External" /><Relationship Id="rId22" Type="http://schemas.openxmlformats.org/officeDocument/2006/relationships/hyperlink" Target="https://podminky.urs.cz/item/CS_URS_2021_01/941111221" TargetMode="External" /><Relationship Id="rId23" Type="http://schemas.openxmlformats.org/officeDocument/2006/relationships/hyperlink" Target="https://podminky.urs.cz/item/CS_URS_2021_01/941111821" TargetMode="External" /><Relationship Id="rId24" Type="http://schemas.openxmlformats.org/officeDocument/2006/relationships/hyperlink" Target="https://podminky.urs.cz/item/CS_URS_2021_01/943121111" TargetMode="External" /><Relationship Id="rId25" Type="http://schemas.openxmlformats.org/officeDocument/2006/relationships/hyperlink" Target="https://podminky.urs.cz/item/CS_URS_2021_01/943121211" TargetMode="External" /><Relationship Id="rId26" Type="http://schemas.openxmlformats.org/officeDocument/2006/relationships/hyperlink" Target="https://podminky.urs.cz/item/CS_URS_2021_01/943121811" TargetMode="External" /><Relationship Id="rId27" Type="http://schemas.openxmlformats.org/officeDocument/2006/relationships/hyperlink" Target="https://podminky.urs.cz/item/CS_URS_2021_01/944311112" TargetMode="External" /><Relationship Id="rId28" Type="http://schemas.openxmlformats.org/officeDocument/2006/relationships/hyperlink" Target="https://podminky.urs.cz/item/CS_URS_2021_01/944311211" TargetMode="External" /><Relationship Id="rId29" Type="http://schemas.openxmlformats.org/officeDocument/2006/relationships/hyperlink" Target="https://podminky.urs.cz/item/CS_URS_2021_01/944311812" TargetMode="External" /><Relationship Id="rId30" Type="http://schemas.openxmlformats.org/officeDocument/2006/relationships/hyperlink" Target="https://podminky.urs.cz/item/CS_URS_2021_01/949211111" TargetMode="External" /><Relationship Id="rId31" Type="http://schemas.openxmlformats.org/officeDocument/2006/relationships/hyperlink" Target="https://podminky.urs.cz/item/CS_URS_2021_01/949211211" TargetMode="External" /><Relationship Id="rId32" Type="http://schemas.openxmlformats.org/officeDocument/2006/relationships/hyperlink" Target="https://podminky.urs.cz/item/CS_URS_2021_01/949211811" TargetMode="External" /><Relationship Id="rId33" Type="http://schemas.openxmlformats.org/officeDocument/2006/relationships/hyperlink" Target="https://podminky.urs.cz/item/CS_URS_2021_01/963012520" TargetMode="External" /><Relationship Id="rId34" Type="http://schemas.openxmlformats.org/officeDocument/2006/relationships/hyperlink" Target="https://podminky.urs.cz/item/CS_URS_2021_01/965045113" TargetMode="External" /><Relationship Id="rId35" Type="http://schemas.openxmlformats.org/officeDocument/2006/relationships/hyperlink" Target="https://podminky.urs.cz/item/CS_URS_2021_01/966080103" TargetMode="External" /><Relationship Id="rId36" Type="http://schemas.openxmlformats.org/officeDocument/2006/relationships/hyperlink" Target="https://podminky.urs.cz/item/CS_URS_2021_01/971033561" TargetMode="External" /><Relationship Id="rId37" Type="http://schemas.openxmlformats.org/officeDocument/2006/relationships/hyperlink" Target="https://podminky.urs.cz/item/CS_URS_2021_01/978035117" TargetMode="External" /><Relationship Id="rId38" Type="http://schemas.openxmlformats.org/officeDocument/2006/relationships/hyperlink" Target="https://podminky.urs.cz/item/CS_URS_2021_01/997013112" TargetMode="External" /><Relationship Id="rId39" Type="http://schemas.openxmlformats.org/officeDocument/2006/relationships/hyperlink" Target="https://podminky.urs.cz/item/CS_URS_2021_01/997013501" TargetMode="External" /><Relationship Id="rId40" Type="http://schemas.openxmlformats.org/officeDocument/2006/relationships/hyperlink" Target="https://podminky.urs.cz/item/CS_URS_2021_01/997013509" TargetMode="External" /><Relationship Id="rId41" Type="http://schemas.openxmlformats.org/officeDocument/2006/relationships/hyperlink" Target="https://podminky.urs.cz/item/CS_URS_2021_01/997013811" TargetMode="External" /><Relationship Id="rId42" Type="http://schemas.openxmlformats.org/officeDocument/2006/relationships/hyperlink" Target="https://podminky.urs.cz/item/CS_URS_2021_01/997013814" TargetMode="External" /><Relationship Id="rId43" Type="http://schemas.openxmlformats.org/officeDocument/2006/relationships/hyperlink" Target="https://podminky.urs.cz/item/CS_URS_2021_01/997013861" TargetMode="External" /><Relationship Id="rId44" Type="http://schemas.openxmlformats.org/officeDocument/2006/relationships/hyperlink" Target="https://podminky.urs.cz/item/CS_URS_2021_01/997013862" TargetMode="External" /><Relationship Id="rId45" Type="http://schemas.openxmlformats.org/officeDocument/2006/relationships/hyperlink" Target="https://podminky.urs.cz/item/CS_URS_2021_01/997013863" TargetMode="External" /><Relationship Id="rId46" Type="http://schemas.openxmlformats.org/officeDocument/2006/relationships/hyperlink" Target="https://podminky.urs.cz/item/CS_URS_2021_01/998011002" TargetMode="External" /><Relationship Id="rId47" Type="http://schemas.openxmlformats.org/officeDocument/2006/relationships/hyperlink" Target="https://podminky.urs.cz/item/CS_URS_2021_01/712300833" TargetMode="External" /><Relationship Id="rId48" Type="http://schemas.openxmlformats.org/officeDocument/2006/relationships/hyperlink" Target="https://podminky.urs.cz/item/CS_URS_2021_01/712300843" TargetMode="External" /><Relationship Id="rId49" Type="http://schemas.openxmlformats.org/officeDocument/2006/relationships/hyperlink" Target="https://podminky.urs.cz/item/CS_URS_2021_01/712341559" TargetMode="External" /><Relationship Id="rId50" Type="http://schemas.openxmlformats.org/officeDocument/2006/relationships/hyperlink" Target="https://podminky.urs.cz/item/CS_URS_2021_01/712363604" TargetMode="External" /><Relationship Id="rId51" Type="http://schemas.openxmlformats.org/officeDocument/2006/relationships/hyperlink" Target="https://podminky.urs.cz/item/CS_URS_2021_01/712391172" TargetMode="External" /><Relationship Id="rId52" Type="http://schemas.openxmlformats.org/officeDocument/2006/relationships/hyperlink" Target="https://podminky.urs.cz/item/CS_URS_2021_01/69311035" TargetMode="External" /><Relationship Id="rId53" Type="http://schemas.openxmlformats.org/officeDocument/2006/relationships/hyperlink" Target="https://podminky.urs.cz/item/CS_URS_2021_01/998712102" TargetMode="External" /><Relationship Id="rId54" Type="http://schemas.openxmlformats.org/officeDocument/2006/relationships/hyperlink" Target="https://podminky.urs.cz/item/CS_URS_2021_01/713131143" TargetMode="External" /><Relationship Id="rId55" Type="http://schemas.openxmlformats.org/officeDocument/2006/relationships/hyperlink" Target="https://podminky.urs.cz/item/CS_URS_2021_01/28376142" TargetMode="External" /><Relationship Id="rId56" Type="http://schemas.openxmlformats.org/officeDocument/2006/relationships/hyperlink" Target="https://podminky.urs.cz/item/CS_URS_2021_01/713140823" TargetMode="External" /><Relationship Id="rId57" Type="http://schemas.openxmlformats.org/officeDocument/2006/relationships/hyperlink" Target="https://podminky.urs.cz/item/CS_URS_2021_01/713141131" TargetMode="External" /><Relationship Id="rId58" Type="http://schemas.openxmlformats.org/officeDocument/2006/relationships/hyperlink" Target="https://podminky.urs.cz/item/CS_URS_2021_01/713141232" TargetMode="External" /><Relationship Id="rId59" Type="http://schemas.openxmlformats.org/officeDocument/2006/relationships/hyperlink" Target="https://podminky.urs.cz/item/CS_URS_2021_01/998713102" TargetMode="External" /><Relationship Id="rId60" Type="http://schemas.openxmlformats.org/officeDocument/2006/relationships/hyperlink" Target="https://podminky.urs.cz/item/CS_URS_2021_01/741122015" TargetMode="External" /><Relationship Id="rId61" Type="http://schemas.openxmlformats.org/officeDocument/2006/relationships/hyperlink" Target="https://podminky.urs.cz/item/CS_URS_2021_01/34111030" TargetMode="External" /><Relationship Id="rId62" Type="http://schemas.openxmlformats.org/officeDocument/2006/relationships/hyperlink" Target="https://podminky.urs.cz/item/CS_URS_2021_01/741371141" TargetMode="External" /><Relationship Id="rId63" Type="http://schemas.openxmlformats.org/officeDocument/2006/relationships/hyperlink" Target="https://podminky.urs.cz/item/CS_URS_2021_01/741371821" TargetMode="External" /><Relationship Id="rId64" Type="http://schemas.openxmlformats.org/officeDocument/2006/relationships/hyperlink" Target="https://podminky.urs.cz/item/CS_URS_2021_01/741420001" TargetMode="External" /><Relationship Id="rId65" Type="http://schemas.openxmlformats.org/officeDocument/2006/relationships/hyperlink" Target="https://podminky.urs.cz/item/CS_URS_2021_01/741421821" TargetMode="External" /><Relationship Id="rId66" Type="http://schemas.openxmlformats.org/officeDocument/2006/relationships/hyperlink" Target="https://podminky.urs.cz/item/CS_URS_2021_01/742110104" TargetMode="External" /><Relationship Id="rId67" Type="http://schemas.openxmlformats.org/officeDocument/2006/relationships/hyperlink" Target="https://podminky.urs.cz/item/CS_URS_2021_01/34575495" TargetMode="External" /><Relationship Id="rId68" Type="http://schemas.openxmlformats.org/officeDocument/2006/relationships/hyperlink" Target="https://podminky.urs.cz/item/CS_URS_2021_01/34575004" TargetMode="External" /><Relationship Id="rId69" Type="http://schemas.openxmlformats.org/officeDocument/2006/relationships/hyperlink" Target="https://podminky.urs.cz/item/CS_URS_2021_01/762083122" TargetMode="External" /><Relationship Id="rId70" Type="http://schemas.openxmlformats.org/officeDocument/2006/relationships/hyperlink" Target="https://podminky.urs.cz/item/CS_URS_2021_01/762332132" TargetMode="External" /><Relationship Id="rId71" Type="http://schemas.openxmlformats.org/officeDocument/2006/relationships/hyperlink" Target="https://podminky.urs.cz/item/CS_URS_2021_01/60512130" TargetMode="External" /><Relationship Id="rId72" Type="http://schemas.openxmlformats.org/officeDocument/2006/relationships/hyperlink" Target="https://podminky.urs.cz/item/CS_URS_2021_01/762332922" TargetMode="External" /><Relationship Id="rId73" Type="http://schemas.openxmlformats.org/officeDocument/2006/relationships/hyperlink" Target="https://podminky.urs.cz/item/CS_URS_2021_01/762341047" TargetMode="External" /><Relationship Id="rId74" Type="http://schemas.openxmlformats.org/officeDocument/2006/relationships/hyperlink" Target="https://podminky.urs.cz/item/CS_URS_2021_01/762342214" TargetMode="External" /><Relationship Id="rId75" Type="http://schemas.openxmlformats.org/officeDocument/2006/relationships/hyperlink" Target="https://podminky.urs.cz/item/CS_URS_2021_01/60514106" TargetMode="External" /><Relationship Id="rId76" Type="http://schemas.openxmlformats.org/officeDocument/2006/relationships/hyperlink" Target="https://podminky.urs.cz/item/CS_URS_2021_01/762395000" TargetMode="External" /><Relationship Id="rId77" Type="http://schemas.openxmlformats.org/officeDocument/2006/relationships/hyperlink" Target="https://podminky.urs.cz/item/CS_URS_2021_01/998762102" TargetMode="External" /><Relationship Id="rId78" Type="http://schemas.openxmlformats.org/officeDocument/2006/relationships/hyperlink" Target="https://podminky.urs.cz/item/CS_URS_2021_01/763734113" TargetMode="External" /><Relationship Id="rId79" Type="http://schemas.openxmlformats.org/officeDocument/2006/relationships/hyperlink" Target="https://podminky.urs.cz/item/CS_URS_2021_01/998763101" TargetMode="External" /><Relationship Id="rId80" Type="http://schemas.openxmlformats.org/officeDocument/2006/relationships/hyperlink" Target="https://podminky.urs.cz/item/CS_URS_2021_01/764004801" TargetMode="External" /><Relationship Id="rId81" Type="http://schemas.openxmlformats.org/officeDocument/2006/relationships/hyperlink" Target="https://podminky.urs.cz/item/CS_URS_2021_01/764004863" TargetMode="External" /><Relationship Id="rId82" Type="http://schemas.openxmlformats.org/officeDocument/2006/relationships/hyperlink" Target="https://podminky.urs.cz/item/CS_URS_2021_01/764011612" TargetMode="External" /><Relationship Id="rId83" Type="http://schemas.openxmlformats.org/officeDocument/2006/relationships/hyperlink" Target="https://podminky.urs.cz/item/CS_URS_2021_01/764011621" TargetMode="External" /><Relationship Id="rId84" Type="http://schemas.openxmlformats.org/officeDocument/2006/relationships/hyperlink" Target="https://podminky.urs.cz/item/CS_URS_2021_01/764202134" TargetMode="External" /><Relationship Id="rId85" Type="http://schemas.openxmlformats.org/officeDocument/2006/relationships/hyperlink" Target="https://podminky.urs.cz/item/CS_URS_2021_01/764214607" TargetMode="External" /><Relationship Id="rId86" Type="http://schemas.openxmlformats.org/officeDocument/2006/relationships/hyperlink" Target="https://podminky.urs.cz/item/CS_URS_2021_01/764508131" TargetMode="External" /><Relationship Id="rId87" Type="http://schemas.openxmlformats.org/officeDocument/2006/relationships/hyperlink" Target="https://podminky.urs.cz/item/CS_URS_2021_01/764541305" TargetMode="External" /><Relationship Id="rId88" Type="http://schemas.openxmlformats.org/officeDocument/2006/relationships/hyperlink" Target="https://podminky.urs.cz/item/CS_URS_2021_01/764541346" TargetMode="External" /><Relationship Id="rId89" Type="http://schemas.openxmlformats.org/officeDocument/2006/relationships/hyperlink" Target="https://podminky.urs.cz/item/CS_URS_2021_01/998764102" TargetMode="External" /><Relationship Id="rId90" Type="http://schemas.openxmlformats.org/officeDocument/2006/relationships/hyperlink" Target="https://podminky.urs.cz/item/CS_URS_2021_01/765192001" TargetMode="External" /><Relationship Id="rId91" Type="http://schemas.openxmlformats.org/officeDocument/2006/relationships/hyperlink" Target="https://podminky.urs.cz/item/CS_URS_2021_01/766421822" TargetMode="External" /><Relationship Id="rId92" Type="http://schemas.openxmlformats.org/officeDocument/2006/relationships/hyperlink" Target="https://podminky.urs.cz/item/CS_URS_2021_01/767995114" TargetMode="External" /><Relationship Id="rId93" Type="http://schemas.openxmlformats.org/officeDocument/2006/relationships/hyperlink" Target="https://podminky.urs.cz/item/CS_URS_2021_01/13010816" TargetMode="External" /><Relationship Id="rId94" Type="http://schemas.openxmlformats.org/officeDocument/2006/relationships/hyperlink" Target="https://podminky.urs.cz/item/CS_URS_2021_01/998767102" TargetMode="External" /><Relationship Id="rId95" Type="http://schemas.openxmlformats.org/officeDocument/2006/relationships/hyperlink" Target="https://podminky.urs.cz/item/CS_URS_2021_01/783823135" TargetMode="External" /><Relationship Id="rId96" Type="http://schemas.openxmlformats.org/officeDocument/2006/relationships/hyperlink" Target="https://podminky.urs.cz/item/CS_URS_2021_01/783827125" TargetMode="External" /><Relationship Id="rId97" Type="http://schemas.openxmlformats.org/officeDocument/2006/relationships/hyperlink" Target="https://podminky.urs.cz/item/CS_URS_2021_01/784111005" TargetMode="External" /><Relationship Id="rId98" Type="http://schemas.openxmlformats.org/officeDocument/2006/relationships/hyperlink" Target="https://podminky.urs.cz/item/CS_URS_2021_01/784111015" TargetMode="External" /><Relationship Id="rId99" Type="http://schemas.openxmlformats.org/officeDocument/2006/relationships/hyperlink" Target="https://podminky.urs.cz/item/CS_URS_2021_01/784181105" TargetMode="External" /><Relationship Id="rId100" Type="http://schemas.openxmlformats.org/officeDocument/2006/relationships/hyperlink" Target="https://podminky.urs.cz/item/CS_URS_2021_01/784221005" TargetMode="External" /><Relationship Id="rId101" Type="http://schemas.openxmlformats.org/officeDocument/2006/relationships/hyperlink" Target="https://podminky.urs.cz/item/CS_URS_2021_01/210100001" TargetMode="External" /><Relationship Id="rId10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612325213" TargetMode="External" /><Relationship Id="rId2" Type="http://schemas.openxmlformats.org/officeDocument/2006/relationships/hyperlink" Target="https://podminky.urs.cz/item/CS_URS_2021_01/612325215" TargetMode="External" /><Relationship Id="rId3" Type="http://schemas.openxmlformats.org/officeDocument/2006/relationships/hyperlink" Target="https://podminky.urs.cz/item/CS_URS_2021_01/619991011" TargetMode="External" /><Relationship Id="rId4" Type="http://schemas.openxmlformats.org/officeDocument/2006/relationships/hyperlink" Target="https://podminky.urs.cz/item/CS_URS_2021_01/962032230" TargetMode="External" /><Relationship Id="rId5" Type="http://schemas.openxmlformats.org/officeDocument/2006/relationships/hyperlink" Target="https://podminky.urs.cz/item/CS_URS_2021_01/997002511" TargetMode="External" /><Relationship Id="rId6" Type="http://schemas.openxmlformats.org/officeDocument/2006/relationships/hyperlink" Target="https://podminky.urs.cz/item/CS_URS_2021_01/997002519" TargetMode="External" /><Relationship Id="rId7" Type="http://schemas.openxmlformats.org/officeDocument/2006/relationships/hyperlink" Target="https://podminky.urs.cz/item/CS_URS_2021_01/997002611" TargetMode="External" /><Relationship Id="rId8" Type="http://schemas.openxmlformats.org/officeDocument/2006/relationships/hyperlink" Target="https://podminky.urs.cz/item/CS_URS_2021_01/997013631" TargetMode="External" /><Relationship Id="rId9" Type="http://schemas.openxmlformats.org/officeDocument/2006/relationships/hyperlink" Target="https://podminky.urs.cz/item/CS_URS_2021_01/998017002" TargetMode="External" /><Relationship Id="rId10" Type="http://schemas.openxmlformats.org/officeDocument/2006/relationships/hyperlink" Target="https://podminky.urs.cz/item/CS_URS_2021_02/63154572" TargetMode="External" /><Relationship Id="rId11" Type="http://schemas.openxmlformats.org/officeDocument/2006/relationships/hyperlink" Target="https://podminky.urs.cz/item/CS_URS_2021_02/732420812" TargetMode="External" /><Relationship Id="rId12" Type="http://schemas.openxmlformats.org/officeDocument/2006/relationships/hyperlink" Target="https://podminky.urs.cz/item/CS_URS_2021_02/733110808" TargetMode="External" /><Relationship Id="rId13" Type="http://schemas.openxmlformats.org/officeDocument/2006/relationships/hyperlink" Target="https://podminky.urs.cz/item/CS_URS_2021_02/733122226" TargetMode="External" /><Relationship Id="rId14" Type="http://schemas.openxmlformats.org/officeDocument/2006/relationships/hyperlink" Target="https://podminky.urs.cz/item/CS_URS_2021_02/733124115" TargetMode="External" /><Relationship Id="rId15" Type="http://schemas.openxmlformats.org/officeDocument/2006/relationships/hyperlink" Target="https://podminky.urs.cz/item/CS_URS_2021_01/733190217" TargetMode="External" /><Relationship Id="rId16" Type="http://schemas.openxmlformats.org/officeDocument/2006/relationships/hyperlink" Target="https://podminky.urs.cz/item/CS_URS_2021_02/733221203" TargetMode="External" /><Relationship Id="rId17" Type="http://schemas.openxmlformats.org/officeDocument/2006/relationships/hyperlink" Target="https://podminky.urs.cz/item/CS_URS_2021_02/733811251" TargetMode="External" /><Relationship Id="rId18" Type="http://schemas.openxmlformats.org/officeDocument/2006/relationships/hyperlink" Target="https://podminky.urs.cz/item/CS_URS_2021_01/998733101" TargetMode="External" /><Relationship Id="rId19" Type="http://schemas.openxmlformats.org/officeDocument/2006/relationships/hyperlink" Target="https://podminky.urs.cz/item/CS_URS_2021_02/734200811" TargetMode="External" /><Relationship Id="rId20" Type="http://schemas.openxmlformats.org/officeDocument/2006/relationships/hyperlink" Target="https://podminky.urs.cz/item/CS_URS_2021_02/734200823" TargetMode="External" /><Relationship Id="rId21" Type="http://schemas.openxmlformats.org/officeDocument/2006/relationships/hyperlink" Target="https://podminky.urs.cz/item/CS_URS_2021_01/734211127" TargetMode="External" /><Relationship Id="rId22" Type="http://schemas.openxmlformats.org/officeDocument/2006/relationships/hyperlink" Target="https://podminky.urs.cz/item/CS_URS_2021_02/734261236" TargetMode="External" /><Relationship Id="rId23" Type="http://schemas.openxmlformats.org/officeDocument/2006/relationships/hyperlink" Target="https://podminky.urs.cz/item/CS_URS_2021_02/734290814" TargetMode="External" /><Relationship Id="rId24" Type="http://schemas.openxmlformats.org/officeDocument/2006/relationships/hyperlink" Target="https://podminky.urs.cz/item/CS_URS_2021_01/734291123" TargetMode="External" /><Relationship Id="rId25" Type="http://schemas.openxmlformats.org/officeDocument/2006/relationships/hyperlink" Target="https://podminky.urs.cz/item/CS_URS_2021_02/734410811" TargetMode="External" /><Relationship Id="rId26" Type="http://schemas.openxmlformats.org/officeDocument/2006/relationships/hyperlink" Target="https://podminky.urs.cz/item/CS_URS_2021_02/734420811" TargetMode="External" /><Relationship Id="rId27" Type="http://schemas.openxmlformats.org/officeDocument/2006/relationships/hyperlink" Target="https://podminky.urs.cz/item/CS_URS_2021_02/734430821" TargetMode="External" /><Relationship Id="rId28" Type="http://schemas.openxmlformats.org/officeDocument/2006/relationships/hyperlink" Target="https://podminky.urs.cz/item/CS_URS_2021_02/734494216" TargetMode="External" /><Relationship Id="rId29" Type="http://schemas.openxmlformats.org/officeDocument/2006/relationships/hyperlink" Target="https://podminky.urs.cz/item/CS_URS_2021_02/734890801" TargetMode="External" /><Relationship Id="rId30" Type="http://schemas.openxmlformats.org/officeDocument/2006/relationships/hyperlink" Target="https://podminky.urs.cz/item/CS_URS_2021_01/998734101" TargetMode="External" /><Relationship Id="rId31" Type="http://schemas.openxmlformats.org/officeDocument/2006/relationships/hyperlink" Target="https://podminky.urs.cz/item/CS_URS_2021_02/751793001" TargetMode="External" /><Relationship Id="rId32" Type="http://schemas.openxmlformats.org/officeDocument/2006/relationships/hyperlink" Target="https://podminky.urs.cz/item/CS_URS_2021_02/10892000" TargetMode="External" /><Relationship Id="rId33" Type="http://schemas.openxmlformats.org/officeDocument/2006/relationships/hyperlink" Target="https://podminky.urs.cz/item/CS_URS_2021_02/763131411" TargetMode="External" /><Relationship Id="rId34" Type="http://schemas.openxmlformats.org/officeDocument/2006/relationships/hyperlink" Target="https://podminky.urs.cz/item/CS_URS_2021_02/763171821" TargetMode="External" /><Relationship Id="rId35" Type="http://schemas.openxmlformats.org/officeDocument/2006/relationships/hyperlink" Target="https://podminky.urs.cz/item/CS_URS_2021_02/763172325" TargetMode="External" /><Relationship Id="rId36" Type="http://schemas.openxmlformats.org/officeDocument/2006/relationships/hyperlink" Target="https://podminky.urs.cz/item/CS_URS_2021_02/59030758" TargetMode="External" /><Relationship Id="rId37" Type="http://schemas.openxmlformats.org/officeDocument/2006/relationships/hyperlink" Target="https://podminky.urs.cz/item/CS_URS_2021_02/763231821" TargetMode="External" /><Relationship Id="rId38" Type="http://schemas.openxmlformats.org/officeDocument/2006/relationships/hyperlink" Target="https://podminky.urs.cz/item/CS_URS_2021_02/784111001" TargetMode="External" /><Relationship Id="rId39" Type="http://schemas.openxmlformats.org/officeDocument/2006/relationships/hyperlink" Target="https://podminky.urs.cz/item/CS_URS_2021_02/784181101" TargetMode="External" /><Relationship Id="rId40" Type="http://schemas.openxmlformats.org/officeDocument/2006/relationships/hyperlink" Target="https://podminky.urs.cz/item/CS_URS_2021_02/784211101" TargetMode="External" /><Relationship Id="rId41" Type="http://schemas.openxmlformats.org/officeDocument/2006/relationships/hyperlink" Target="https://podminky.urs.cz/item/CS_URS_2021_01/013244000" TargetMode="External" /><Relationship Id="rId4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23170004" TargetMode="External" /><Relationship Id="rId2" Type="http://schemas.openxmlformats.org/officeDocument/2006/relationships/hyperlink" Target="https://podminky.urs.cz/item/CS_URS_2021_02/741110302" TargetMode="External" /><Relationship Id="rId3" Type="http://schemas.openxmlformats.org/officeDocument/2006/relationships/hyperlink" Target="https://podminky.urs.cz/item/CS_URS_2021_02/34571097" TargetMode="External" /><Relationship Id="rId4" Type="http://schemas.openxmlformats.org/officeDocument/2006/relationships/hyperlink" Target="https://podminky.urs.cz/item/CS_URS_2021_02/34571004" TargetMode="External" /><Relationship Id="rId5" Type="http://schemas.openxmlformats.org/officeDocument/2006/relationships/hyperlink" Target="https://podminky.urs.cz/item/CS_URS_2021_02/741120541" TargetMode="External" /><Relationship Id="rId6" Type="http://schemas.openxmlformats.org/officeDocument/2006/relationships/hyperlink" Target="https://podminky.urs.cz/item/CS_URS_2021_02/741120831" TargetMode="External" /><Relationship Id="rId7" Type="http://schemas.openxmlformats.org/officeDocument/2006/relationships/hyperlink" Target="https://podminky.urs.cz/item/CS_URS_2021_02/741120851" TargetMode="External" /><Relationship Id="rId8" Type="http://schemas.openxmlformats.org/officeDocument/2006/relationships/hyperlink" Target="https://podminky.urs.cz/item/CS_URS_2021_02/741122221" TargetMode="External" /><Relationship Id="rId9" Type="http://schemas.openxmlformats.org/officeDocument/2006/relationships/hyperlink" Target="https://podminky.urs.cz/item/CS_URS_2021_02/34111064" TargetMode="External" /><Relationship Id="rId10" Type="http://schemas.openxmlformats.org/officeDocument/2006/relationships/hyperlink" Target="https://podminky.urs.cz/item/CS_URS_2021_02/34111068" TargetMode="External" /><Relationship Id="rId11" Type="http://schemas.openxmlformats.org/officeDocument/2006/relationships/hyperlink" Target="https://podminky.urs.cz/item/CS_URS_2021_02/741210001" TargetMode="External" /><Relationship Id="rId12" Type="http://schemas.openxmlformats.org/officeDocument/2006/relationships/hyperlink" Target="https://podminky.urs.cz/item/CS_URS_2021_02/741210004" TargetMode="External" /><Relationship Id="rId13" Type="http://schemas.openxmlformats.org/officeDocument/2006/relationships/hyperlink" Target="https://podminky.urs.cz/item/CS_URS_2021_02/741211863" TargetMode="External" /><Relationship Id="rId14" Type="http://schemas.openxmlformats.org/officeDocument/2006/relationships/hyperlink" Target="https://podminky.urs.cz/item/CS_URS_2021_02/741313805" TargetMode="External" /><Relationship Id="rId15" Type="http://schemas.openxmlformats.org/officeDocument/2006/relationships/hyperlink" Target="https://podminky.urs.cz/item/CS_URS_2021_02/741315833" TargetMode="External" /><Relationship Id="rId16" Type="http://schemas.openxmlformats.org/officeDocument/2006/relationships/hyperlink" Target="https://podminky.urs.cz/item/CS_URS_2021_02/741420901" TargetMode="External" /><Relationship Id="rId17" Type="http://schemas.openxmlformats.org/officeDocument/2006/relationships/hyperlink" Target="https://podminky.urs.cz/item/CS_URS_2021_02/741420902" TargetMode="External" /><Relationship Id="rId18" Type="http://schemas.openxmlformats.org/officeDocument/2006/relationships/hyperlink" Target="https://podminky.urs.cz/item/CS_URS_2021_02/35441860" TargetMode="External" /><Relationship Id="rId19" Type="http://schemas.openxmlformats.org/officeDocument/2006/relationships/hyperlink" Target="https://podminky.urs.cz/item/CS_URS_2021_02/741854931" TargetMode="External" /><Relationship Id="rId20" Type="http://schemas.openxmlformats.org/officeDocument/2006/relationships/hyperlink" Target="https://podminky.urs.cz/item/CS_URS_2021_02/945412111" TargetMode="External" /><Relationship Id="rId21" Type="http://schemas.openxmlformats.org/officeDocument/2006/relationships/hyperlink" Target="https://podminky.urs.cz/item/CS_URS_2021_02/945412111" TargetMode="External" /><Relationship Id="rId22" Type="http://schemas.openxmlformats.org/officeDocument/2006/relationships/hyperlink" Target="https://podminky.urs.cz/item/CS_URS_2021_01/013244000" TargetMode="External" /><Relationship Id="rId2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013254000" TargetMode="External" /><Relationship Id="rId2" Type="http://schemas.openxmlformats.org/officeDocument/2006/relationships/hyperlink" Target="https://podminky.urs.cz/item/CS_URS_2021_01/030001000" TargetMode="External" /><Relationship Id="rId3" Type="http://schemas.openxmlformats.org/officeDocument/2006/relationships/hyperlink" Target="https://podminky.urs.cz/item/CS_URS_2021_01/043002000" TargetMode="External" /><Relationship Id="rId4" Type="http://schemas.openxmlformats.org/officeDocument/2006/relationships/hyperlink" Target="https://podminky.urs.cz/item/CS_URS_2021_01/045002000" TargetMode="External" /><Relationship Id="rId5" Type="http://schemas.openxmlformats.org/officeDocument/2006/relationships/hyperlink" Target="https://podminky.urs.cz/item/CS_URS_2021_01/071002000" TargetMode="External" /><Relationship Id="rId6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6</v>
      </c>
    </row>
    <row r="5" s="1" customFormat="1" ht="12" customHeight="1">
      <c r="B5" s="22"/>
      <c r="C5" s="23"/>
      <c r="D5" s="27" t="s">
        <v>12</v>
      </c>
      <c r="E5" s="23"/>
      <c r="F5" s="23"/>
      <c r="G5" s="23"/>
      <c r="H5" s="23"/>
      <c r="I5" s="23"/>
      <c r="J5" s="23"/>
      <c r="K5" s="28" t="s">
        <v>13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14</v>
      </c>
      <c r="BS5" s="18" t="s">
        <v>6</v>
      </c>
    </row>
    <row r="6" s="1" customFormat="1" ht="36.96" customHeight="1">
      <c r="B6" s="22"/>
      <c r="C6" s="23"/>
      <c r="D6" s="30" t="s">
        <v>15</v>
      </c>
      <c r="E6" s="23"/>
      <c r="F6" s="23"/>
      <c r="G6" s="23"/>
      <c r="H6" s="23"/>
      <c r="I6" s="23"/>
      <c r="J6" s="23"/>
      <c r="K6" s="31" t="s">
        <v>16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17</v>
      </c>
      <c r="E7" s="23"/>
      <c r="F7" s="23"/>
      <c r="G7" s="23"/>
      <c r="H7" s="23"/>
      <c r="I7" s="23"/>
      <c r="J7" s="23"/>
      <c r="K7" s="28" t="s">
        <v>18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18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18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18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18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18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18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18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50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12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MASN29B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15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Výměna střechy jídelny VOŠ a SPŠE Plzeň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20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22</v>
      </c>
      <c r="AJ47" s="41"/>
      <c r="AK47" s="41"/>
      <c r="AL47" s="41"/>
      <c r="AM47" s="73" t="str">
        <f>IF(AN8= "","",AN8)</f>
        <v>29. 5. 2021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24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VOŠ a SPŠE Plzeň, p.o.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30</v>
      </c>
      <c r="AJ49" s="41"/>
      <c r="AK49" s="41"/>
      <c r="AL49" s="41"/>
      <c r="AM49" s="74" t="str">
        <f>IF(E17="","",E17)</f>
        <v>Ing.arch.V.Mastný</v>
      </c>
      <c r="AN49" s="65"/>
      <c r="AO49" s="65"/>
      <c r="AP49" s="65"/>
      <c r="AQ49" s="41"/>
      <c r="AR49" s="45"/>
      <c r="AS49" s="75" t="s">
        <v>51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28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33</v>
      </c>
      <c r="AJ50" s="41"/>
      <c r="AK50" s="41"/>
      <c r="AL50" s="41"/>
      <c r="AM50" s="74" t="str">
        <f>IF(E20="","",E20)</f>
        <v>Straka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52</v>
      </c>
      <c r="D52" s="88"/>
      <c r="E52" s="88"/>
      <c r="F52" s="88"/>
      <c r="G52" s="88"/>
      <c r="H52" s="89"/>
      <c r="I52" s="90" t="s">
        <v>53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54</v>
      </c>
      <c r="AH52" s="88"/>
      <c r="AI52" s="88"/>
      <c r="AJ52" s="88"/>
      <c r="AK52" s="88"/>
      <c r="AL52" s="88"/>
      <c r="AM52" s="88"/>
      <c r="AN52" s="90" t="s">
        <v>55</v>
      </c>
      <c r="AO52" s="88"/>
      <c r="AP52" s="88"/>
      <c r="AQ52" s="92" t="s">
        <v>56</v>
      </c>
      <c r="AR52" s="45"/>
      <c r="AS52" s="93" t="s">
        <v>57</v>
      </c>
      <c r="AT52" s="94" t="s">
        <v>58</v>
      </c>
      <c r="AU52" s="94" t="s">
        <v>59</v>
      </c>
      <c r="AV52" s="94" t="s">
        <v>60</v>
      </c>
      <c r="AW52" s="94" t="s">
        <v>61</v>
      </c>
      <c r="AX52" s="94" t="s">
        <v>62</v>
      </c>
      <c r="AY52" s="94" t="s">
        <v>63</v>
      </c>
      <c r="AZ52" s="94" t="s">
        <v>64</v>
      </c>
      <c r="BA52" s="94" t="s">
        <v>65</v>
      </c>
      <c r="BB52" s="94" t="s">
        <v>66</v>
      </c>
      <c r="BC52" s="94" t="s">
        <v>67</v>
      </c>
      <c r="BD52" s="95" t="s">
        <v>68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69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ROUND(SUM(AG55:AG58),2)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18</v>
      </c>
      <c r="AR54" s="105"/>
      <c r="AS54" s="106">
        <f>ROUND(SUM(AS55:AS58),2)</f>
        <v>0</v>
      </c>
      <c r="AT54" s="107">
        <f>ROUND(SUM(AV54:AW54),2)</f>
        <v>0</v>
      </c>
      <c r="AU54" s="108">
        <f>ROUND(SUM(AU55:AU58),5)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ROUND(SUM(AZ55:AZ58),2)</f>
        <v>0</v>
      </c>
      <c r="BA54" s="107">
        <f>ROUND(SUM(BA55:BA58),2)</f>
        <v>0</v>
      </c>
      <c r="BB54" s="107">
        <f>ROUND(SUM(BB55:BB58),2)</f>
        <v>0</v>
      </c>
      <c r="BC54" s="107">
        <f>ROUND(SUM(BC55:BC58),2)</f>
        <v>0</v>
      </c>
      <c r="BD54" s="109">
        <f>ROUND(SUM(BD55:BD58),2)</f>
        <v>0</v>
      </c>
      <c r="BE54" s="6"/>
      <c r="BS54" s="110" t="s">
        <v>70</v>
      </c>
      <c r="BT54" s="110" t="s">
        <v>71</v>
      </c>
      <c r="BU54" s="111" t="s">
        <v>72</v>
      </c>
      <c r="BV54" s="110" t="s">
        <v>73</v>
      </c>
      <c r="BW54" s="110" t="s">
        <v>5</v>
      </c>
      <c r="BX54" s="110" t="s">
        <v>74</v>
      </c>
      <c r="CL54" s="110" t="s">
        <v>18</v>
      </c>
    </row>
    <row r="55" s="7" customFormat="1" ht="24.75" customHeight="1">
      <c r="A55" s="112" t="s">
        <v>75</v>
      </c>
      <c r="B55" s="113"/>
      <c r="C55" s="114"/>
      <c r="D55" s="115" t="s">
        <v>76</v>
      </c>
      <c r="E55" s="115"/>
      <c r="F55" s="115"/>
      <c r="G55" s="115"/>
      <c r="H55" s="115"/>
      <c r="I55" s="116"/>
      <c r="J55" s="115" t="s">
        <v>77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'MASN2901 - VÝMĚNA STŘECHY...'!J30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78</v>
      </c>
      <c r="AR55" s="119"/>
      <c r="AS55" s="120">
        <v>0</v>
      </c>
      <c r="AT55" s="121">
        <f>ROUND(SUM(AV55:AW55),2)</f>
        <v>0</v>
      </c>
      <c r="AU55" s="122">
        <f>'MASN2901 - VÝMĚNA STŘECHY...'!P100</f>
        <v>0</v>
      </c>
      <c r="AV55" s="121">
        <f>'MASN2901 - VÝMĚNA STŘECHY...'!J33</f>
        <v>0</v>
      </c>
      <c r="AW55" s="121">
        <f>'MASN2901 - VÝMĚNA STŘECHY...'!J34</f>
        <v>0</v>
      </c>
      <c r="AX55" s="121">
        <f>'MASN2901 - VÝMĚNA STŘECHY...'!J35</f>
        <v>0</v>
      </c>
      <c r="AY55" s="121">
        <f>'MASN2901 - VÝMĚNA STŘECHY...'!J36</f>
        <v>0</v>
      </c>
      <c r="AZ55" s="121">
        <f>'MASN2901 - VÝMĚNA STŘECHY...'!F33</f>
        <v>0</v>
      </c>
      <c r="BA55" s="121">
        <f>'MASN2901 - VÝMĚNA STŘECHY...'!F34</f>
        <v>0</v>
      </c>
      <c r="BB55" s="121">
        <f>'MASN2901 - VÝMĚNA STŘECHY...'!F35</f>
        <v>0</v>
      </c>
      <c r="BC55" s="121">
        <f>'MASN2901 - VÝMĚNA STŘECHY...'!F36</f>
        <v>0</v>
      </c>
      <c r="BD55" s="123">
        <f>'MASN2901 - VÝMĚNA STŘECHY...'!F37</f>
        <v>0</v>
      </c>
      <c r="BE55" s="7"/>
      <c r="BT55" s="124" t="s">
        <v>79</v>
      </c>
      <c r="BV55" s="124" t="s">
        <v>73</v>
      </c>
      <c r="BW55" s="124" t="s">
        <v>80</v>
      </c>
      <c r="BX55" s="124" t="s">
        <v>5</v>
      </c>
      <c r="CL55" s="124" t="s">
        <v>18</v>
      </c>
      <c r="CM55" s="124" t="s">
        <v>81</v>
      </c>
    </row>
    <row r="56" s="7" customFormat="1" ht="24.75" customHeight="1">
      <c r="A56" s="112" t="s">
        <v>75</v>
      </c>
      <c r="B56" s="113"/>
      <c r="C56" s="114"/>
      <c r="D56" s="115" t="s">
        <v>82</v>
      </c>
      <c r="E56" s="115"/>
      <c r="F56" s="115"/>
      <c r="G56" s="115"/>
      <c r="H56" s="115"/>
      <c r="I56" s="116"/>
      <c r="J56" s="115" t="s">
        <v>83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'MASN2902 - Vzduchotechnika'!J30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78</v>
      </c>
      <c r="AR56" s="119"/>
      <c r="AS56" s="120">
        <v>0</v>
      </c>
      <c r="AT56" s="121">
        <f>ROUND(SUM(AV56:AW56),2)</f>
        <v>0</v>
      </c>
      <c r="AU56" s="122">
        <f>'MASN2902 - Vzduchotechnika'!P99</f>
        <v>0</v>
      </c>
      <c r="AV56" s="121">
        <f>'MASN2902 - Vzduchotechnika'!J33</f>
        <v>0</v>
      </c>
      <c r="AW56" s="121">
        <f>'MASN2902 - Vzduchotechnika'!J34</f>
        <v>0</v>
      </c>
      <c r="AX56" s="121">
        <f>'MASN2902 - Vzduchotechnika'!J35</f>
        <v>0</v>
      </c>
      <c r="AY56" s="121">
        <f>'MASN2902 - Vzduchotechnika'!J36</f>
        <v>0</v>
      </c>
      <c r="AZ56" s="121">
        <f>'MASN2902 - Vzduchotechnika'!F33</f>
        <v>0</v>
      </c>
      <c r="BA56" s="121">
        <f>'MASN2902 - Vzduchotechnika'!F34</f>
        <v>0</v>
      </c>
      <c r="BB56" s="121">
        <f>'MASN2902 - Vzduchotechnika'!F35</f>
        <v>0</v>
      </c>
      <c r="BC56" s="121">
        <f>'MASN2902 - Vzduchotechnika'!F36</f>
        <v>0</v>
      </c>
      <c r="BD56" s="123">
        <f>'MASN2902 - Vzduchotechnika'!F37</f>
        <v>0</v>
      </c>
      <c r="BE56" s="7"/>
      <c r="BT56" s="124" t="s">
        <v>79</v>
      </c>
      <c r="BV56" s="124" t="s">
        <v>73</v>
      </c>
      <c r="BW56" s="124" t="s">
        <v>84</v>
      </c>
      <c r="BX56" s="124" t="s">
        <v>5</v>
      </c>
      <c r="CL56" s="124" t="s">
        <v>18</v>
      </c>
      <c r="CM56" s="124" t="s">
        <v>81</v>
      </c>
    </row>
    <row r="57" s="7" customFormat="1" ht="24.75" customHeight="1">
      <c r="A57" s="112" t="s">
        <v>75</v>
      </c>
      <c r="B57" s="113"/>
      <c r="C57" s="114"/>
      <c r="D57" s="115" t="s">
        <v>85</v>
      </c>
      <c r="E57" s="115"/>
      <c r="F57" s="115"/>
      <c r="G57" s="115"/>
      <c r="H57" s="115"/>
      <c r="I57" s="116"/>
      <c r="J57" s="115" t="s">
        <v>86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'MASN2903 - Měření a regulace'!J30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78</v>
      </c>
      <c r="AR57" s="119"/>
      <c r="AS57" s="120">
        <v>0</v>
      </c>
      <c r="AT57" s="121">
        <f>ROUND(SUM(AV57:AW57),2)</f>
        <v>0</v>
      </c>
      <c r="AU57" s="122">
        <f>'MASN2903 - Měření a regulace'!P91</f>
        <v>0</v>
      </c>
      <c r="AV57" s="121">
        <f>'MASN2903 - Měření a regulace'!J33</f>
        <v>0</v>
      </c>
      <c r="AW57" s="121">
        <f>'MASN2903 - Měření a regulace'!J34</f>
        <v>0</v>
      </c>
      <c r="AX57" s="121">
        <f>'MASN2903 - Měření a regulace'!J35</f>
        <v>0</v>
      </c>
      <c r="AY57" s="121">
        <f>'MASN2903 - Měření a regulace'!J36</f>
        <v>0</v>
      </c>
      <c r="AZ57" s="121">
        <f>'MASN2903 - Měření a regulace'!F33</f>
        <v>0</v>
      </c>
      <c r="BA57" s="121">
        <f>'MASN2903 - Měření a regulace'!F34</f>
        <v>0</v>
      </c>
      <c r="BB57" s="121">
        <f>'MASN2903 - Měření a regulace'!F35</f>
        <v>0</v>
      </c>
      <c r="BC57" s="121">
        <f>'MASN2903 - Měření a regulace'!F36</f>
        <v>0</v>
      </c>
      <c r="BD57" s="123">
        <f>'MASN2903 - Měření a regulace'!F37</f>
        <v>0</v>
      </c>
      <c r="BE57" s="7"/>
      <c r="BT57" s="124" t="s">
        <v>79</v>
      </c>
      <c r="BV57" s="124" t="s">
        <v>73</v>
      </c>
      <c r="BW57" s="124" t="s">
        <v>87</v>
      </c>
      <c r="BX57" s="124" t="s">
        <v>5</v>
      </c>
      <c r="CL57" s="124" t="s">
        <v>18</v>
      </c>
      <c r="CM57" s="124" t="s">
        <v>81</v>
      </c>
    </row>
    <row r="58" s="7" customFormat="1" ht="24.75" customHeight="1">
      <c r="A58" s="112" t="s">
        <v>75</v>
      </c>
      <c r="B58" s="113"/>
      <c r="C58" s="114"/>
      <c r="D58" s="115" t="s">
        <v>88</v>
      </c>
      <c r="E58" s="115"/>
      <c r="F58" s="115"/>
      <c r="G58" s="115"/>
      <c r="H58" s="115"/>
      <c r="I58" s="116"/>
      <c r="J58" s="115" t="s">
        <v>89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'MASN2904 - VON'!J30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78</v>
      </c>
      <c r="AR58" s="119"/>
      <c r="AS58" s="125">
        <v>0</v>
      </c>
      <c r="AT58" s="126">
        <f>ROUND(SUM(AV58:AW58),2)</f>
        <v>0</v>
      </c>
      <c r="AU58" s="127">
        <f>'MASN2904 - VON'!P84</f>
        <v>0</v>
      </c>
      <c r="AV58" s="126">
        <f>'MASN2904 - VON'!J33</f>
        <v>0</v>
      </c>
      <c r="AW58" s="126">
        <f>'MASN2904 - VON'!J34</f>
        <v>0</v>
      </c>
      <c r="AX58" s="126">
        <f>'MASN2904 - VON'!J35</f>
        <v>0</v>
      </c>
      <c r="AY58" s="126">
        <f>'MASN2904 - VON'!J36</f>
        <v>0</v>
      </c>
      <c r="AZ58" s="126">
        <f>'MASN2904 - VON'!F33</f>
        <v>0</v>
      </c>
      <c r="BA58" s="126">
        <f>'MASN2904 - VON'!F34</f>
        <v>0</v>
      </c>
      <c r="BB58" s="126">
        <f>'MASN2904 - VON'!F35</f>
        <v>0</v>
      </c>
      <c r="BC58" s="126">
        <f>'MASN2904 - VON'!F36</f>
        <v>0</v>
      </c>
      <c r="BD58" s="128">
        <f>'MASN2904 - VON'!F37</f>
        <v>0</v>
      </c>
      <c r="BE58" s="7"/>
      <c r="BT58" s="124" t="s">
        <v>79</v>
      </c>
      <c r="BV58" s="124" t="s">
        <v>73</v>
      </c>
      <c r="BW58" s="124" t="s">
        <v>90</v>
      </c>
      <c r="BX58" s="124" t="s">
        <v>5</v>
      </c>
      <c r="CL58" s="124" t="s">
        <v>18</v>
      </c>
      <c r="CM58" s="124" t="s">
        <v>81</v>
      </c>
    </row>
    <row r="59" s="2" customFormat="1" ht="30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  <row r="60" s="2" customFormat="1" ht="6.96" customHeight="1">
      <c r="A60" s="39"/>
      <c r="B60" s="60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45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</row>
  </sheetData>
  <sheetProtection sheet="1" formatColumns="0" formatRows="0" objects="1" scenarios="1" spinCount="100000" saltValue="uSHVh/H4xhKeUPJJyIj4NYO1gHRGprwWbLbj6A0jhtiVFkFIKSgFWYwqwK2lU5ycyfRh0CLAuaofAsRNTMRXog==" hashValue="ukCxQ2euxWZTeXclnSQlHdXgNeD6n7QM56Ihdy36PW4lD6GBeVCB680maKA+WwtL8Bmtsc9ddBf+W9GAEZx3VA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MASN2901 - VÝMĚNA STŘECHY...'!C2" display="/"/>
    <hyperlink ref="A56" location="'MASN2902 - Vzduchotechnika'!C2" display="/"/>
    <hyperlink ref="A57" location="'MASN2903 - Měření a regulace'!C2" display="/"/>
    <hyperlink ref="A58" location="'MASN2904 - VO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80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91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15</v>
      </c>
      <c r="L6" s="21"/>
    </row>
    <row r="7" s="1" customFormat="1" ht="16.5" customHeight="1">
      <c r="B7" s="21"/>
      <c r="E7" s="134" t="str">
        <f>'Rekapitulace stavby'!K6</f>
        <v>Výměna střechy jídelny VOŠ a SPŠE Plzeň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92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93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17</v>
      </c>
      <c r="E11" s="39"/>
      <c r="F11" s="137" t="s">
        <v>18</v>
      </c>
      <c r="G11" s="39"/>
      <c r="H11" s="39"/>
      <c r="I11" s="133" t="s">
        <v>19</v>
      </c>
      <c r="J11" s="137" t="s">
        <v>18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20</v>
      </c>
      <c r="E12" s="39"/>
      <c r="F12" s="137" t="s">
        <v>21</v>
      </c>
      <c r="G12" s="39"/>
      <c r="H12" s="39"/>
      <c r="I12" s="133" t="s">
        <v>22</v>
      </c>
      <c r="J12" s="138" t="str">
        <f>'Rekapitulace stavby'!AN8</f>
        <v>29. 5. 2021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24</v>
      </c>
      <c r="E14" s="39"/>
      <c r="F14" s="39"/>
      <c r="G14" s="39"/>
      <c r="H14" s="39"/>
      <c r="I14" s="133" t="s">
        <v>25</v>
      </c>
      <c r="J14" s="137" t="s">
        <v>18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26</v>
      </c>
      <c r="F15" s="39"/>
      <c r="G15" s="39"/>
      <c r="H15" s="39"/>
      <c r="I15" s="133" t="s">
        <v>27</v>
      </c>
      <c r="J15" s="137" t="s">
        <v>18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25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25</v>
      </c>
      <c r="J20" s="137" t="s">
        <v>18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31</v>
      </c>
      <c r="F21" s="39"/>
      <c r="G21" s="39"/>
      <c r="H21" s="39"/>
      <c r="I21" s="133" t="s">
        <v>27</v>
      </c>
      <c r="J21" s="137" t="s">
        <v>18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25</v>
      </c>
      <c r="J23" s="137" t="s">
        <v>18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34</v>
      </c>
      <c r="F24" s="39"/>
      <c r="G24" s="39"/>
      <c r="H24" s="39"/>
      <c r="I24" s="133" t="s">
        <v>27</v>
      </c>
      <c r="J24" s="137" t="s">
        <v>18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18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ROUND(J100,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ROUND((SUM(BE100:BE552)),  2)</f>
        <v>0</v>
      </c>
      <c r="G33" s="39"/>
      <c r="H33" s="39"/>
      <c r="I33" s="149">
        <v>0.20999999999999999</v>
      </c>
      <c r="J33" s="148">
        <f>ROUND(((SUM(BE100:BE552))*I33),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ROUND((SUM(BF100:BF552)),  2)</f>
        <v>0</v>
      </c>
      <c r="G34" s="39"/>
      <c r="H34" s="39"/>
      <c r="I34" s="149">
        <v>0.14999999999999999</v>
      </c>
      <c r="J34" s="148">
        <f>ROUND(((SUM(BF100:BF552))*I34),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ROUND((SUM(BG100:BG552)),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ROUND((SUM(BH100:BH552)),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ROUND((SUM(BI100:BI552)),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94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15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Výměna střechy jídelny VOŠ a SPŠE Plzeň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92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MASN2901 - VÝMĚNA STŘECHY JÍDELNY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20</v>
      </c>
      <c r="D52" s="41"/>
      <c r="E52" s="41"/>
      <c r="F52" s="28" t="str">
        <f>F12</f>
        <v xml:space="preserve"> </v>
      </c>
      <c r="G52" s="41"/>
      <c r="H52" s="41"/>
      <c r="I52" s="33" t="s">
        <v>22</v>
      </c>
      <c r="J52" s="73" t="str">
        <f>IF(J12="","",J12)</f>
        <v>29. 5. 2021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24</v>
      </c>
      <c r="D54" s="41"/>
      <c r="E54" s="41"/>
      <c r="F54" s="28" t="str">
        <f>E15</f>
        <v>VOŠ a SPŠE Plzeň, p.o.</v>
      </c>
      <c r="G54" s="41"/>
      <c r="H54" s="41"/>
      <c r="I54" s="33" t="s">
        <v>30</v>
      </c>
      <c r="J54" s="37" t="str">
        <f>E21</f>
        <v>Ing.arch.V.Mastný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>Straka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95</v>
      </c>
      <c r="D57" s="163"/>
      <c r="E57" s="163"/>
      <c r="F57" s="163"/>
      <c r="G57" s="163"/>
      <c r="H57" s="163"/>
      <c r="I57" s="163"/>
      <c r="J57" s="164" t="s">
        <v>96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J100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97</v>
      </c>
    </row>
    <row r="60" s="9" customFormat="1" ht="24.96" customHeight="1">
      <c r="A60" s="9"/>
      <c r="B60" s="166"/>
      <c r="C60" s="167"/>
      <c r="D60" s="168" t="s">
        <v>98</v>
      </c>
      <c r="E60" s="169"/>
      <c r="F60" s="169"/>
      <c r="G60" s="169"/>
      <c r="H60" s="169"/>
      <c r="I60" s="169"/>
      <c r="J60" s="170">
        <f>J101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99</v>
      </c>
      <c r="E61" s="175"/>
      <c r="F61" s="175"/>
      <c r="G61" s="175"/>
      <c r="H61" s="175"/>
      <c r="I61" s="175"/>
      <c r="J61" s="176">
        <f>J102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100</v>
      </c>
      <c r="E62" s="175"/>
      <c r="F62" s="175"/>
      <c r="G62" s="175"/>
      <c r="H62" s="175"/>
      <c r="I62" s="175"/>
      <c r="J62" s="176">
        <f>J111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101</v>
      </c>
      <c r="E63" s="175"/>
      <c r="F63" s="175"/>
      <c r="G63" s="175"/>
      <c r="H63" s="175"/>
      <c r="I63" s="175"/>
      <c r="J63" s="176">
        <f>J192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102</v>
      </c>
      <c r="E64" s="175"/>
      <c r="F64" s="175"/>
      <c r="G64" s="175"/>
      <c r="H64" s="175"/>
      <c r="I64" s="175"/>
      <c r="J64" s="176">
        <f>J263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103</v>
      </c>
      <c r="E65" s="175"/>
      <c r="F65" s="175"/>
      <c r="G65" s="175"/>
      <c r="H65" s="175"/>
      <c r="I65" s="175"/>
      <c r="J65" s="176">
        <f>J300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6"/>
      <c r="C66" s="167"/>
      <c r="D66" s="168" t="s">
        <v>104</v>
      </c>
      <c r="E66" s="169"/>
      <c r="F66" s="169"/>
      <c r="G66" s="169"/>
      <c r="H66" s="169"/>
      <c r="I66" s="169"/>
      <c r="J66" s="170">
        <f>J303</f>
        <v>0</v>
      </c>
      <c r="K66" s="167"/>
      <c r="L66" s="17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2"/>
      <c r="C67" s="173"/>
      <c r="D67" s="174" t="s">
        <v>105</v>
      </c>
      <c r="E67" s="175"/>
      <c r="F67" s="175"/>
      <c r="G67" s="175"/>
      <c r="H67" s="175"/>
      <c r="I67" s="175"/>
      <c r="J67" s="176">
        <f>J304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106</v>
      </c>
      <c r="E68" s="175"/>
      <c r="F68" s="175"/>
      <c r="G68" s="175"/>
      <c r="H68" s="175"/>
      <c r="I68" s="175"/>
      <c r="J68" s="176">
        <f>J334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107</v>
      </c>
      <c r="E69" s="175"/>
      <c r="F69" s="175"/>
      <c r="G69" s="175"/>
      <c r="H69" s="175"/>
      <c r="I69" s="175"/>
      <c r="J69" s="176">
        <f>J356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108</v>
      </c>
      <c r="E70" s="175"/>
      <c r="F70" s="175"/>
      <c r="G70" s="175"/>
      <c r="H70" s="175"/>
      <c r="I70" s="175"/>
      <c r="J70" s="176">
        <f>J388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109</v>
      </c>
      <c r="E71" s="175"/>
      <c r="F71" s="175"/>
      <c r="G71" s="175"/>
      <c r="H71" s="175"/>
      <c r="I71" s="175"/>
      <c r="J71" s="176">
        <f>J397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2"/>
      <c r="C72" s="173"/>
      <c r="D72" s="174" t="s">
        <v>110</v>
      </c>
      <c r="E72" s="175"/>
      <c r="F72" s="175"/>
      <c r="G72" s="175"/>
      <c r="H72" s="175"/>
      <c r="I72" s="175"/>
      <c r="J72" s="176">
        <f>J443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2"/>
      <c r="C73" s="173"/>
      <c r="D73" s="174" t="s">
        <v>111</v>
      </c>
      <c r="E73" s="175"/>
      <c r="F73" s="175"/>
      <c r="G73" s="175"/>
      <c r="H73" s="175"/>
      <c r="I73" s="175"/>
      <c r="J73" s="176">
        <f>J459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2"/>
      <c r="C74" s="173"/>
      <c r="D74" s="174" t="s">
        <v>112</v>
      </c>
      <c r="E74" s="175"/>
      <c r="F74" s="175"/>
      <c r="G74" s="175"/>
      <c r="H74" s="175"/>
      <c r="I74" s="175"/>
      <c r="J74" s="176">
        <f>J501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2"/>
      <c r="C75" s="173"/>
      <c r="D75" s="174" t="s">
        <v>113</v>
      </c>
      <c r="E75" s="175"/>
      <c r="F75" s="175"/>
      <c r="G75" s="175"/>
      <c r="H75" s="175"/>
      <c r="I75" s="175"/>
      <c r="J75" s="176">
        <f>J506</f>
        <v>0</v>
      </c>
      <c r="K75" s="173"/>
      <c r="L75" s="17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2"/>
      <c r="C76" s="173"/>
      <c r="D76" s="174" t="s">
        <v>114</v>
      </c>
      <c r="E76" s="175"/>
      <c r="F76" s="175"/>
      <c r="G76" s="175"/>
      <c r="H76" s="175"/>
      <c r="I76" s="175"/>
      <c r="J76" s="176">
        <f>J514</f>
        <v>0</v>
      </c>
      <c r="K76" s="173"/>
      <c r="L76" s="17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2"/>
      <c r="C77" s="173"/>
      <c r="D77" s="174" t="s">
        <v>115</v>
      </c>
      <c r="E77" s="175"/>
      <c r="F77" s="175"/>
      <c r="G77" s="175"/>
      <c r="H77" s="175"/>
      <c r="I77" s="175"/>
      <c r="J77" s="176">
        <f>J524</f>
        <v>0</v>
      </c>
      <c r="K77" s="173"/>
      <c r="L77" s="17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2"/>
      <c r="C78" s="173"/>
      <c r="D78" s="174" t="s">
        <v>116</v>
      </c>
      <c r="E78" s="175"/>
      <c r="F78" s="175"/>
      <c r="G78" s="175"/>
      <c r="H78" s="175"/>
      <c r="I78" s="175"/>
      <c r="J78" s="176">
        <f>J531</f>
        <v>0</v>
      </c>
      <c r="K78" s="173"/>
      <c r="L78" s="17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9" customFormat="1" ht="24.96" customHeight="1">
      <c r="A79" s="9"/>
      <c r="B79" s="166"/>
      <c r="C79" s="167"/>
      <c r="D79" s="168" t="s">
        <v>117</v>
      </c>
      <c r="E79" s="169"/>
      <c r="F79" s="169"/>
      <c r="G79" s="169"/>
      <c r="H79" s="169"/>
      <c r="I79" s="169"/>
      <c r="J79" s="170">
        <f>J547</f>
        <v>0</v>
      </c>
      <c r="K79" s="167"/>
      <c r="L79" s="171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10" customFormat="1" ht="19.92" customHeight="1">
      <c r="A80" s="10"/>
      <c r="B80" s="172"/>
      <c r="C80" s="173"/>
      <c r="D80" s="174" t="s">
        <v>118</v>
      </c>
      <c r="E80" s="175"/>
      <c r="F80" s="175"/>
      <c r="G80" s="175"/>
      <c r="H80" s="175"/>
      <c r="I80" s="175"/>
      <c r="J80" s="176">
        <f>J548</f>
        <v>0</v>
      </c>
      <c r="K80" s="173"/>
      <c r="L80" s="17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60"/>
      <c r="C82" s="61"/>
      <c r="D82" s="61"/>
      <c r="E82" s="61"/>
      <c r="F82" s="61"/>
      <c r="G82" s="61"/>
      <c r="H82" s="61"/>
      <c r="I82" s="61"/>
      <c r="J82" s="61"/>
      <c r="K82" s="6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6" s="2" customFormat="1" ht="6.96" customHeight="1">
      <c r="A86" s="39"/>
      <c r="B86" s="62"/>
      <c r="C86" s="63"/>
      <c r="D86" s="63"/>
      <c r="E86" s="63"/>
      <c r="F86" s="63"/>
      <c r="G86" s="63"/>
      <c r="H86" s="63"/>
      <c r="I86" s="63"/>
      <c r="J86" s="63"/>
      <c r="K86" s="63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24.96" customHeight="1">
      <c r="A87" s="39"/>
      <c r="B87" s="40"/>
      <c r="C87" s="24" t="s">
        <v>119</v>
      </c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15</v>
      </c>
      <c r="D89" s="41"/>
      <c r="E89" s="41"/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6.5" customHeight="1">
      <c r="A90" s="39"/>
      <c r="B90" s="40"/>
      <c r="C90" s="41"/>
      <c r="D90" s="41"/>
      <c r="E90" s="161" t="str">
        <f>E7</f>
        <v>Výměna střechy jídelny VOŠ a SPŠE Plzeň</v>
      </c>
      <c r="F90" s="33"/>
      <c r="G90" s="33"/>
      <c r="H90" s="33"/>
      <c r="I90" s="41"/>
      <c r="J90" s="41"/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92</v>
      </c>
      <c r="D91" s="41"/>
      <c r="E91" s="41"/>
      <c r="F91" s="41"/>
      <c r="G91" s="41"/>
      <c r="H91" s="41"/>
      <c r="I91" s="41"/>
      <c r="J91" s="41"/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6.5" customHeight="1">
      <c r="A92" s="39"/>
      <c r="B92" s="40"/>
      <c r="C92" s="41"/>
      <c r="D92" s="41"/>
      <c r="E92" s="70" t="str">
        <f>E9</f>
        <v>MASN2901 - VÝMĚNA STŘECHY JÍDELNY</v>
      </c>
      <c r="F92" s="41"/>
      <c r="G92" s="41"/>
      <c r="H92" s="41"/>
      <c r="I92" s="41"/>
      <c r="J92" s="41"/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3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2" customHeight="1">
      <c r="A94" s="39"/>
      <c r="B94" s="40"/>
      <c r="C94" s="33" t="s">
        <v>20</v>
      </c>
      <c r="D94" s="41"/>
      <c r="E94" s="41"/>
      <c r="F94" s="28" t="str">
        <f>F12</f>
        <v xml:space="preserve"> </v>
      </c>
      <c r="G94" s="41"/>
      <c r="H94" s="41"/>
      <c r="I94" s="33" t="s">
        <v>22</v>
      </c>
      <c r="J94" s="73" t="str">
        <f>IF(J12="","",J12)</f>
        <v>29. 5. 2021</v>
      </c>
      <c r="K94" s="41"/>
      <c r="L94" s="13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6.96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3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24</v>
      </c>
      <c r="D96" s="41"/>
      <c r="E96" s="41"/>
      <c r="F96" s="28" t="str">
        <f>E15</f>
        <v>VOŠ a SPŠE Plzeň, p.o.</v>
      </c>
      <c r="G96" s="41"/>
      <c r="H96" s="41"/>
      <c r="I96" s="33" t="s">
        <v>30</v>
      </c>
      <c r="J96" s="37" t="str">
        <f>E21</f>
        <v>Ing.arch.V.Mastný</v>
      </c>
      <c r="K96" s="41"/>
      <c r="L96" s="13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5.15" customHeight="1">
      <c r="A97" s="39"/>
      <c r="B97" s="40"/>
      <c r="C97" s="33" t="s">
        <v>28</v>
      </c>
      <c r="D97" s="41"/>
      <c r="E97" s="41"/>
      <c r="F97" s="28" t="str">
        <f>IF(E18="","",E18)</f>
        <v>Vyplň údaj</v>
      </c>
      <c r="G97" s="41"/>
      <c r="H97" s="41"/>
      <c r="I97" s="33" t="s">
        <v>33</v>
      </c>
      <c r="J97" s="37" t="str">
        <f>E24</f>
        <v>Straka</v>
      </c>
      <c r="K97" s="41"/>
      <c r="L97" s="13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0.32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3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11" customFormat="1" ht="29.28" customHeight="1">
      <c r="A99" s="178"/>
      <c r="B99" s="179"/>
      <c r="C99" s="180" t="s">
        <v>120</v>
      </c>
      <c r="D99" s="181" t="s">
        <v>56</v>
      </c>
      <c r="E99" s="181" t="s">
        <v>52</v>
      </c>
      <c r="F99" s="181" t="s">
        <v>53</v>
      </c>
      <c r="G99" s="181" t="s">
        <v>121</v>
      </c>
      <c r="H99" s="181" t="s">
        <v>122</v>
      </c>
      <c r="I99" s="181" t="s">
        <v>123</v>
      </c>
      <c r="J99" s="181" t="s">
        <v>96</v>
      </c>
      <c r="K99" s="182" t="s">
        <v>124</v>
      </c>
      <c r="L99" s="183"/>
      <c r="M99" s="93" t="s">
        <v>18</v>
      </c>
      <c r="N99" s="94" t="s">
        <v>41</v>
      </c>
      <c r="O99" s="94" t="s">
        <v>125</v>
      </c>
      <c r="P99" s="94" t="s">
        <v>126</v>
      </c>
      <c r="Q99" s="94" t="s">
        <v>127</v>
      </c>
      <c r="R99" s="94" t="s">
        <v>128</v>
      </c>
      <c r="S99" s="94" t="s">
        <v>129</v>
      </c>
      <c r="T99" s="95" t="s">
        <v>130</v>
      </c>
      <c r="U99" s="178"/>
      <c r="V99" s="178"/>
      <c r="W99" s="178"/>
      <c r="X99" s="178"/>
      <c r="Y99" s="178"/>
      <c r="Z99" s="178"/>
      <c r="AA99" s="178"/>
      <c r="AB99" s="178"/>
      <c r="AC99" s="178"/>
      <c r="AD99" s="178"/>
      <c r="AE99" s="178"/>
    </row>
    <row r="100" s="2" customFormat="1" ht="22.8" customHeight="1">
      <c r="A100" s="39"/>
      <c r="B100" s="40"/>
      <c r="C100" s="100" t="s">
        <v>131</v>
      </c>
      <c r="D100" s="41"/>
      <c r="E100" s="41"/>
      <c r="F100" s="41"/>
      <c r="G100" s="41"/>
      <c r="H100" s="41"/>
      <c r="I100" s="41"/>
      <c r="J100" s="184">
        <f>BK100</f>
        <v>0</v>
      </c>
      <c r="K100" s="41"/>
      <c r="L100" s="45"/>
      <c r="M100" s="96"/>
      <c r="N100" s="185"/>
      <c r="O100" s="97"/>
      <c r="P100" s="186">
        <f>P101+P303+P547</f>
        <v>0</v>
      </c>
      <c r="Q100" s="97"/>
      <c r="R100" s="186">
        <f>R101+R303+R547</f>
        <v>78.836849900000004</v>
      </c>
      <c r="S100" s="97"/>
      <c r="T100" s="187">
        <f>T101+T303+T547</f>
        <v>502.42529830000001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70</v>
      </c>
      <c r="AU100" s="18" t="s">
        <v>97</v>
      </c>
      <c r="BK100" s="188">
        <f>BK101+BK303+BK547</f>
        <v>0</v>
      </c>
    </row>
    <row r="101" s="12" customFormat="1" ht="25.92" customHeight="1">
      <c r="A101" s="12"/>
      <c r="B101" s="189"/>
      <c r="C101" s="190"/>
      <c r="D101" s="191" t="s">
        <v>70</v>
      </c>
      <c r="E101" s="192" t="s">
        <v>132</v>
      </c>
      <c r="F101" s="192" t="s">
        <v>133</v>
      </c>
      <c r="G101" s="190"/>
      <c r="H101" s="190"/>
      <c r="I101" s="193"/>
      <c r="J101" s="194">
        <f>BK101</f>
        <v>0</v>
      </c>
      <c r="K101" s="190"/>
      <c r="L101" s="195"/>
      <c r="M101" s="196"/>
      <c r="N101" s="197"/>
      <c r="O101" s="197"/>
      <c r="P101" s="198">
        <f>P102+P111+P192+P263+P300</f>
        <v>0</v>
      </c>
      <c r="Q101" s="197"/>
      <c r="R101" s="198">
        <f>R102+R111+R192+R263+R300</f>
        <v>21.857136300000001</v>
      </c>
      <c r="S101" s="197"/>
      <c r="T101" s="199">
        <f>T102+T111+T192+T263+T300</f>
        <v>475.43562000000003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0" t="s">
        <v>79</v>
      </c>
      <c r="AT101" s="201" t="s">
        <v>70</v>
      </c>
      <c r="AU101" s="201" t="s">
        <v>71</v>
      </c>
      <c r="AY101" s="200" t="s">
        <v>134</v>
      </c>
      <c r="BK101" s="202">
        <f>BK102+BK111+BK192+BK263+BK300</f>
        <v>0</v>
      </c>
    </row>
    <row r="102" s="12" customFormat="1" ht="22.8" customHeight="1">
      <c r="A102" s="12"/>
      <c r="B102" s="189"/>
      <c r="C102" s="190"/>
      <c r="D102" s="191" t="s">
        <v>70</v>
      </c>
      <c r="E102" s="203" t="s">
        <v>135</v>
      </c>
      <c r="F102" s="203" t="s">
        <v>136</v>
      </c>
      <c r="G102" s="190"/>
      <c r="H102" s="190"/>
      <c r="I102" s="193"/>
      <c r="J102" s="204">
        <f>BK102</f>
        <v>0</v>
      </c>
      <c r="K102" s="190"/>
      <c r="L102" s="195"/>
      <c r="M102" s="196"/>
      <c r="N102" s="197"/>
      <c r="O102" s="197"/>
      <c r="P102" s="198">
        <f>SUM(P103:P110)</f>
        <v>0</v>
      </c>
      <c r="Q102" s="197"/>
      <c r="R102" s="198">
        <f>SUM(R103:R110)</f>
        <v>8.4538700000000002</v>
      </c>
      <c r="S102" s="197"/>
      <c r="T102" s="199">
        <f>SUM(T103:T110)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0" t="s">
        <v>79</v>
      </c>
      <c r="AT102" s="201" t="s">
        <v>70</v>
      </c>
      <c r="AU102" s="201" t="s">
        <v>79</v>
      </c>
      <c r="AY102" s="200" t="s">
        <v>134</v>
      </c>
      <c r="BK102" s="202">
        <f>SUM(BK103:BK110)</f>
        <v>0</v>
      </c>
    </row>
    <row r="103" s="2" customFormat="1" ht="37.8" customHeight="1">
      <c r="A103" s="39"/>
      <c r="B103" s="40"/>
      <c r="C103" s="205" t="s">
        <v>79</v>
      </c>
      <c r="D103" s="205" t="s">
        <v>137</v>
      </c>
      <c r="E103" s="206" t="s">
        <v>138</v>
      </c>
      <c r="F103" s="207" t="s">
        <v>139</v>
      </c>
      <c r="G103" s="208" t="s">
        <v>140</v>
      </c>
      <c r="H103" s="209">
        <v>4.5</v>
      </c>
      <c r="I103" s="210"/>
      <c r="J103" s="209">
        <f>ROUND(I103*H103,2)</f>
        <v>0</v>
      </c>
      <c r="K103" s="207" t="s">
        <v>141</v>
      </c>
      <c r="L103" s="45"/>
      <c r="M103" s="211" t="s">
        <v>18</v>
      </c>
      <c r="N103" s="212" t="s">
        <v>42</v>
      </c>
      <c r="O103" s="85"/>
      <c r="P103" s="213">
        <f>O103*H103</f>
        <v>0</v>
      </c>
      <c r="Q103" s="213">
        <v>1.8775</v>
      </c>
      <c r="R103" s="213">
        <f>Q103*H103</f>
        <v>8.4487500000000004</v>
      </c>
      <c r="S103" s="213">
        <v>0</v>
      </c>
      <c r="T103" s="21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5" t="s">
        <v>142</v>
      </c>
      <c r="AT103" s="215" t="s">
        <v>137</v>
      </c>
      <c r="AU103" s="215" t="s">
        <v>81</v>
      </c>
      <c r="AY103" s="18" t="s">
        <v>134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8" t="s">
        <v>79</v>
      </c>
      <c r="BK103" s="216">
        <f>ROUND(I103*H103,2)</f>
        <v>0</v>
      </c>
      <c r="BL103" s="18" t="s">
        <v>142</v>
      </c>
      <c r="BM103" s="215" t="s">
        <v>143</v>
      </c>
    </row>
    <row r="104" s="2" customFormat="1">
      <c r="A104" s="39"/>
      <c r="B104" s="40"/>
      <c r="C104" s="41"/>
      <c r="D104" s="217" t="s">
        <v>144</v>
      </c>
      <c r="E104" s="41"/>
      <c r="F104" s="218" t="s">
        <v>145</v>
      </c>
      <c r="G104" s="41"/>
      <c r="H104" s="41"/>
      <c r="I104" s="219"/>
      <c r="J104" s="41"/>
      <c r="K104" s="41"/>
      <c r="L104" s="45"/>
      <c r="M104" s="220"/>
      <c r="N104" s="22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144</v>
      </c>
      <c r="AU104" s="18" t="s">
        <v>81</v>
      </c>
    </row>
    <row r="105" s="13" customFormat="1">
      <c r="A105" s="13"/>
      <c r="B105" s="222"/>
      <c r="C105" s="223"/>
      <c r="D105" s="224" t="s">
        <v>146</v>
      </c>
      <c r="E105" s="225" t="s">
        <v>18</v>
      </c>
      <c r="F105" s="226" t="s">
        <v>147</v>
      </c>
      <c r="G105" s="223"/>
      <c r="H105" s="227">
        <v>4.5</v>
      </c>
      <c r="I105" s="228"/>
      <c r="J105" s="223"/>
      <c r="K105" s="223"/>
      <c r="L105" s="229"/>
      <c r="M105" s="230"/>
      <c r="N105" s="231"/>
      <c r="O105" s="231"/>
      <c r="P105" s="231"/>
      <c r="Q105" s="231"/>
      <c r="R105" s="231"/>
      <c r="S105" s="231"/>
      <c r="T105" s="23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3" t="s">
        <v>146</v>
      </c>
      <c r="AU105" s="233" t="s">
        <v>81</v>
      </c>
      <c r="AV105" s="13" t="s">
        <v>81</v>
      </c>
      <c r="AW105" s="13" t="s">
        <v>32</v>
      </c>
      <c r="AX105" s="13" t="s">
        <v>71</v>
      </c>
      <c r="AY105" s="233" t="s">
        <v>134</v>
      </c>
    </row>
    <row r="106" s="14" customFormat="1">
      <c r="A106" s="14"/>
      <c r="B106" s="234"/>
      <c r="C106" s="235"/>
      <c r="D106" s="224" t="s">
        <v>146</v>
      </c>
      <c r="E106" s="236" t="s">
        <v>18</v>
      </c>
      <c r="F106" s="237" t="s">
        <v>148</v>
      </c>
      <c r="G106" s="235"/>
      <c r="H106" s="238">
        <v>4.5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4" t="s">
        <v>146</v>
      </c>
      <c r="AU106" s="244" t="s">
        <v>81</v>
      </c>
      <c r="AV106" s="14" t="s">
        <v>142</v>
      </c>
      <c r="AW106" s="14" t="s">
        <v>32</v>
      </c>
      <c r="AX106" s="14" t="s">
        <v>79</v>
      </c>
      <c r="AY106" s="244" t="s">
        <v>134</v>
      </c>
    </row>
    <row r="107" s="2" customFormat="1" ht="16.5" customHeight="1">
      <c r="A107" s="39"/>
      <c r="B107" s="40"/>
      <c r="C107" s="205" t="s">
        <v>81</v>
      </c>
      <c r="D107" s="205" t="s">
        <v>137</v>
      </c>
      <c r="E107" s="206" t="s">
        <v>149</v>
      </c>
      <c r="F107" s="207" t="s">
        <v>150</v>
      </c>
      <c r="G107" s="208" t="s">
        <v>151</v>
      </c>
      <c r="H107" s="209">
        <v>16</v>
      </c>
      <c r="I107" s="210"/>
      <c r="J107" s="209">
        <f>ROUND(I107*H107,2)</f>
        <v>0</v>
      </c>
      <c r="K107" s="207" t="s">
        <v>18</v>
      </c>
      <c r="L107" s="45"/>
      <c r="M107" s="211" t="s">
        <v>18</v>
      </c>
      <c r="N107" s="212" t="s">
        <v>42</v>
      </c>
      <c r="O107" s="85"/>
      <c r="P107" s="213">
        <f>O107*H107</f>
        <v>0</v>
      </c>
      <c r="Q107" s="213">
        <v>0.00032000000000000003</v>
      </c>
      <c r="R107" s="213">
        <f>Q107*H107</f>
        <v>0.0051200000000000004</v>
      </c>
      <c r="S107" s="213">
        <v>0</v>
      </c>
      <c r="T107" s="21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5" t="s">
        <v>142</v>
      </c>
      <c r="AT107" s="215" t="s">
        <v>137</v>
      </c>
      <c r="AU107" s="215" t="s">
        <v>81</v>
      </c>
      <c r="AY107" s="18" t="s">
        <v>134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8" t="s">
        <v>79</v>
      </c>
      <c r="BK107" s="216">
        <f>ROUND(I107*H107,2)</f>
        <v>0</v>
      </c>
      <c r="BL107" s="18" t="s">
        <v>142</v>
      </c>
      <c r="BM107" s="215" t="s">
        <v>152</v>
      </c>
    </row>
    <row r="108" s="13" customFormat="1">
      <c r="A108" s="13"/>
      <c r="B108" s="222"/>
      <c r="C108" s="223"/>
      <c r="D108" s="224" t="s">
        <v>146</v>
      </c>
      <c r="E108" s="225" t="s">
        <v>18</v>
      </c>
      <c r="F108" s="226" t="s">
        <v>153</v>
      </c>
      <c r="G108" s="223"/>
      <c r="H108" s="227">
        <v>16</v>
      </c>
      <c r="I108" s="228"/>
      <c r="J108" s="223"/>
      <c r="K108" s="223"/>
      <c r="L108" s="229"/>
      <c r="M108" s="230"/>
      <c r="N108" s="231"/>
      <c r="O108" s="231"/>
      <c r="P108" s="231"/>
      <c r="Q108" s="231"/>
      <c r="R108" s="231"/>
      <c r="S108" s="231"/>
      <c r="T108" s="23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3" t="s">
        <v>146</v>
      </c>
      <c r="AU108" s="233" t="s">
        <v>81</v>
      </c>
      <c r="AV108" s="13" t="s">
        <v>81</v>
      </c>
      <c r="AW108" s="13" t="s">
        <v>32</v>
      </c>
      <c r="AX108" s="13" t="s">
        <v>71</v>
      </c>
      <c r="AY108" s="233" t="s">
        <v>134</v>
      </c>
    </row>
    <row r="109" s="15" customFormat="1">
      <c r="A109" s="15"/>
      <c r="B109" s="245"/>
      <c r="C109" s="246"/>
      <c r="D109" s="224" t="s">
        <v>146</v>
      </c>
      <c r="E109" s="247" t="s">
        <v>18</v>
      </c>
      <c r="F109" s="248" t="s">
        <v>154</v>
      </c>
      <c r="G109" s="246"/>
      <c r="H109" s="247" t="s">
        <v>18</v>
      </c>
      <c r="I109" s="249"/>
      <c r="J109" s="246"/>
      <c r="K109" s="246"/>
      <c r="L109" s="250"/>
      <c r="M109" s="251"/>
      <c r="N109" s="252"/>
      <c r="O109" s="252"/>
      <c r="P109" s="252"/>
      <c r="Q109" s="252"/>
      <c r="R109" s="252"/>
      <c r="S109" s="252"/>
      <c r="T109" s="253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4" t="s">
        <v>146</v>
      </c>
      <c r="AU109" s="254" t="s">
        <v>81</v>
      </c>
      <c r="AV109" s="15" t="s">
        <v>79</v>
      </c>
      <c r="AW109" s="15" t="s">
        <v>32</v>
      </c>
      <c r="AX109" s="15" t="s">
        <v>71</v>
      </c>
      <c r="AY109" s="254" t="s">
        <v>134</v>
      </c>
    </row>
    <row r="110" s="14" customFormat="1">
      <c r="A110" s="14"/>
      <c r="B110" s="234"/>
      <c r="C110" s="235"/>
      <c r="D110" s="224" t="s">
        <v>146</v>
      </c>
      <c r="E110" s="236" t="s">
        <v>18</v>
      </c>
      <c r="F110" s="237" t="s">
        <v>148</v>
      </c>
      <c r="G110" s="235"/>
      <c r="H110" s="238">
        <v>16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4" t="s">
        <v>146</v>
      </c>
      <c r="AU110" s="244" t="s">
        <v>81</v>
      </c>
      <c r="AV110" s="14" t="s">
        <v>142</v>
      </c>
      <c r="AW110" s="14" t="s">
        <v>32</v>
      </c>
      <c r="AX110" s="14" t="s">
        <v>79</v>
      </c>
      <c r="AY110" s="244" t="s">
        <v>134</v>
      </c>
    </row>
    <row r="111" s="12" customFormat="1" ht="22.8" customHeight="1">
      <c r="A111" s="12"/>
      <c r="B111" s="189"/>
      <c r="C111" s="190"/>
      <c r="D111" s="191" t="s">
        <v>70</v>
      </c>
      <c r="E111" s="203" t="s">
        <v>155</v>
      </c>
      <c r="F111" s="203" t="s">
        <v>156</v>
      </c>
      <c r="G111" s="190"/>
      <c r="H111" s="190"/>
      <c r="I111" s="193"/>
      <c r="J111" s="204">
        <f>BK111</f>
        <v>0</v>
      </c>
      <c r="K111" s="190"/>
      <c r="L111" s="195"/>
      <c r="M111" s="196"/>
      <c r="N111" s="197"/>
      <c r="O111" s="197"/>
      <c r="P111" s="198">
        <f>SUM(P112:P191)</f>
        <v>0</v>
      </c>
      <c r="Q111" s="197"/>
      <c r="R111" s="198">
        <f>SUM(R112:R191)</f>
        <v>13.4032663</v>
      </c>
      <c r="S111" s="197"/>
      <c r="T111" s="199">
        <f>SUM(T112:T191)</f>
        <v>12.109200000000001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0" t="s">
        <v>79</v>
      </c>
      <c r="AT111" s="201" t="s">
        <v>70</v>
      </c>
      <c r="AU111" s="201" t="s">
        <v>79</v>
      </c>
      <c r="AY111" s="200" t="s">
        <v>134</v>
      </c>
      <c r="BK111" s="202">
        <f>SUM(BK112:BK191)</f>
        <v>0</v>
      </c>
    </row>
    <row r="112" s="2" customFormat="1" ht="37.8" customHeight="1">
      <c r="A112" s="39"/>
      <c r="B112" s="40"/>
      <c r="C112" s="205" t="s">
        <v>135</v>
      </c>
      <c r="D112" s="205" t="s">
        <v>137</v>
      </c>
      <c r="E112" s="206" t="s">
        <v>157</v>
      </c>
      <c r="F112" s="207" t="s">
        <v>158</v>
      </c>
      <c r="G112" s="208" t="s">
        <v>159</v>
      </c>
      <c r="H112" s="209">
        <v>75.599999999999994</v>
      </c>
      <c r="I112" s="210"/>
      <c r="J112" s="209">
        <f>ROUND(I112*H112,2)</f>
        <v>0</v>
      </c>
      <c r="K112" s="207" t="s">
        <v>141</v>
      </c>
      <c r="L112" s="45"/>
      <c r="M112" s="211" t="s">
        <v>18</v>
      </c>
      <c r="N112" s="212" t="s">
        <v>42</v>
      </c>
      <c r="O112" s="85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5" t="s">
        <v>142</v>
      </c>
      <c r="AT112" s="215" t="s">
        <v>137</v>
      </c>
      <c r="AU112" s="215" t="s">
        <v>81</v>
      </c>
      <c r="AY112" s="18" t="s">
        <v>134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8" t="s">
        <v>79</v>
      </c>
      <c r="BK112" s="216">
        <f>ROUND(I112*H112,2)</f>
        <v>0</v>
      </c>
      <c r="BL112" s="18" t="s">
        <v>142</v>
      </c>
      <c r="BM112" s="215" t="s">
        <v>160</v>
      </c>
    </row>
    <row r="113" s="2" customFormat="1">
      <c r="A113" s="39"/>
      <c r="B113" s="40"/>
      <c r="C113" s="41"/>
      <c r="D113" s="217" t="s">
        <v>144</v>
      </c>
      <c r="E113" s="41"/>
      <c r="F113" s="218" t="s">
        <v>161</v>
      </c>
      <c r="G113" s="41"/>
      <c r="H113" s="41"/>
      <c r="I113" s="219"/>
      <c r="J113" s="41"/>
      <c r="K113" s="41"/>
      <c r="L113" s="45"/>
      <c r="M113" s="220"/>
      <c r="N113" s="22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144</v>
      </c>
      <c r="AU113" s="18" t="s">
        <v>81</v>
      </c>
    </row>
    <row r="114" s="13" customFormat="1">
      <c r="A114" s="13"/>
      <c r="B114" s="222"/>
      <c r="C114" s="223"/>
      <c r="D114" s="224" t="s">
        <v>146</v>
      </c>
      <c r="E114" s="225" t="s">
        <v>18</v>
      </c>
      <c r="F114" s="226" t="s">
        <v>162</v>
      </c>
      <c r="G114" s="223"/>
      <c r="H114" s="227">
        <v>75.599999999999994</v>
      </c>
      <c r="I114" s="228"/>
      <c r="J114" s="223"/>
      <c r="K114" s="223"/>
      <c r="L114" s="229"/>
      <c r="M114" s="230"/>
      <c r="N114" s="231"/>
      <c r="O114" s="231"/>
      <c r="P114" s="231"/>
      <c r="Q114" s="231"/>
      <c r="R114" s="231"/>
      <c r="S114" s="231"/>
      <c r="T114" s="23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3" t="s">
        <v>146</v>
      </c>
      <c r="AU114" s="233" t="s">
        <v>81</v>
      </c>
      <c r="AV114" s="13" t="s">
        <v>81</v>
      </c>
      <c r="AW114" s="13" t="s">
        <v>32</v>
      </c>
      <c r="AX114" s="13" t="s">
        <v>71</v>
      </c>
      <c r="AY114" s="233" t="s">
        <v>134</v>
      </c>
    </row>
    <row r="115" s="14" customFormat="1">
      <c r="A115" s="14"/>
      <c r="B115" s="234"/>
      <c r="C115" s="235"/>
      <c r="D115" s="224" t="s">
        <v>146</v>
      </c>
      <c r="E115" s="236" t="s">
        <v>18</v>
      </c>
      <c r="F115" s="237" t="s">
        <v>148</v>
      </c>
      <c r="G115" s="235"/>
      <c r="H115" s="238">
        <v>75.599999999999994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4" t="s">
        <v>146</v>
      </c>
      <c r="AU115" s="244" t="s">
        <v>81</v>
      </c>
      <c r="AV115" s="14" t="s">
        <v>142</v>
      </c>
      <c r="AW115" s="14" t="s">
        <v>32</v>
      </c>
      <c r="AX115" s="14" t="s">
        <v>79</v>
      </c>
      <c r="AY115" s="244" t="s">
        <v>134</v>
      </c>
    </row>
    <row r="116" s="2" customFormat="1" ht="37.8" customHeight="1">
      <c r="A116" s="39"/>
      <c r="B116" s="40"/>
      <c r="C116" s="205" t="s">
        <v>142</v>
      </c>
      <c r="D116" s="205" t="s">
        <v>137</v>
      </c>
      <c r="E116" s="206" t="s">
        <v>163</v>
      </c>
      <c r="F116" s="207" t="s">
        <v>164</v>
      </c>
      <c r="G116" s="208" t="s">
        <v>159</v>
      </c>
      <c r="H116" s="209">
        <v>605.46000000000004</v>
      </c>
      <c r="I116" s="210"/>
      <c r="J116" s="209">
        <f>ROUND(I116*H116,2)</f>
        <v>0</v>
      </c>
      <c r="K116" s="207" t="s">
        <v>141</v>
      </c>
      <c r="L116" s="45"/>
      <c r="M116" s="211" t="s">
        <v>18</v>
      </c>
      <c r="N116" s="212" t="s">
        <v>42</v>
      </c>
      <c r="O116" s="85"/>
      <c r="P116" s="213">
        <f>O116*H116</f>
        <v>0</v>
      </c>
      <c r="Q116" s="213">
        <v>0.017639999999999999</v>
      </c>
      <c r="R116" s="213">
        <f>Q116*H116</f>
        <v>10.6803144</v>
      </c>
      <c r="S116" s="213">
        <v>0.02</v>
      </c>
      <c r="T116" s="214">
        <f>S116*H116</f>
        <v>12.109200000000001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5" t="s">
        <v>142</v>
      </c>
      <c r="AT116" s="215" t="s">
        <v>137</v>
      </c>
      <c r="AU116" s="215" t="s">
        <v>81</v>
      </c>
      <c r="AY116" s="18" t="s">
        <v>134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8" t="s">
        <v>79</v>
      </c>
      <c r="BK116" s="216">
        <f>ROUND(I116*H116,2)</f>
        <v>0</v>
      </c>
      <c r="BL116" s="18" t="s">
        <v>142</v>
      </c>
      <c r="BM116" s="215" t="s">
        <v>165</v>
      </c>
    </row>
    <row r="117" s="2" customFormat="1">
      <c r="A117" s="39"/>
      <c r="B117" s="40"/>
      <c r="C117" s="41"/>
      <c r="D117" s="217" t="s">
        <v>144</v>
      </c>
      <c r="E117" s="41"/>
      <c r="F117" s="218" t="s">
        <v>166</v>
      </c>
      <c r="G117" s="41"/>
      <c r="H117" s="41"/>
      <c r="I117" s="219"/>
      <c r="J117" s="41"/>
      <c r="K117" s="41"/>
      <c r="L117" s="45"/>
      <c r="M117" s="220"/>
      <c r="N117" s="22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144</v>
      </c>
      <c r="AU117" s="18" t="s">
        <v>81</v>
      </c>
    </row>
    <row r="118" s="13" customFormat="1">
      <c r="A118" s="13"/>
      <c r="B118" s="222"/>
      <c r="C118" s="223"/>
      <c r="D118" s="224" t="s">
        <v>146</v>
      </c>
      <c r="E118" s="225" t="s">
        <v>18</v>
      </c>
      <c r="F118" s="226" t="s">
        <v>167</v>
      </c>
      <c r="G118" s="223"/>
      <c r="H118" s="227">
        <v>407.10000000000002</v>
      </c>
      <c r="I118" s="228"/>
      <c r="J118" s="223"/>
      <c r="K118" s="223"/>
      <c r="L118" s="229"/>
      <c r="M118" s="230"/>
      <c r="N118" s="231"/>
      <c r="O118" s="231"/>
      <c r="P118" s="231"/>
      <c r="Q118" s="231"/>
      <c r="R118" s="231"/>
      <c r="S118" s="231"/>
      <c r="T118" s="23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3" t="s">
        <v>146</v>
      </c>
      <c r="AU118" s="233" t="s">
        <v>81</v>
      </c>
      <c r="AV118" s="13" t="s">
        <v>81</v>
      </c>
      <c r="AW118" s="13" t="s">
        <v>32</v>
      </c>
      <c r="AX118" s="13" t="s">
        <v>71</v>
      </c>
      <c r="AY118" s="233" t="s">
        <v>134</v>
      </c>
    </row>
    <row r="119" s="13" customFormat="1">
      <c r="A119" s="13"/>
      <c r="B119" s="222"/>
      <c r="C119" s="223"/>
      <c r="D119" s="224" t="s">
        <v>146</v>
      </c>
      <c r="E119" s="225" t="s">
        <v>18</v>
      </c>
      <c r="F119" s="226" t="s">
        <v>168</v>
      </c>
      <c r="G119" s="223"/>
      <c r="H119" s="227">
        <v>156.18000000000001</v>
      </c>
      <c r="I119" s="228"/>
      <c r="J119" s="223"/>
      <c r="K119" s="223"/>
      <c r="L119" s="229"/>
      <c r="M119" s="230"/>
      <c r="N119" s="231"/>
      <c r="O119" s="231"/>
      <c r="P119" s="231"/>
      <c r="Q119" s="231"/>
      <c r="R119" s="231"/>
      <c r="S119" s="231"/>
      <c r="T119" s="23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3" t="s">
        <v>146</v>
      </c>
      <c r="AU119" s="233" t="s">
        <v>81</v>
      </c>
      <c r="AV119" s="13" t="s">
        <v>81</v>
      </c>
      <c r="AW119" s="13" t="s">
        <v>32</v>
      </c>
      <c r="AX119" s="13" t="s">
        <v>71</v>
      </c>
      <c r="AY119" s="233" t="s">
        <v>134</v>
      </c>
    </row>
    <row r="120" s="13" customFormat="1">
      <c r="A120" s="13"/>
      <c r="B120" s="222"/>
      <c r="C120" s="223"/>
      <c r="D120" s="224" t="s">
        <v>146</v>
      </c>
      <c r="E120" s="225" t="s">
        <v>18</v>
      </c>
      <c r="F120" s="226" t="s">
        <v>169</v>
      </c>
      <c r="G120" s="223"/>
      <c r="H120" s="227">
        <v>42.18</v>
      </c>
      <c r="I120" s="228"/>
      <c r="J120" s="223"/>
      <c r="K120" s="223"/>
      <c r="L120" s="229"/>
      <c r="M120" s="230"/>
      <c r="N120" s="231"/>
      <c r="O120" s="231"/>
      <c r="P120" s="231"/>
      <c r="Q120" s="231"/>
      <c r="R120" s="231"/>
      <c r="S120" s="231"/>
      <c r="T120" s="23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3" t="s">
        <v>146</v>
      </c>
      <c r="AU120" s="233" t="s">
        <v>81</v>
      </c>
      <c r="AV120" s="13" t="s">
        <v>81</v>
      </c>
      <c r="AW120" s="13" t="s">
        <v>32</v>
      </c>
      <c r="AX120" s="13" t="s">
        <v>71</v>
      </c>
      <c r="AY120" s="233" t="s">
        <v>134</v>
      </c>
    </row>
    <row r="121" s="14" customFormat="1">
      <c r="A121" s="14"/>
      <c r="B121" s="234"/>
      <c r="C121" s="235"/>
      <c r="D121" s="224" t="s">
        <v>146</v>
      </c>
      <c r="E121" s="236" t="s">
        <v>18</v>
      </c>
      <c r="F121" s="237" t="s">
        <v>148</v>
      </c>
      <c r="G121" s="235"/>
      <c r="H121" s="238">
        <v>605.45999999999992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4" t="s">
        <v>146</v>
      </c>
      <c r="AU121" s="244" t="s">
        <v>81</v>
      </c>
      <c r="AV121" s="14" t="s">
        <v>142</v>
      </c>
      <c r="AW121" s="14" t="s">
        <v>32</v>
      </c>
      <c r="AX121" s="14" t="s">
        <v>79</v>
      </c>
      <c r="AY121" s="244" t="s">
        <v>134</v>
      </c>
    </row>
    <row r="122" s="2" customFormat="1" ht="49.05" customHeight="1">
      <c r="A122" s="39"/>
      <c r="B122" s="40"/>
      <c r="C122" s="205" t="s">
        <v>170</v>
      </c>
      <c r="D122" s="205" t="s">
        <v>137</v>
      </c>
      <c r="E122" s="206" t="s">
        <v>171</v>
      </c>
      <c r="F122" s="207" t="s">
        <v>172</v>
      </c>
      <c r="G122" s="208" t="s">
        <v>159</v>
      </c>
      <c r="H122" s="209">
        <v>37.479999999999997</v>
      </c>
      <c r="I122" s="210"/>
      <c r="J122" s="209">
        <f>ROUND(I122*H122,2)</f>
        <v>0</v>
      </c>
      <c r="K122" s="207" t="s">
        <v>141</v>
      </c>
      <c r="L122" s="45"/>
      <c r="M122" s="211" t="s">
        <v>18</v>
      </c>
      <c r="N122" s="212" t="s">
        <v>42</v>
      </c>
      <c r="O122" s="85"/>
      <c r="P122" s="213">
        <f>O122*H122</f>
        <v>0</v>
      </c>
      <c r="Q122" s="213">
        <v>0.0085199999999999998</v>
      </c>
      <c r="R122" s="213">
        <f>Q122*H122</f>
        <v>0.31932959999999999</v>
      </c>
      <c r="S122" s="213">
        <v>0</v>
      </c>
      <c r="T122" s="21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5" t="s">
        <v>142</v>
      </c>
      <c r="AT122" s="215" t="s">
        <v>137</v>
      </c>
      <c r="AU122" s="215" t="s">
        <v>81</v>
      </c>
      <c r="AY122" s="18" t="s">
        <v>134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8" t="s">
        <v>79</v>
      </c>
      <c r="BK122" s="216">
        <f>ROUND(I122*H122,2)</f>
        <v>0</v>
      </c>
      <c r="BL122" s="18" t="s">
        <v>142</v>
      </c>
      <c r="BM122" s="215" t="s">
        <v>173</v>
      </c>
    </row>
    <row r="123" s="2" customFormat="1">
      <c r="A123" s="39"/>
      <c r="B123" s="40"/>
      <c r="C123" s="41"/>
      <c r="D123" s="217" t="s">
        <v>144</v>
      </c>
      <c r="E123" s="41"/>
      <c r="F123" s="218" t="s">
        <v>174</v>
      </c>
      <c r="G123" s="41"/>
      <c r="H123" s="41"/>
      <c r="I123" s="219"/>
      <c r="J123" s="41"/>
      <c r="K123" s="41"/>
      <c r="L123" s="45"/>
      <c r="M123" s="220"/>
      <c r="N123" s="22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144</v>
      </c>
      <c r="AU123" s="18" t="s">
        <v>81</v>
      </c>
    </row>
    <row r="124" s="15" customFormat="1">
      <c r="A124" s="15"/>
      <c r="B124" s="245"/>
      <c r="C124" s="246"/>
      <c r="D124" s="224" t="s">
        <v>146</v>
      </c>
      <c r="E124" s="247" t="s">
        <v>18</v>
      </c>
      <c r="F124" s="248" t="s">
        <v>175</v>
      </c>
      <c r="G124" s="246"/>
      <c r="H124" s="247" t="s">
        <v>18</v>
      </c>
      <c r="I124" s="249"/>
      <c r="J124" s="246"/>
      <c r="K124" s="246"/>
      <c r="L124" s="250"/>
      <c r="M124" s="251"/>
      <c r="N124" s="252"/>
      <c r="O124" s="252"/>
      <c r="P124" s="252"/>
      <c r="Q124" s="252"/>
      <c r="R124" s="252"/>
      <c r="S124" s="252"/>
      <c r="T124" s="253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4" t="s">
        <v>146</v>
      </c>
      <c r="AU124" s="254" t="s">
        <v>81</v>
      </c>
      <c r="AV124" s="15" t="s">
        <v>79</v>
      </c>
      <c r="AW124" s="15" t="s">
        <v>32</v>
      </c>
      <c r="AX124" s="15" t="s">
        <v>71</v>
      </c>
      <c r="AY124" s="254" t="s">
        <v>134</v>
      </c>
    </row>
    <row r="125" s="13" customFormat="1">
      <c r="A125" s="13"/>
      <c r="B125" s="222"/>
      <c r="C125" s="223"/>
      <c r="D125" s="224" t="s">
        <v>146</v>
      </c>
      <c r="E125" s="225" t="s">
        <v>18</v>
      </c>
      <c r="F125" s="226" t="s">
        <v>176</v>
      </c>
      <c r="G125" s="223"/>
      <c r="H125" s="227">
        <v>37.479999999999997</v>
      </c>
      <c r="I125" s="228"/>
      <c r="J125" s="223"/>
      <c r="K125" s="223"/>
      <c r="L125" s="229"/>
      <c r="M125" s="230"/>
      <c r="N125" s="231"/>
      <c r="O125" s="231"/>
      <c r="P125" s="231"/>
      <c r="Q125" s="231"/>
      <c r="R125" s="231"/>
      <c r="S125" s="231"/>
      <c r="T125" s="23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3" t="s">
        <v>146</v>
      </c>
      <c r="AU125" s="233" t="s">
        <v>81</v>
      </c>
      <c r="AV125" s="13" t="s">
        <v>81</v>
      </c>
      <c r="AW125" s="13" t="s">
        <v>32</v>
      </c>
      <c r="AX125" s="13" t="s">
        <v>71</v>
      </c>
      <c r="AY125" s="233" t="s">
        <v>134</v>
      </c>
    </row>
    <row r="126" s="14" customFormat="1">
      <c r="A126" s="14"/>
      <c r="B126" s="234"/>
      <c r="C126" s="235"/>
      <c r="D126" s="224" t="s">
        <v>146</v>
      </c>
      <c r="E126" s="236" t="s">
        <v>18</v>
      </c>
      <c r="F126" s="237" t="s">
        <v>148</v>
      </c>
      <c r="G126" s="235"/>
      <c r="H126" s="238">
        <v>37.479999999999997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4" t="s">
        <v>146</v>
      </c>
      <c r="AU126" s="244" t="s">
        <v>81</v>
      </c>
      <c r="AV126" s="14" t="s">
        <v>142</v>
      </c>
      <c r="AW126" s="14" t="s">
        <v>32</v>
      </c>
      <c r="AX126" s="14" t="s">
        <v>79</v>
      </c>
      <c r="AY126" s="244" t="s">
        <v>134</v>
      </c>
    </row>
    <row r="127" s="2" customFormat="1" ht="16.5" customHeight="1">
      <c r="A127" s="39"/>
      <c r="B127" s="40"/>
      <c r="C127" s="255" t="s">
        <v>155</v>
      </c>
      <c r="D127" s="255" t="s">
        <v>177</v>
      </c>
      <c r="E127" s="256" t="s">
        <v>178</v>
      </c>
      <c r="F127" s="257" t="s">
        <v>179</v>
      </c>
      <c r="G127" s="258" t="s">
        <v>159</v>
      </c>
      <c r="H127" s="259">
        <v>38.229999999999997</v>
      </c>
      <c r="I127" s="260"/>
      <c r="J127" s="259">
        <f>ROUND(I127*H127,2)</f>
        <v>0</v>
      </c>
      <c r="K127" s="257" t="s">
        <v>141</v>
      </c>
      <c r="L127" s="261"/>
      <c r="M127" s="262" t="s">
        <v>18</v>
      </c>
      <c r="N127" s="263" t="s">
        <v>42</v>
      </c>
      <c r="O127" s="85"/>
      <c r="P127" s="213">
        <f>O127*H127</f>
        <v>0</v>
      </c>
      <c r="Q127" s="213">
        <v>0.0016999999999999999</v>
      </c>
      <c r="R127" s="213">
        <f>Q127*H127</f>
        <v>0.064990999999999993</v>
      </c>
      <c r="S127" s="213">
        <v>0</v>
      </c>
      <c r="T127" s="21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5" t="s">
        <v>180</v>
      </c>
      <c r="AT127" s="215" t="s">
        <v>177</v>
      </c>
      <c r="AU127" s="215" t="s">
        <v>81</v>
      </c>
      <c r="AY127" s="18" t="s">
        <v>134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8" t="s">
        <v>79</v>
      </c>
      <c r="BK127" s="216">
        <f>ROUND(I127*H127,2)</f>
        <v>0</v>
      </c>
      <c r="BL127" s="18" t="s">
        <v>142</v>
      </c>
      <c r="BM127" s="215" t="s">
        <v>181</v>
      </c>
    </row>
    <row r="128" s="2" customFormat="1">
      <c r="A128" s="39"/>
      <c r="B128" s="40"/>
      <c r="C128" s="41"/>
      <c r="D128" s="217" t="s">
        <v>144</v>
      </c>
      <c r="E128" s="41"/>
      <c r="F128" s="218" t="s">
        <v>182</v>
      </c>
      <c r="G128" s="41"/>
      <c r="H128" s="41"/>
      <c r="I128" s="219"/>
      <c r="J128" s="41"/>
      <c r="K128" s="41"/>
      <c r="L128" s="45"/>
      <c r="M128" s="220"/>
      <c r="N128" s="22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144</v>
      </c>
      <c r="AU128" s="18" t="s">
        <v>81</v>
      </c>
    </row>
    <row r="129" s="13" customFormat="1">
      <c r="A129" s="13"/>
      <c r="B129" s="222"/>
      <c r="C129" s="223"/>
      <c r="D129" s="224" t="s">
        <v>146</v>
      </c>
      <c r="E129" s="223"/>
      <c r="F129" s="226" t="s">
        <v>183</v>
      </c>
      <c r="G129" s="223"/>
      <c r="H129" s="227">
        <v>38.229999999999997</v>
      </c>
      <c r="I129" s="228"/>
      <c r="J129" s="223"/>
      <c r="K129" s="223"/>
      <c r="L129" s="229"/>
      <c r="M129" s="230"/>
      <c r="N129" s="231"/>
      <c r="O129" s="231"/>
      <c r="P129" s="231"/>
      <c r="Q129" s="231"/>
      <c r="R129" s="231"/>
      <c r="S129" s="231"/>
      <c r="T129" s="23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3" t="s">
        <v>146</v>
      </c>
      <c r="AU129" s="233" t="s">
        <v>81</v>
      </c>
      <c r="AV129" s="13" t="s">
        <v>81</v>
      </c>
      <c r="AW129" s="13" t="s">
        <v>4</v>
      </c>
      <c r="AX129" s="13" t="s">
        <v>79</v>
      </c>
      <c r="AY129" s="233" t="s">
        <v>134</v>
      </c>
    </row>
    <row r="130" s="2" customFormat="1" ht="49.05" customHeight="1">
      <c r="A130" s="39"/>
      <c r="B130" s="40"/>
      <c r="C130" s="205" t="s">
        <v>184</v>
      </c>
      <c r="D130" s="205" t="s">
        <v>137</v>
      </c>
      <c r="E130" s="206" t="s">
        <v>185</v>
      </c>
      <c r="F130" s="207" t="s">
        <v>186</v>
      </c>
      <c r="G130" s="208" t="s">
        <v>159</v>
      </c>
      <c r="H130" s="209">
        <v>83.390000000000001</v>
      </c>
      <c r="I130" s="210"/>
      <c r="J130" s="209">
        <f>ROUND(I130*H130,2)</f>
        <v>0</v>
      </c>
      <c r="K130" s="207" t="s">
        <v>141</v>
      </c>
      <c r="L130" s="45"/>
      <c r="M130" s="211" t="s">
        <v>18</v>
      </c>
      <c r="N130" s="212" t="s">
        <v>42</v>
      </c>
      <c r="O130" s="85"/>
      <c r="P130" s="213">
        <f>O130*H130</f>
        <v>0</v>
      </c>
      <c r="Q130" s="213">
        <v>0.0086</v>
      </c>
      <c r="R130" s="213">
        <f>Q130*H130</f>
        <v>0.71715399999999996</v>
      </c>
      <c r="S130" s="213">
        <v>0</v>
      </c>
      <c r="T130" s="21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5" t="s">
        <v>142</v>
      </c>
      <c r="AT130" s="215" t="s">
        <v>137</v>
      </c>
      <c r="AU130" s="215" t="s">
        <v>81</v>
      </c>
      <c r="AY130" s="18" t="s">
        <v>134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8" t="s">
        <v>79</v>
      </c>
      <c r="BK130" s="216">
        <f>ROUND(I130*H130,2)</f>
        <v>0</v>
      </c>
      <c r="BL130" s="18" t="s">
        <v>142</v>
      </c>
      <c r="BM130" s="215" t="s">
        <v>187</v>
      </c>
    </row>
    <row r="131" s="2" customFormat="1">
      <c r="A131" s="39"/>
      <c r="B131" s="40"/>
      <c r="C131" s="41"/>
      <c r="D131" s="217" t="s">
        <v>144</v>
      </c>
      <c r="E131" s="41"/>
      <c r="F131" s="218" t="s">
        <v>188</v>
      </c>
      <c r="G131" s="41"/>
      <c r="H131" s="41"/>
      <c r="I131" s="219"/>
      <c r="J131" s="41"/>
      <c r="K131" s="41"/>
      <c r="L131" s="45"/>
      <c r="M131" s="220"/>
      <c r="N131" s="22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144</v>
      </c>
      <c r="AU131" s="18" t="s">
        <v>81</v>
      </c>
    </row>
    <row r="132" s="13" customFormat="1">
      <c r="A132" s="13"/>
      <c r="B132" s="222"/>
      <c r="C132" s="223"/>
      <c r="D132" s="224" t="s">
        <v>146</v>
      </c>
      <c r="E132" s="225" t="s">
        <v>18</v>
      </c>
      <c r="F132" s="226" t="s">
        <v>189</v>
      </c>
      <c r="G132" s="223"/>
      <c r="H132" s="227">
        <v>83.390000000000001</v>
      </c>
      <c r="I132" s="228"/>
      <c r="J132" s="223"/>
      <c r="K132" s="223"/>
      <c r="L132" s="229"/>
      <c r="M132" s="230"/>
      <c r="N132" s="231"/>
      <c r="O132" s="231"/>
      <c r="P132" s="231"/>
      <c r="Q132" s="231"/>
      <c r="R132" s="231"/>
      <c r="S132" s="231"/>
      <c r="T132" s="23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3" t="s">
        <v>146</v>
      </c>
      <c r="AU132" s="233" t="s">
        <v>81</v>
      </c>
      <c r="AV132" s="13" t="s">
        <v>81</v>
      </c>
      <c r="AW132" s="13" t="s">
        <v>32</v>
      </c>
      <c r="AX132" s="13" t="s">
        <v>71</v>
      </c>
      <c r="AY132" s="233" t="s">
        <v>134</v>
      </c>
    </row>
    <row r="133" s="14" customFormat="1">
      <c r="A133" s="14"/>
      <c r="B133" s="234"/>
      <c r="C133" s="235"/>
      <c r="D133" s="224" t="s">
        <v>146</v>
      </c>
      <c r="E133" s="236" t="s">
        <v>18</v>
      </c>
      <c r="F133" s="237" t="s">
        <v>148</v>
      </c>
      <c r="G133" s="235"/>
      <c r="H133" s="238">
        <v>83.390000000000001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4" t="s">
        <v>146</v>
      </c>
      <c r="AU133" s="244" t="s">
        <v>81</v>
      </c>
      <c r="AV133" s="14" t="s">
        <v>142</v>
      </c>
      <c r="AW133" s="14" t="s">
        <v>32</v>
      </c>
      <c r="AX133" s="14" t="s">
        <v>79</v>
      </c>
      <c r="AY133" s="244" t="s">
        <v>134</v>
      </c>
    </row>
    <row r="134" s="2" customFormat="1" ht="16.5" customHeight="1">
      <c r="A134" s="39"/>
      <c r="B134" s="40"/>
      <c r="C134" s="255" t="s">
        <v>180</v>
      </c>
      <c r="D134" s="255" t="s">
        <v>177</v>
      </c>
      <c r="E134" s="256" t="s">
        <v>190</v>
      </c>
      <c r="F134" s="257" t="s">
        <v>191</v>
      </c>
      <c r="G134" s="258" t="s">
        <v>159</v>
      </c>
      <c r="H134" s="259">
        <v>85.060000000000002</v>
      </c>
      <c r="I134" s="260"/>
      <c r="J134" s="259">
        <f>ROUND(I134*H134,2)</f>
        <v>0</v>
      </c>
      <c r="K134" s="257" t="s">
        <v>141</v>
      </c>
      <c r="L134" s="261"/>
      <c r="M134" s="262" t="s">
        <v>18</v>
      </c>
      <c r="N134" s="263" t="s">
        <v>42</v>
      </c>
      <c r="O134" s="85"/>
      <c r="P134" s="213">
        <f>O134*H134</f>
        <v>0</v>
      </c>
      <c r="Q134" s="213">
        <v>0.0023</v>
      </c>
      <c r="R134" s="213">
        <f>Q134*H134</f>
        <v>0.19563800000000001</v>
      </c>
      <c r="S134" s="213">
        <v>0</v>
      </c>
      <c r="T134" s="21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5" t="s">
        <v>180</v>
      </c>
      <c r="AT134" s="215" t="s">
        <v>177</v>
      </c>
      <c r="AU134" s="215" t="s">
        <v>81</v>
      </c>
      <c r="AY134" s="18" t="s">
        <v>134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8" t="s">
        <v>79</v>
      </c>
      <c r="BK134" s="216">
        <f>ROUND(I134*H134,2)</f>
        <v>0</v>
      </c>
      <c r="BL134" s="18" t="s">
        <v>142</v>
      </c>
      <c r="BM134" s="215" t="s">
        <v>192</v>
      </c>
    </row>
    <row r="135" s="2" customFormat="1">
      <c r="A135" s="39"/>
      <c r="B135" s="40"/>
      <c r="C135" s="41"/>
      <c r="D135" s="217" t="s">
        <v>144</v>
      </c>
      <c r="E135" s="41"/>
      <c r="F135" s="218" t="s">
        <v>193</v>
      </c>
      <c r="G135" s="41"/>
      <c r="H135" s="41"/>
      <c r="I135" s="219"/>
      <c r="J135" s="41"/>
      <c r="K135" s="41"/>
      <c r="L135" s="45"/>
      <c r="M135" s="220"/>
      <c r="N135" s="22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144</v>
      </c>
      <c r="AU135" s="18" t="s">
        <v>81</v>
      </c>
    </row>
    <row r="136" s="13" customFormat="1">
      <c r="A136" s="13"/>
      <c r="B136" s="222"/>
      <c r="C136" s="223"/>
      <c r="D136" s="224" t="s">
        <v>146</v>
      </c>
      <c r="E136" s="223"/>
      <c r="F136" s="226" t="s">
        <v>194</v>
      </c>
      <c r="G136" s="223"/>
      <c r="H136" s="227">
        <v>85.060000000000002</v>
      </c>
      <c r="I136" s="228"/>
      <c r="J136" s="223"/>
      <c r="K136" s="223"/>
      <c r="L136" s="229"/>
      <c r="M136" s="230"/>
      <c r="N136" s="231"/>
      <c r="O136" s="231"/>
      <c r="P136" s="231"/>
      <c r="Q136" s="231"/>
      <c r="R136" s="231"/>
      <c r="S136" s="231"/>
      <c r="T136" s="23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3" t="s">
        <v>146</v>
      </c>
      <c r="AU136" s="233" t="s">
        <v>81</v>
      </c>
      <c r="AV136" s="13" t="s">
        <v>81</v>
      </c>
      <c r="AW136" s="13" t="s">
        <v>4</v>
      </c>
      <c r="AX136" s="13" t="s">
        <v>79</v>
      </c>
      <c r="AY136" s="233" t="s">
        <v>134</v>
      </c>
    </row>
    <row r="137" s="2" customFormat="1" ht="49.05" customHeight="1">
      <c r="A137" s="39"/>
      <c r="B137" s="40"/>
      <c r="C137" s="205" t="s">
        <v>195</v>
      </c>
      <c r="D137" s="205" t="s">
        <v>137</v>
      </c>
      <c r="E137" s="206" t="s">
        <v>196</v>
      </c>
      <c r="F137" s="207" t="s">
        <v>197</v>
      </c>
      <c r="G137" s="208" t="s">
        <v>159</v>
      </c>
      <c r="H137" s="209">
        <v>41.82</v>
      </c>
      <c r="I137" s="210"/>
      <c r="J137" s="209">
        <f>ROUND(I137*H137,2)</f>
        <v>0</v>
      </c>
      <c r="K137" s="207" t="s">
        <v>141</v>
      </c>
      <c r="L137" s="45"/>
      <c r="M137" s="211" t="s">
        <v>18</v>
      </c>
      <c r="N137" s="212" t="s">
        <v>42</v>
      </c>
      <c r="O137" s="85"/>
      <c r="P137" s="213">
        <f>O137*H137</f>
        <v>0</v>
      </c>
      <c r="Q137" s="213">
        <v>0.0088400000000000006</v>
      </c>
      <c r="R137" s="213">
        <f>Q137*H137</f>
        <v>0.36968880000000004</v>
      </c>
      <c r="S137" s="213">
        <v>0</v>
      </c>
      <c r="T137" s="21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5" t="s">
        <v>142</v>
      </c>
      <c r="AT137" s="215" t="s">
        <v>137</v>
      </c>
      <c r="AU137" s="215" t="s">
        <v>81</v>
      </c>
      <c r="AY137" s="18" t="s">
        <v>134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8" t="s">
        <v>79</v>
      </c>
      <c r="BK137" s="216">
        <f>ROUND(I137*H137,2)</f>
        <v>0</v>
      </c>
      <c r="BL137" s="18" t="s">
        <v>142</v>
      </c>
      <c r="BM137" s="215" t="s">
        <v>198</v>
      </c>
    </row>
    <row r="138" s="2" customFormat="1">
      <c r="A138" s="39"/>
      <c r="B138" s="40"/>
      <c r="C138" s="41"/>
      <c r="D138" s="217" t="s">
        <v>144</v>
      </c>
      <c r="E138" s="41"/>
      <c r="F138" s="218" t="s">
        <v>199</v>
      </c>
      <c r="G138" s="41"/>
      <c r="H138" s="41"/>
      <c r="I138" s="219"/>
      <c r="J138" s="41"/>
      <c r="K138" s="41"/>
      <c r="L138" s="45"/>
      <c r="M138" s="220"/>
      <c r="N138" s="22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144</v>
      </c>
      <c r="AU138" s="18" t="s">
        <v>81</v>
      </c>
    </row>
    <row r="139" s="13" customFormat="1">
      <c r="A139" s="13"/>
      <c r="B139" s="222"/>
      <c r="C139" s="223"/>
      <c r="D139" s="224" t="s">
        <v>146</v>
      </c>
      <c r="E139" s="225" t="s">
        <v>18</v>
      </c>
      <c r="F139" s="226" t="s">
        <v>200</v>
      </c>
      <c r="G139" s="223"/>
      <c r="H139" s="227">
        <v>41.82</v>
      </c>
      <c r="I139" s="228"/>
      <c r="J139" s="223"/>
      <c r="K139" s="223"/>
      <c r="L139" s="229"/>
      <c r="M139" s="230"/>
      <c r="N139" s="231"/>
      <c r="O139" s="231"/>
      <c r="P139" s="231"/>
      <c r="Q139" s="231"/>
      <c r="R139" s="231"/>
      <c r="S139" s="231"/>
      <c r="T139" s="23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3" t="s">
        <v>146</v>
      </c>
      <c r="AU139" s="233" t="s">
        <v>81</v>
      </c>
      <c r="AV139" s="13" t="s">
        <v>81</v>
      </c>
      <c r="AW139" s="13" t="s">
        <v>32</v>
      </c>
      <c r="AX139" s="13" t="s">
        <v>71</v>
      </c>
      <c r="AY139" s="233" t="s">
        <v>134</v>
      </c>
    </row>
    <row r="140" s="14" customFormat="1">
      <c r="A140" s="14"/>
      <c r="B140" s="234"/>
      <c r="C140" s="235"/>
      <c r="D140" s="224" t="s">
        <v>146</v>
      </c>
      <c r="E140" s="236" t="s">
        <v>18</v>
      </c>
      <c r="F140" s="237" t="s">
        <v>148</v>
      </c>
      <c r="G140" s="235"/>
      <c r="H140" s="238">
        <v>41.82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4" t="s">
        <v>146</v>
      </c>
      <c r="AU140" s="244" t="s">
        <v>81</v>
      </c>
      <c r="AV140" s="14" t="s">
        <v>142</v>
      </c>
      <c r="AW140" s="14" t="s">
        <v>32</v>
      </c>
      <c r="AX140" s="14" t="s">
        <v>79</v>
      </c>
      <c r="AY140" s="244" t="s">
        <v>134</v>
      </c>
    </row>
    <row r="141" s="2" customFormat="1" ht="24.15" customHeight="1">
      <c r="A141" s="39"/>
      <c r="B141" s="40"/>
      <c r="C141" s="255" t="s">
        <v>201</v>
      </c>
      <c r="D141" s="255" t="s">
        <v>177</v>
      </c>
      <c r="E141" s="256" t="s">
        <v>202</v>
      </c>
      <c r="F141" s="257" t="s">
        <v>203</v>
      </c>
      <c r="G141" s="258" t="s">
        <v>140</v>
      </c>
      <c r="H141" s="259">
        <v>12.18</v>
      </c>
      <c r="I141" s="260"/>
      <c r="J141" s="259">
        <f>ROUND(I141*H141,2)</f>
        <v>0</v>
      </c>
      <c r="K141" s="257" t="s">
        <v>141</v>
      </c>
      <c r="L141" s="261"/>
      <c r="M141" s="262" t="s">
        <v>18</v>
      </c>
      <c r="N141" s="263" t="s">
        <v>42</v>
      </c>
      <c r="O141" s="85"/>
      <c r="P141" s="213">
        <f>O141*H141</f>
        <v>0</v>
      </c>
      <c r="Q141" s="213">
        <v>0.032000000000000001</v>
      </c>
      <c r="R141" s="213">
        <f>Q141*H141</f>
        <v>0.38976</v>
      </c>
      <c r="S141" s="213">
        <v>0</v>
      </c>
      <c r="T141" s="21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5" t="s">
        <v>180</v>
      </c>
      <c r="AT141" s="215" t="s">
        <v>177</v>
      </c>
      <c r="AU141" s="215" t="s">
        <v>81</v>
      </c>
      <c r="AY141" s="18" t="s">
        <v>134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8" t="s">
        <v>79</v>
      </c>
      <c r="BK141" s="216">
        <f>ROUND(I141*H141,2)</f>
        <v>0</v>
      </c>
      <c r="BL141" s="18" t="s">
        <v>142</v>
      </c>
      <c r="BM141" s="215" t="s">
        <v>204</v>
      </c>
    </row>
    <row r="142" s="2" customFormat="1">
      <c r="A142" s="39"/>
      <c r="B142" s="40"/>
      <c r="C142" s="41"/>
      <c r="D142" s="217" t="s">
        <v>144</v>
      </c>
      <c r="E142" s="41"/>
      <c r="F142" s="218" t="s">
        <v>205</v>
      </c>
      <c r="G142" s="41"/>
      <c r="H142" s="41"/>
      <c r="I142" s="219"/>
      <c r="J142" s="41"/>
      <c r="K142" s="41"/>
      <c r="L142" s="45"/>
      <c r="M142" s="220"/>
      <c r="N142" s="221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144</v>
      </c>
      <c r="AU142" s="18" t="s">
        <v>81</v>
      </c>
    </row>
    <row r="143" s="13" customFormat="1">
      <c r="A143" s="13"/>
      <c r="B143" s="222"/>
      <c r="C143" s="223"/>
      <c r="D143" s="224" t="s">
        <v>146</v>
      </c>
      <c r="E143" s="225" t="s">
        <v>18</v>
      </c>
      <c r="F143" s="226" t="s">
        <v>206</v>
      </c>
      <c r="G143" s="223"/>
      <c r="H143" s="227">
        <v>11.94</v>
      </c>
      <c r="I143" s="228"/>
      <c r="J143" s="223"/>
      <c r="K143" s="223"/>
      <c r="L143" s="229"/>
      <c r="M143" s="230"/>
      <c r="N143" s="231"/>
      <c r="O143" s="231"/>
      <c r="P143" s="231"/>
      <c r="Q143" s="231"/>
      <c r="R143" s="231"/>
      <c r="S143" s="231"/>
      <c r="T143" s="23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3" t="s">
        <v>146</v>
      </c>
      <c r="AU143" s="233" t="s">
        <v>81</v>
      </c>
      <c r="AV143" s="13" t="s">
        <v>81</v>
      </c>
      <c r="AW143" s="13" t="s">
        <v>32</v>
      </c>
      <c r="AX143" s="13" t="s">
        <v>71</v>
      </c>
      <c r="AY143" s="233" t="s">
        <v>134</v>
      </c>
    </row>
    <row r="144" s="14" customFormat="1">
      <c r="A144" s="14"/>
      <c r="B144" s="234"/>
      <c r="C144" s="235"/>
      <c r="D144" s="224" t="s">
        <v>146</v>
      </c>
      <c r="E144" s="236" t="s">
        <v>18</v>
      </c>
      <c r="F144" s="237" t="s">
        <v>148</v>
      </c>
      <c r="G144" s="235"/>
      <c r="H144" s="238">
        <v>11.94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4" t="s">
        <v>146</v>
      </c>
      <c r="AU144" s="244" t="s">
        <v>81</v>
      </c>
      <c r="AV144" s="14" t="s">
        <v>142</v>
      </c>
      <c r="AW144" s="14" t="s">
        <v>32</v>
      </c>
      <c r="AX144" s="14" t="s">
        <v>79</v>
      </c>
      <c r="AY144" s="244" t="s">
        <v>134</v>
      </c>
    </row>
    <row r="145" s="13" customFormat="1">
      <c r="A145" s="13"/>
      <c r="B145" s="222"/>
      <c r="C145" s="223"/>
      <c r="D145" s="224" t="s">
        <v>146</v>
      </c>
      <c r="E145" s="223"/>
      <c r="F145" s="226" t="s">
        <v>207</v>
      </c>
      <c r="G145" s="223"/>
      <c r="H145" s="227">
        <v>12.18</v>
      </c>
      <c r="I145" s="228"/>
      <c r="J145" s="223"/>
      <c r="K145" s="223"/>
      <c r="L145" s="229"/>
      <c r="M145" s="230"/>
      <c r="N145" s="231"/>
      <c r="O145" s="231"/>
      <c r="P145" s="231"/>
      <c r="Q145" s="231"/>
      <c r="R145" s="231"/>
      <c r="S145" s="231"/>
      <c r="T145" s="23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3" t="s">
        <v>146</v>
      </c>
      <c r="AU145" s="233" t="s">
        <v>81</v>
      </c>
      <c r="AV145" s="13" t="s">
        <v>81</v>
      </c>
      <c r="AW145" s="13" t="s">
        <v>4</v>
      </c>
      <c r="AX145" s="13" t="s">
        <v>79</v>
      </c>
      <c r="AY145" s="233" t="s">
        <v>134</v>
      </c>
    </row>
    <row r="146" s="2" customFormat="1" ht="44.25" customHeight="1">
      <c r="A146" s="39"/>
      <c r="B146" s="40"/>
      <c r="C146" s="205" t="s">
        <v>208</v>
      </c>
      <c r="D146" s="205" t="s">
        <v>137</v>
      </c>
      <c r="E146" s="206" t="s">
        <v>209</v>
      </c>
      <c r="F146" s="207" t="s">
        <v>210</v>
      </c>
      <c r="G146" s="208" t="s">
        <v>151</v>
      </c>
      <c r="H146" s="209">
        <v>4</v>
      </c>
      <c r="I146" s="210"/>
      <c r="J146" s="209">
        <f>ROUND(I146*H146,2)</f>
        <v>0</v>
      </c>
      <c r="K146" s="207" t="s">
        <v>141</v>
      </c>
      <c r="L146" s="45"/>
      <c r="M146" s="211" t="s">
        <v>18</v>
      </c>
      <c r="N146" s="212" t="s">
        <v>42</v>
      </c>
      <c r="O146" s="85"/>
      <c r="P146" s="213">
        <f>O146*H146</f>
        <v>0</v>
      </c>
      <c r="Q146" s="213">
        <v>0.0066899999999999998</v>
      </c>
      <c r="R146" s="213">
        <f>Q146*H146</f>
        <v>0.026759999999999999</v>
      </c>
      <c r="S146" s="213">
        <v>0</v>
      </c>
      <c r="T146" s="21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5" t="s">
        <v>142</v>
      </c>
      <c r="AT146" s="215" t="s">
        <v>137</v>
      </c>
      <c r="AU146" s="215" t="s">
        <v>81</v>
      </c>
      <c r="AY146" s="18" t="s">
        <v>134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8" t="s">
        <v>79</v>
      </c>
      <c r="BK146" s="216">
        <f>ROUND(I146*H146,2)</f>
        <v>0</v>
      </c>
      <c r="BL146" s="18" t="s">
        <v>142</v>
      </c>
      <c r="BM146" s="215" t="s">
        <v>211</v>
      </c>
    </row>
    <row r="147" s="2" customFormat="1">
      <c r="A147" s="39"/>
      <c r="B147" s="40"/>
      <c r="C147" s="41"/>
      <c r="D147" s="217" t="s">
        <v>144</v>
      </c>
      <c r="E147" s="41"/>
      <c r="F147" s="218" t="s">
        <v>212</v>
      </c>
      <c r="G147" s="41"/>
      <c r="H147" s="41"/>
      <c r="I147" s="219"/>
      <c r="J147" s="41"/>
      <c r="K147" s="41"/>
      <c r="L147" s="45"/>
      <c r="M147" s="220"/>
      <c r="N147" s="22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144</v>
      </c>
      <c r="AU147" s="18" t="s">
        <v>81</v>
      </c>
    </row>
    <row r="148" s="13" customFormat="1">
      <c r="A148" s="13"/>
      <c r="B148" s="222"/>
      <c r="C148" s="223"/>
      <c r="D148" s="224" t="s">
        <v>146</v>
      </c>
      <c r="E148" s="225" t="s">
        <v>18</v>
      </c>
      <c r="F148" s="226" t="s">
        <v>213</v>
      </c>
      <c r="G148" s="223"/>
      <c r="H148" s="227">
        <v>4</v>
      </c>
      <c r="I148" s="228"/>
      <c r="J148" s="223"/>
      <c r="K148" s="223"/>
      <c r="L148" s="229"/>
      <c r="M148" s="230"/>
      <c r="N148" s="231"/>
      <c r="O148" s="231"/>
      <c r="P148" s="231"/>
      <c r="Q148" s="231"/>
      <c r="R148" s="231"/>
      <c r="S148" s="231"/>
      <c r="T148" s="23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3" t="s">
        <v>146</v>
      </c>
      <c r="AU148" s="233" t="s">
        <v>81</v>
      </c>
      <c r="AV148" s="13" t="s">
        <v>81</v>
      </c>
      <c r="AW148" s="13" t="s">
        <v>32</v>
      </c>
      <c r="AX148" s="13" t="s">
        <v>71</v>
      </c>
      <c r="AY148" s="233" t="s">
        <v>134</v>
      </c>
    </row>
    <row r="149" s="15" customFormat="1">
      <c r="A149" s="15"/>
      <c r="B149" s="245"/>
      <c r="C149" s="246"/>
      <c r="D149" s="224" t="s">
        <v>146</v>
      </c>
      <c r="E149" s="247" t="s">
        <v>18</v>
      </c>
      <c r="F149" s="248" t="s">
        <v>214</v>
      </c>
      <c r="G149" s="246"/>
      <c r="H149" s="247" t="s">
        <v>18</v>
      </c>
      <c r="I149" s="249"/>
      <c r="J149" s="246"/>
      <c r="K149" s="246"/>
      <c r="L149" s="250"/>
      <c r="M149" s="251"/>
      <c r="N149" s="252"/>
      <c r="O149" s="252"/>
      <c r="P149" s="252"/>
      <c r="Q149" s="252"/>
      <c r="R149" s="252"/>
      <c r="S149" s="252"/>
      <c r="T149" s="25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4" t="s">
        <v>146</v>
      </c>
      <c r="AU149" s="254" t="s">
        <v>81</v>
      </c>
      <c r="AV149" s="15" t="s">
        <v>79</v>
      </c>
      <c r="AW149" s="15" t="s">
        <v>32</v>
      </c>
      <c r="AX149" s="15" t="s">
        <v>71</v>
      </c>
      <c r="AY149" s="254" t="s">
        <v>134</v>
      </c>
    </row>
    <row r="150" s="14" customFormat="1">
      <c r="A150" s="14"/>
      <c r="B150" s="234"/>
      <c r="C150" s="235"/>
      <c r="D150" s="224" t="s">
        <v>146</v>
      </c>
      <c r="E150" s="236" t="s">
        <v>18</v>
      </c>
      <c r="F150" s="237" t="s">
        <v>148</v>
      </c>
      <c r="G150" s="235"/>
      <c r="H150" s="238">
        <v>4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4" t="s">
        <v>146</v>
      </c>
      <c r="AU150" s="244" t="s">
        <v>81</v>
      </c>
      <c r="AV150" s="14" t="s">
        <v>142</v>
      </c>
      <c r="AW150" s="14" t="s">
        <v>32</v>
      </c>
      <c r="AX150" s="14" t="s">
        <v>79</v>
      </c>
      <c r="AY150" s="244" t="s">
        <v>134</v>
      </c>
    </row>
    <row r="151" s="2" customFormat="1" ht="44.25" customHeight="1">
      <c r="A151" s="39"/>
      <c r="B151" s="40"/>
      <c r="C151" s="205" t="s">
        <v>215</v>
      </c>
      <c r="D151" s="205" t="s">
        <v>137</v>
      </c>
      <c r="E151" s="206" t="s">
        <v>216</v>
      </c>
      <c r="F151" s="207" t="s">
        <v>217</v>
      </c>
      <c r="G151" s="208" t="s">
        <v>151</v>
      </c>
      <c r="H151" s="209">
        <v>10</v>
      </c>
      <c r="I151" s="210"/>
      <c r="J151" s="209">
        <f>ROUND(I151*H151,2)</f>
        <v>0</v>
      </c>
      <c r="K151" s="207" t="s">
        <v>141</v>
      </c>
      <c r="L151" s="45"/>
      <c r="M151" s="211" t="s">
        <v>18</v>
      </c>
      <c r="N151" s="212" t="s">
        <v>42</v>
      </c>
      <c r="O151" s="85"/>
      <c r="P151" s="213">
        <f>O151*H151</f>
        <v>0</v>
      </c>
      <c r="Q151" s="213">
        <v>0.012919999999999999</v>
      </c>
      <c r="R151" s="213">
        <f>Q151*H151</f>
        <v>0.12919999999999998</v>
      </c>
      <c r="S151" s="213">
        <v>0</v>
      </c>
      <c r="T151" s="21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5" t="s">
        <v>142</v>
      </c>
      <c r="AT151" s="215" t="s">
        <v>137</v>
      </c>
      <c r="AU151" s="215" t="s">
        <v>81</v>
      </c>
      <c r="AY151" s="18" t="s">
        <v>134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8" t="s">
        <v>79</v>
      </c>
      <c r="BK151" s="216">
        <f>ROUND(I151*H151,2)</f>
        <v>0</v>
      </c>
      <c r="BL151" s="18" t="s">
        <v>142</v>
      </c>
      <c r="BM151" s="215" t="s">
        <v>218</v>
      </c>
    </row>
    <row r="152" s="2" customFormat="1">
      <c r="A152" s="39"/>
      <c r="B152" s="40"/>
      <c r="C152" s="41"/>
      <c r="D152" s="217" t="s">
        <v>144</v>
      </c>
      <c r="E152" s="41"/>
      <c r="F152" s="218" t="s">
        <v>219</v>
      </c>
      <c r="G152" s="41"/>
      <c r="H152" s="41"/>
      <c r="I152" s="219"/>
      <c r="J152" s="41"/>
      <c r="K152" s="41"/>
      <c r="L152" s="45"/>
      <c r="M152" s="220"/>
      <c r="N152" s="221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144</v>
      </c>
      <c r="AU152" s="18" t="s">
        <v>81</v>
      </c>
    </row>
    <row r="153" s="13" customFormat="1">
      <c r="A153" s="13"/>
      <c r="B153" s="222"/>
      <c r="C153" s="223"/>
      <c r="D153" s="224" t="s">
        <v>146</v>
      </c>
      <c r="E153" s="225" t="s">
        <v>18</v>
      </c>
      <c r="F153" s="226" t="s">
        <v>220</v>
      </c>
      <c r="G153" s="223"/>
      <c r="H153" s="227">
        <v>10</v>
      </c>
      <c r="I153" s="228"/>
      <c r="J153" s="223"/>
      <c r="K153" s="223"/>
      <c r="L153" s="229"/>
      <c r="M153" s="230"/>
      <c r="N153" s="231"/>
      <c r="O153" s="231"/>
      <c r="P153" s="231"/>
      <c r="Q153" s="231"/>
      <c r="R153" s="231"/>
      <c r="S153" s="231"/>
      <c r="T153" s="23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3" t="s">
        <v>146</v>
      </c>
      <c r="AU153" s="233" t="s">
        <v>81</v>
      </c>
      <c r="AV153" s="13" t="s">
        <v>81</v>
      </c>
      <c r="AW153" s="13" t="s">
        <v>32</v>
      </c>
      <c r="AX153" s="13" t="s">
        <v>71</v>
      </c>
      <c r="AY153" s="233" t="s">
        <v>134</v>
      </c>
    </row>
    <row r="154" s="15" customFormat="1">
      <c r="A154" s="15"/>
      <c r="B154" s="245"/>
      <c r="C154" s="246"/>
      <c r="D154" s="224" t="s">
        <v>146</v>
      </c>
      <c r="E154" s="247" t="s">
        <v>18</v>
      </c>
      <c r="F154" s="248" t="s">
        <v>221</v>
      </c>
      <c r="G154" s="246"/>
      <c r="H154" s="247" t="s">
        <v>18</v>
      </c>
      <c r="I154" s="249"/>
      <c r="J154" s="246"/>
      <c r="K154" s="246"/>
      <c r="L154" s="250"/>
      <c r="M154" s="251"/>
      <c r="N154" s="252"/>
      <c r="O154" s="252"/>
      <c r="P154" s="252"/>
      <c r="Q154" s="252"/>
      <c r="R154" s="252"/>
      <c r="S154" s="252"/>
      <c r="T154" s="253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4" t="s">
        <v>146</v>
      </c>
      <c r="AU154" s="254" t="s">
        <v>81</v>
      </c>
      <c r="AV154" s="15" t="s">
        <v>79</v>
      </c>
      <c r="AW154" s="15" t="s">
        <v>32</v>
      </c>
      <c r="AX154" s="15" t="s">
        <v>71</v>
      </c>
      <c r="AY154" s="254" t="s">
        <v>134</v>
      </c>
    </row>
    <row r="155" s="14" customFormat="1">
      <c r="A155" s="14"/>
      <c r="B155" s="234"/>
      <c r="C155" s="235"/>
      <c r="D155" s="224" t="s">
        <v>146</v>
      </c>
      <c r="E155" s="236" t="s">
        <v>18</v>
      </c>
      <c r="F155" s="237" t="s">
        <v>148</v>
      </c>
      <c r="G155" s="235"/>
      <c r="H155" s="238">
        <v>10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4" t="s">
        <v>146</v>
      </c>
      <c r="AU155" s="244" t="s">
        <v>81</v>
      </c>
      <c r="AV155" s="14" t="s">
        <v>142</v>
      </c>
      <c r="AW155" s="14" t="s">
        <v>32</v>
      </c>
      <c r="AX155" s="14" t="s">
        <v>79</v>
      </c>
      <c r="AY155" s="244" t="s">
        <v>134</v>
      </c>
    </row>
    <row r="156" s="2" customFormat="1" ht="24.15" customHeight="1">
      <c r="A156" s="39"/>
      <c r="B156" s="40"/>
      <c r="C156" s="205" t="s">
        <v>222</v>
      </c>
      <c r="D156" s="205" t="s">
        <v>137</v>
      </c>
      <c r="E156" s="206" t="s">
        <v>223</v>
      </c>
      <c r="F156" s="207" t="s">
        <v>224</v>
      </c>
      <c r="G156" s="208" t="s">
        <v>225</v>
      </c>
      <c r="H156" s="209">
        <v>72.599999999999994</v>
      </c>
      <c r="I156" s="210"/>
      <c r="J156" s="209">
        <f>ROUND(I156*H156,2)</f>
        <v>0</v>
      </c>
      <c r="K156" s="207" t="s">
        <v>141</v>
      </c>
      <c r="L156" s="45"/>
      <c r="M156" s="211" t="s">
        <v>18</v>
      </c>
      <c r="N156" s="212" t="s">
        <v>42</v>
      </c>
      <c r="O156" s="85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5" t="s">
        <v>142</v>
      </c>
      <c r="AT156" s="215" t="s">
        <v>137</v>
      </c>
      <c r="AU156" s="215" t="s">
        <v>81</v>
      </c>
      <c r="AY156" s="18" t="s">
        <v>134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8" t="s">
        <v>79</v>
      </c>
      <c r="BK156" s="216">
        <f>ROUND(I156*H156,2)</f>
        <v>0</v>
      </c>
      <c r="BL156" s="18" t="s">
        <v>142</v>
      </c>
      <c r="BM156" s="215" t="s">
        <v>226</v>
      </c>
    </row>
    <row r="157" s="2" customFormat="1">
      <c r="A157" s="39"/>
      <c r="B157" s="40"/>
      <c r="C157" s="41"/>
      <c r="D157" s="217" t="s">
        <v>144</v>
      </c>
      <c r="E157" s="41"/>
      <c r="F157" s="218" t="s">
        <v>227</v>
      </c>
      <c r="G157" s="41"/>
      <c r="H157" s="41"/>
      <c r="I157" s="219"/>
      <c r="J157" s="41"/>
      <c r="K157" s="41"/>
      <c r="L157" s="45"/>
      <c r="M157" s="220"/>
      <c r="N157" s="221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144</v>
      </c>
      <c r="AU157" s="18" t="s">
        <v>81</v>
      </c>
    </row>
    <row r="158" s="13" customFormat="1">
      <c r="A158" s="13"/>
      <c r="B158" s="222"/>
      <c r="C158" s="223"/>
      <c r="D158" s="224" t="s">
        <v>146</v>
      </c>
      <c r="E158" s="225" t="s">
        <v>18</v>
      </c>
      <c r="F158" s="226" t="s">
        <v>228</v>
      </c>
      <c r="G158" s="223"/>
      <c r="H158" s="227">
        <v>72.599999999999994</v>
      </c>
      <c r="I158" s="228"/>
      <c r="J158" s="223"/>
      <c r="K158" s="223"/>
      <c r="L158" s="229"/>
      <c r="M158" s="230"/>
      <c r="N158" s="231"/>
      <c r="O158" s="231"/>
      <c r="P158" s="231"/>
      <c r="Q158" s="231"/>
      <c r="R158" s="231"/>
      <c r="S158" s="231"/>
      <c r="T158" s="23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3" t="s">
        <v>146</v>
      </c>
      <c r="AU158" s="233" t="s">
        <v>81</v>
      </c>
      <c r="AV158" s="13" t="s">
        <v>81</v>
      </c>
      <c r="AW158" s="13" t="s">
        <v>32</v>
      </c>
      <c r="AX158" s="13" t="s">
        <v>71</v>
      </c>
      <c r="AY158" s="233" t="s">
        <v>134</v>
      </c>
    </row>
    <row r="159" s="14" customFormat="1">
      <c r="A159" s="14"/>
      <c r="B159" s="234"/>
      <c r="C159" s="235"/>
      <c r="D159" s="224" t="s">
        <v>146</v>
      </c>
      <c r="E159" s="236" t="s">
        <v>18</v>
      </c>
      <c r="F159" s="237" t="s">
        <v>148</v>
      </c>
      <c r="G159" s="235"/>
      <c r="H159" s="238">
        <v>72.599999999999994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4" t="s">
        <v>146</v>
      </c>
      <c r="AU159" s="244" t="s">
        <v>81</v>
      </c>
      <c r="AV159" s="14" t="s">
        <v>142</v>
      </c>
      <c r="AW159" s="14" t="s">
        <v>32</v>
      </c>
      <c r="AX159" s="14" t="s">
        <v>79</v>
      </c>
      <c r="AY159" s="244" t="s">
        <v>134</v>
      </c>
    </row>
    <row r="160" s="2" customFormat="1" ht="24.15" customHeight="1">
      <c r="A160" s="39"/>
      <c r="B160" s="40"/>
      <c r="C160" s="255" t="s">
        <v>229</v>
      </c>
      <c r="D160" s="255" t="s">
        <v>177</v>
      </c>
      <c r="E160" s="256" t="s">
        <v>230</v>
      </c>
      <c r="F160" s="257" t="s">
        <v>231</v>
      </c>
      <c r="G160" s="258" t="s">
        <v>225</v>
      </c>
      <c r="H160" s="259">
        <v>76.230000000000004</v>
      </c>
      <c r="I160" s="260"/>
      <c r="J160" s="259">
        <f>ROUND(I160*H160,2)</f>
        <v>0</v>
      </c>
      <c r="K160" s="257" t="s">
        <v>141</v>
      </c>
      <c r="L160" s="261"/>
      <c r="M160" s="262" t="s">
        <v>18</v>
      </c>
      <c r="N160" s="263" t="s">
        <v>42</v>
      </c>
      <c r="O160" s="85"/>
      <c r="P160" s="213">
        <f>O160*H160</f>
        <v>0</v>
      </c>
      <c r="Q160" s="213">
        <v>0.00011</v>
      </c>
      <c r="R160" s="213">
        <f>Q160*H160</f>
        <v>0.0083853</v>
      </c>
      <c r="S160" s="213">
        <v>0</v>
      </c>
      <c r="T160" s="21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5" t="s">
        <v>180</v>
      </c>
      <c r="AT160" s="215" t="s">
        <v>177</v>
      </c>
      <c r="AU160" s="215" t="s">
        <v>81</v>
      </c>
      <c r="AY160" s="18" t="s">
        <v>134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8" t="s">
        <v>79</v>
      </c>
      <c r="BK160" s="216">
        <f>ROUND(I160*H160,2)</f>
        <v>0</v>
      </c>
      <c r="BL160" s="18" t="s">
        <v>142</v>
      </c>
      <c r="BM160" s="215" t="s">
        <v>232</v>
      </c>
    </row>
    <row r="161" s="2" customFormat="1">
      <c r="A161" s="39"/>
      <c r="B161" s="40"/>
      <c r="C161" s="41"/>
      <c r="D161" s="217" t="s">
        <v>144</v>
      </c>
      <c r="E161" s="41"/>
      <c r="F161" s="218" t="s">
        <v>233</v>
      </c>
      <c r="G161" s="41"/>
      <c r="H161" s="41"/>
      <c r="I161" s="219"/>
      <c r="J161" s="41"/>
      <c r="K161" s="41"/>
      <c r="L161" s="45"/>
      <c r="M161" s="220"/>
      <c r="N161" s="22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144</v>
      </c>
      <c r="AU161" s="18" t="s">
        <v>81</v>
      </c>
    </row>
    <row r="162" s="13" customFormat="1">
      <c r="A162" s="13"/>
      <c r="B162" s="222"/>
      <c r="C162" s="223"/>
      <c r="D162" s="224" t="s">
        <v>146</v>
      </c>
      <c r="E162" s="223"/>
      <c r="F162" s="226" t="s">
        <v>234</v>
      </c>
      <c r="G162" s="223"/>
      <c r="H162" s="227">
        <v>76.230000000000004</v>
      </c>
      <c r="I162" s="228"/>
      <c r="J162" s="223"/>
      <c r="K162" s="223"/>
      <c r="L162" s="229"/>
      <c r="M162" s="230"/>
      <c r="N162" s="231"/>
      <c r="O162" s="231"/>
      <c r="P162" s="231"/>
      <c r="Q162" s="231"/>
      <c r="R162" s="231"/>
      <c r="S162" s="231"/>
      <c r="T162" s="23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3" t="s">
        <v>146</v>
      </c>
      <c r="AU162" s="233" t="s">
        <v>81</v>
      </c>
      <c r="AV162" s="13" t="s">
        <v>81</v>
      </c>
      <c r="AW162" s="13" t="s">
        <v>4</v>
      </c>
      <c r="AX162" s="13" t="s">
        <v>79</v>
      </c>
      <c r="AY162" s="233" t="s">
        <v>134</v>
      </c>
    </row>
    <row r="163" s="2" customFormat="1" ht="24.15" customHeight="1">
      <c r="A163" s="39"/>
      <c r="B163" s="40"/>
      <c r="C163" s="205" t="s">
        <v>8</v>
      </c>
      <c r="D163" s="205" t="s">
        <v>137</v>
      </c>
      <c r="E163" s="206" t="s">
        <v>223</v>
      </c>
      <c r="F163" s="207" t="s">
        <v>224</v>
      </c>
      <c r="G163" s="208" t="s">
        <v>225</v>
      </c>
      <c r="H163" s="209">
        <v>71.5</v>
      </c>
      <c r="I163" s="210"/>
      <c r="J163" s="209">
        <f>ROUND(I163*H163,2)</f>
        <v>0</v>
      </c>
      <c r="K163" s="207" t="s">
        <v>141</v>
      </c>
      <c r="L163" s="45"/>
      <c r="M163" s="211" t="s">
        <v>18</v>
      </c>
      <c r="N163" s="212" t="s">
        <v>42</v>
      </c>
      <c r="O163" s="85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5" t="s">
        <v>142</v>
      </c>
      <c r="AT163" s="215" t="s">
        <v>137</v>
      </c>
      <c r="AU163" s="215" t="s">
        <v>81</v>
      </c>
      <c r="AY163" s="18" t="s">
        <v>134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8" t="s">
        <v>79</v>
      </c>
      <c r="BK163" s="216">
        <f>ROUND(I163*H163,2)</f>
        <v>0</v>
      </c>
      <c r="BL163" s="18" t="s">
        <v>142</v>
      </c>
      <c r="BM163" s="215" t="s">
        <v>235</v>
      </c>
    </row>
    <row r="164" s="2" customFormat="1">
      <c r="A164" s="39"/>
      <c r="B164" s="40"/>
      <c r="C164" s="41"/>
      <c r="D164" s="217" t="s">
        <v>144</v>
      </c>
      <c r="E164" s="41"/>
      <c r="F164" s="218" t="s">
        <v>227</v>
      </c>
      <c r="G164" s="41"/>
      <c r="H164" s="41"/>
      <c r="I164" s="219"/>
      <c r="J164" s="41"/>
      <c r="K164" s="41"/>
      <c r="L164" s="45"/>
      <c r="M164" s="220"/>
      <c r="N164" s="221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144</v>
      </c>
      <c r="AU164" s="18" t="s">
        <v>81</v>
      </c>
    </row>
    <row r="165" s="13" customFormat="1">
      <c r="A165" s="13"/>
      <c r="B165" s="222"/>
      <c r="C165" s="223"/>
      <c r="D165" s="224" t="s">
        <v>146</v>
      </c>
      <c r="E165" s="225" t="s">
        <v>18</v>
      </c>
      <c r="F165" s="226" t="s">
        <v>236</v>
      </c>
      <c r="G165" s="223"/>
      <c r="H165" s="227">
        <v>71.5</v>
      </c>
      <c r="I165" s="228"/>
      <c r="J165" s="223"/>
      <c r="K165" s="223"/>
      <c r="L165" s="229"/>
      <c r="M165" s="230"/>
      <c r="N165" s="231"/>
      <c r="O165" s="231"/>
      <c r="P165" s="231"/>
      <c r="Q165" s="231"/>
      <c r="R165" s="231"/>
      <c r="S165" s="231"/>
      <c r="T165" s="23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3" t="s">
        <v>146</v>
      </c>
      <c r="AU165" s="233" t="s">
        <v>81</v>
      </c>
      <c r="AV165" s="13" t="s">
        <v>81</v>
      </c>
      <c r="AW165" s="13" t="s">
        <v>32</v>
      </c>
      <c r="AX165" s="13" t="s">
        <v>71</v>
      </c>
      <c r="AY165" s="233" t="s">
        <v>134</v>
      </c>
    </row>
    <row r="166" s="14" customFormat="1">
      <c r="A166" s="14"/>
      <c r="B166" s="234"/>
      <c r="C166" s="235"/>
      <c r="D166" s="224" t="s">
        <v>146</v>
      </c>
      <c r="E166" s="236" t="s">
        <v>18</v>
      </c>
      <c r="F166" s="237" t="s">
        <v>148</v>
      </c>
      <c r="G166" s="235"/>
      <c r="H166" s="238">
        <v>71.5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4" t="s">
        <v>146</v>
      </c>
      <c r="AU166" s="244" t="s">
        <v>81</v>
      </c>
      <c r="AV166" s="14" t="s">
        <v>142</v>
      </c>
      <c r="AW166" s="14" t="s">
        <v>32</v>
      </c>
      <c r="AX166" s="14" t="s">
        <v>79</v>
      </c>
      <c r="AY166" s="244" t="s">
        <v>134</v>
      </c>
    </row>
    <row r="167" s="2" customFormat="1" ht="24.15" customHeight="1">
      <c r="A167" s="39"/>
      <c r="B167" s="40"/>
      <c r="C167" s="255" t="s">
        <v>153</v>
      </c>
      <c r="D167" s="255" t="s">
        <v>177</v>
      </c>
      <c r="E167" s="256" t="s">
        <v>237</v>
      </c>
      <c r="F167" s="257" t="s">
        <v>238</v>
      </c>
      <c r="G167" s="258" t="s">
        <v>225</v>
      </c>
      <c r="H167" s="259">
        <v>75.079999999999998</v>
      </c>
      <c r="I167" s="260"/>
      <c r="J167" s="259">
        <f>ROUND(I167*H167,2)</f>
        <v>0</v>
      </c>
      <c r="K167" s="257" t="s">
        <v>141</v>
      </c>
      <c r="L167" s="261"/>
      <c r="M167" s="262" t="s">
        <v>18</v>
      </c>
      <c r="N167" s="263" t="s">
        <v>42</v>
      </c>
      <c r="O167" s="85"/>
      <c r="P167" s="213">
        <f>O167*H167</f>
        <v>0</v>
      </c>
      <c r="Q167" s="213">
        <v>0.00020000000000000001</v>
      </c>
      <c r="R167" s="213">
        <f>Q167*H167</f>
        <v>0.015016</v>
      </c>
      <c r="S167" s="213">
        <v>0</v>
      </c>
      <c r="T167" s="21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5" t="s">
        <v>180</v>
      </c>
      <c r="AT167" s="215" t="s">
        <v>177</v>
      </c>
      <c r="AU167" s="215" t="s">
        <v>81</v>
      </c>
      <c r="AY167" s="18" t="s">
        <v>134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8" t="s">
        <v>79</v>
      </c>
      <c r="BK167" s="216">
        <f>ROUND(I167*H167,2)</f>
        <v>0</v>
      </c>
      <c r="BL167" s="18" t="s">
        <v>142</v>
      </c>
      <c r="BM167" s="215" t="s">
        <v>239</v>
      </c>
    </row>
    <row r="168" s="2" customFormat="1">
      <c r="A168" s="39"/>
      <c r="B168" s="40"/>
      <c r="C168" s="41"/>
      <c r="D168" s="217" t="s">
        <v>144</v>
      </c>
      <c r="E168" s="41"/>
      <c r="F168" s="218" t="s">
        <v>240</v>
      </c>
      <c r="G168" s="41"/>
      <c r="H168" s="41"/>
      <c r="I168" s="219"/>
      <c r="J168" s="41"/>
      <c r="K168" s="41"/>
      <c r="L168" s="45"/>
      <c r="M168" s="220"/>
      <c r="N168" s="22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144</v>
      </c>
      <c r="AU168" s="18" t="s">
        <v>81</v>
      </c>
    </row>
    <row r="169" s="13" customFormat="1">
      <c r="A169" s="13"/>
      <c r="B169" s="222"/>
      <c r="C169" s="223"/>
      <c r="D169" s="224" t="s">
        <v>146</v>
      </c>
      <c r="E169" s="223"/>
      <c r="F169" s="226" t="s">
        <v>241</v>
      </c>
      <c r="G169" s="223"/>
      <c r="H169" s="227">
        <v>75.079999999999998</v>
      </c>
      <c r="I169" s="228"/>
      <c r="J169" s="223"/>
      <c r="K169" s="223"/>
      <c r="L169" s="229"/>
      <c r="M169" s="230"/>
      <c r="N169" s="231"/>
      <c r="O169" s="231"/>
      <c r="P169" s="231"/>
      <c r="Q169" s="231"/>
      <c r="R169" s="231"/>
      <c r="S169" s="231"/>
      <c r="T169" s="23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3" t="s">
        <v>146</v>
      </c>
      <c r="AU169" s="233" t="s">
        <v>81</v>
      </c>
      <c r="AV169" s="13" t="s">
        <v>81</v>
      </c>
      <c r="AW169" s="13" t="s">
        <v>4</v>
      </c>
      <c r="AX169" s="13" t="s">
        <v>79</v>
      </c>
      <c r="AY169" s="233" t="s">
        <v>134</v>
      </c>
    </row>
    <row r="170" s="2" customFormat="1" ht="44.25" customHeight="1">
      <c r="A170" s="39"/>
      <c r="B170" s="40"/>
      <c r="C170" s="205" t="s">
        <v>242</v>
      </c>
      <c r="D170" s="205" t="s">
        <v>137</v>
      </c>
      <c r="E170" s="206" t="s">
        <v>243</v>
      </c>
      <c r="F170" s="207" t="s">
        <v>244</v>
      </c>
      <c r="G170" s="208" t="s">
        <v>151</v>
      </c>
      <c r="H170" s="209">
        <v>4</v>
      </c>
      <c r="I170" s="210"/>
      <c r="J170" s="209">
        <f>ROUND(I170*H170,2)</f>
        <v>0</v>
      </c>
      <c r="K170" s="207" t="s">
        <v>141</v>
      </c>
      <c r="L170" s="45"/>
      <c r="M170" s="211" t="s">
        <v>18</v>
      </c>
      <c r="N170" s="212" t="s">
        <v>42</v>
      </c>
      <c r="O170" s="85"/>
      <c r="P170" s="213">
        <f>O170*H170</f>
        <v>0</v>
      </c>
      <c r="Q170" s="213">
        <v>0.0022300000000000002</v>
      </c>
      <c r="R170" s="213">
        <f>Q170*H170</f>
        <v>0.0089200000000000008</v>
      </c>
      <c r="S170" s="213">
        <v>0</v>
      </c>
      <c r="T170" s="21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5" t="s">
        <v>142</v>
      </c>
      <c r="AT170" s="215" t="s">
        <v>137</v>
      </c>
      <c r="AU170" s="215" t="s">
        <v>81</v>
      </c>
      <c r="AY170" s="18" t="s">
        <v>134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8" t="s">
        <v>79</v>
      </c>
      <c r="BK170" s="216">
        <f>ROUND(I170*H170,2)</f>
        <v>0</v>
      </c>
      <c r="BL170" s="18" t="s">
        <v>142</v>
      </c>
      <c r="BM170" s="215" t="s">
        <v>245</v>
      </c>
    </row>
    <row r="171" s="2" customFormat="1">
      <c r="A171" s="39"/>
      <c r="B171" s="40"/>
      <c r="C171" s="41"/>
      <c r="D171" s="217" t="s">
        <v>144</v>
      </c>
      <c r="E171" s="41"/>
      <c r="F171" s="218" t="s">
        <v>246</v>
      </c>
      <c r="G171" s="41"/>
      <c r="H171" s="41"/>
      <c r="I171" s="219"/>
      <c r="J171" s="41"/>
      <c r="K171" s="41"/>
      <c r="L171" s="45"/>
      <c r="M171" s="220"/>
      <c r="N171" s="221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144</v>
      </c>
      <c r="AU171" s="18" t="s">
        <v>81</v>
      </c>
    </row>
    <row r="172" s="2" customFormat="1" ht="44.25" customHeight="1">
      <c r="A172" s="39"/>
      <c r="B172" s="40"/>
      <c r="C172" s="205" t="s">
        <v>247</v>
      </c>
      <c r="D172" s="205" t="s">
        <v>137</v>
      </c>
      <c r="E172" s="206" t="s">
        <v>248</v>
      </c>
      <c r="F172" s="207" t="s">
        <v>249</v>
      </c>
      <c r="G172" s="208" t="s">
        <v>151</v>
      </c>
      <c r="H172" s="209">
        <v>10</v>
      </c>
      <c r="I172" s="210"/>
      <c r="J172" s="209">
        <f>ROUND(I172*H172,2)</f>
        <v>0</v>
      </c>
      <c r="K172" s="207" t="s">
        <v>141</v>
      </c>
      <c r="L172" s="45"/>
      <c r="M172" s="211" t="s">
        <v>18</v>
      </c>
      <c r="N172" s="212" t="s">
        <v>42</v>
      </c>
      <c r="O172" s="85"/>
      <c r="P172" s="213">
        <f>O172*H172</f>
        <v>0</v>
      </c>
      <c r="Q172" s="213">
        <v>0.0042100000000000002</v>
      </c>
      <c r="R172" s="213">
        <f>Q172*H172</f>
        <v>0.042099999999999999</v>
      </c>
      <c r="S172" s="213">
        <v>0</v>
      </c>
      <c r="T172" s="21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5" t="s">
        <v>142</v>
      </c>
      <c r="AT172" s="215" t="s">
        <v>137</v>
      </c>
      <c r="AU172" s="215" t="s">
        <v>81</v>
      </c>
      <c r="AY172" s="18" t="s">
        <v>134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18" t="s">
        <v>79</v>
      </c>
      <c r="BK172" s="216">
        <f>ROUND(I172*H172,2)</f>
        <v>0</v>
      </c>
      <c r="BL172" s="18" t="s">
        <v>142</v>
      </c>
      <c r="BM172" s="215" t="s">
        <v>250</v>
      </c>
    </row>
    <row r="173" s="2" customFormat="1">
      <c r="A173" s="39"/>
      <c r="B173" s="40"/>
      <c r="C173" s="41"/>
      <c r="D173" s="217" t="s">
        <v>144</v>
      </c>
      <c r="E173" s="41"/>
      <c r="F173" s="218" t="s">
        <v>251</v>
      </c>
      <c r="G173" s="41"/>
      <c r="H173" s="41"/>
      <c r="I173" s="219"/>
      <c r="J173" s="41"/>
      <c r="K173" s="41"/>
      <c r="L173" s="45"/>
      <c r="M173" s="220"/>
      <c r="N173" s="221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144</v>
      </c>
      <c r="AU173" s="18" t="s">
        <v>81</v>
      </c>
    </row>
    <row r="174" s="13" customFormat="1">
      <c r="A174" s="13"/>
      <c r="B174" s="222"/>
      <c r="C174" s="223"/>
      <c r="D174" s="224" t="s">
        <v>146</v>
      </c>
      <c r="E174" s="225" t="s">
        <v>18</v>
      </c>
      <c r="F174" s="226" t="s">
        <v>220</v>
      </c>
      <c r="G174" s="223"/>
      <c r="H174" s="227">
        <v>10</v>
      </c>
      <c r="I174" s="228"/>
      <c r="J174" s="223"/>
      <c r="K174" s="223"/>
      <c r="L174" s="229"/>
      <c r="M174" s="230"/>
      <c r="N174" s="231"/>
      <c r="O174" s="231"/>
      <c r="P174" s="231"/>
      <c r="Q174" s="231"/>
      <c r="R174" s="231"/>
      <c r="S174" s="231"/>
      <c r="T174" s="23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3" t="s">
        <v>146</v>
      </c>
      <c r="AU174" s="233" t="s">
        <v>81</v>
      </c>
      <c r="AV174" s="13" t="s">
        <v>81</v>
      </c>
      <c r="AW174" s="13" t="s">
        <v>32</v>
      </c>
      <c r="AX174" s="13" t="s">
        <v>71</v>
      </c>
      <c r="AY174" s="233" t="s">
        <v>134</v>
      </c>
    </row>
    <row r="175" s="14" customFormat="1">
      <c r="A175" s="14"/>
      <c r="B175" s="234"/>
      <c r="C175" s="235"/>
      <c r="D175" s="224" t="s">
        <v>146</v>
      </c>
      <c r="E175" s="236" t="s">
        <v>18</v>
      </c>
      <c r="F175" s="237" t="s">
        <v>148</v>
      </c>
      <c r="G175" s="235"/>
      <c r="H175" s="238">
        <v>10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4" t="s">
        <v>146</v>
      </c>
      <c r="AU175" s="244" t="s">
        <v>81</v>
      </c>
      <c r="AV175" s="14" t="s">
        <v>142</v>
      </c>
      <c r="AW175" s="14" t="s">
        <v>32</v>
      </c>
      <c r="AX175" s="14" t="s">
        <v>79</v>
      </c>
      <c r="AY175" s="244" t="s">
        <v>134</v>
      </c>
    </row>
    <row r="176" s="2" customFormat="1" ht="37.8" customHeight="1">
      <c r="A176" s="39"/>
      <c r="B176" s="40"/>
      <c r="C176" s="205" t="s">
        <v>252</v>
      </c>
      <c r="D176" s="205" t="s">
        <v>137</v>
      </c>
      <c r="E176" s="206" t="s">
        <v>253</v>
      </c>
      <c r="F176" s="207" t="s">
        <v>254</v>
      </c>
      <c r="G176" s="208" t="s">
        <v>159</v>
      </c>
      <c r="H176" s="209">
        <v>162.69</v>
      </c>
      <c r="I176" s="210"/>
      <c r="J176" s="209">
        <f>ROUND(I176*H176,2)</f>
        <v>0</v>
      </c>
      <c r="K176" s="207" t="s">
        <v>141</v>
      </c>
      <c r="L176" s="45"/>
      <c r="M176" s="211" t="s">
        <v>18</v>
      </c>
      <c r="N176" s="212" t="s">
        <v>42</v>
      </c>
      <c r="O176" s="85"/>
      <c r="P176" s="213">
        <f>O176*H176</f>
        <v>0</v>
      </c>
      <c r="Q176" s="213">
        <v>0.0026800000000000001</v>
      </c>
      <c r="R176" s="213">
        <f>Q176*H176</f>
        <v>0.43600919999999999</v>
      </c>
      <c r="S176" s="213">
        <v>0</v>
      </c>
      <c r="T176" s="21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5" t="s">
        <v>142</v>
      </c>
      <c r="AT176" s="215" t="s">
        <v>137</v>
      </c>
      <c r="AU176" s="215" t="s">
        <v>81</v>
      </c>
      <c r="AY176" s="18" t="s">
        <v>134</v>
      </c>
      <c r="BE176" s="216">
        <f>IF(N176="základní",J176,0)</f>
        <v>0</v>
      </c>
      <c r="BF176" s="216">
        <f>IF(N176="snížená",J176,0)</f>
        <v>0</v>
      </c>
      <c r="BG176" s="216">
        <f>IF(N176="zákl. přenesená",J176,0)</f>
        <v>0</v>
      </c>
      <c r="BH176" s="216">
        <f>IF(N176="sníž. přenesená",J176,0)</f>
        <v>0</v>
      </c>
      <c r="BI176" s="216">
        <f>IF(N176="nulová",J176,0)</f>
        <v>0</v>
      </c>
      <c r="BJ176" s="18" t="s">
        <v>79</v>
      </c>
      <c r="BK176" s="216">
        <f>ROUND(I176*H176,2)</f>
        <v>0</v>
      </c>
      <c r="BL176" s="18" t="s">
        <v>142</v>
      </c>
      <c r="BM176" s="215" t="s">
        <v>255</v>
      </c>
    </row>
    <row r="177" s="2" customFormat="1">
      <c r="A177" s="39"/>
      <c r="B177" s="40"/>
      <c r="C177" s="41"/>
      <c r="D177" s="217" t="s">
        <v>144</v>
      </c>
      <c r="E177" s="41"/>
      <c r="F177" s="218" t="s">
        <v>256</v>
      </c>
      <c r="G177" s="41"/>
      <c r="H177" s="41"/>
      <c r="I177" s="219"/>
      <c r="J177" s="41"/>
      <c r="K177" s="41"/>
      <c r="L177" s="45"/>
      <c r="M177" s="220"/>
      <c r="N177" s="221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144</v>
      </c>
      <c r="AU177" s="18" t="s">
        <v>81</v>
      </c>
    </row>
    <row r="178" s="13" customFormat="1">
      <c r="A178" s="13"/>
      <c r="B178" s="222"/>
      <c r="C178" s="223"/>
      <c r="D178" s="224" t="s">
        <v>146</v>
      </c>
      <c r="E178" s="225" t="s">
        <v>18</v>
      </c>
      <c r="F178" s="226" t="s">
        <v>257</v>
      </c>
      <c r="G178" s="223"/>
      <c r="H178" s="227">
        <v>37.479999999999997</v>
      </c>
      <c r="I178" s="228"/>
      <c r="J178" s="223"/>
      <c r="K178" s="223"/>
      <c r="L178" s="229"/>
      <c r="M178" s="230"/>
      <c r="N178" s="231"/>
      <c r="O178" s="231"/>
      <c r="P178" s="231"/>
      <c r="Q178" s="231"/>
      <c r="R178" s="231"/>
      <c r="S178" s="231"/>
      <c r="T178" s="23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3" t="s">
        <v>146</v>
      </c>
      <c r="AU178" s="233" t="s">
        <v>81</v>
      </c>
      <c r="AV178" s="13" t="s">
        <v>81</v>
      </c>
      <c r="AW178" s="13" t="s">
        <v>32</v>
      </c>
      <c r="AX178" s="13" t="s">
        <v>71</v>
      </c>
      <c r="AY178" s="233" t="s">
        <v>134</v>
      </c>
    </row>
    <row r="179" s="13" customFormat="1">
      <c r="A179" s="13"/>
      <c r="B179" s="222"/>
      <c r="C179" s="223"/>
      <c r="D179" s="224" t="s">
        <v>146</v>
      </c>
      <c r="E179" s="225" t="s">
        <v>18</v>
      </c>
      <c r="F179" s="226" t="s">
        <v>258</v>
      </c>
      <c r="G179" s="223"/>
      <c r="H179" s="227">
        <v>83.390000000000001</v>
      </c>
      <c r="I179" s="228"/>
      <c r="J179" s="223"/>
      <c r="K179" s="223"/>
      <c r="L179" s="229"/>
      <c r="M179" s="230"/>
      <c r="N179" s="231"/>
      <c r="O179" s="231"/>
      <c r="P179" s="231"/>
      <c r="Q179" s="231"/>
      <c r="R179" s="231"/>
      <c r="S179" s="231"/>
      <c r="T179" s="23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3" t="s">
        <v>146</v>
      </c>
      <c r="AU179" s="233" t="s">
        <v>81</v>
      </c>
      <c r="AV179" s="13" t="s">
        <v>81</v>
      </c>
      <c r="AW179" s="13" t="s">
        <v>32</v>
      </c>
      <c r="AX179" s="13" t="s">
        <v>71</v>
      </c>
      <c r="AY179" s="233" t="s">
        <v>134</v>
      </c>
    </row>
    <row r="180" s="13" customFormat="1">
      <c r="A180" s="13"/>
      <c r="B180" s="222"/>
      <c r="C180" s="223"/>
      <c r="D180" s="224" t="s">
        <v>146</v>
      </c>
      <c r="E180" s="225" t="s">
        <v>18</v>
      </c>
      <c r="F180" s="226" t="s">
        <v>259</v>
      </c>
      <c r="G180" s="223"/>
      <c r="H180" s="227">
        <v>41.82</v>
      </c>
      <c r="I180" s="228"/>
      <c r="J180" s="223"/>
      <c r="K180" s="223"/>
      <c r="L180" s="229"/>
      <c r="M180" s="230"/>
      <c r="N180" s="231"/>
      <c r="O180" s="231"/>
      <c r="P180" s="231"/>
      <c r="Q180" s="231"/>
      <c r="R180" s="231"/>
      <c r="S180" s="231"/>
      <c r="T180" s="23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3" t="s">
        <v>146</v>
      </c>
      <c r="AU180" s="233" t="s">
        <v>81</v>
      </c>
      <c r="AV180" s="13" t="s">
        <v>81</v>
      </c>
      <c r="AW180" s="13" t="s">
        <v>32</v>
      </c>
      <c r="AX180" s="13" t="s">
        <v>71</v>
      </c>
      <c r="AY180" s="233" t="s">
        <v>134</v>
      </c>
    </row>
    <row r="181" s="14" customFormat="1">
      <c r="A181" s="14"/>
      <c r="B181" s="234"/>
      <c r="C181" s="235"/>
      <c r="D181" s="224" t="s">
        <v>146</v>
      </c>
      <c r="E181" s="236" t="s">
        <v>18</v>
      </c>
      <c r="F181" s="237" t="s">
        <v>148</v>
      </c>
      <c r="G181" s="235"/>
      <c r="H181" s="238">
        <v>162.69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4" t="s">
        <v>146</v>
      </c>
      <c r="AU181" s="244" t="s">
        <v>81</v>
      </c>
      <c r="AV181" s="14" t="s">
        <v>142</v>
      </c>
      <c r="AW181" s="14" t="s">
        <v>32</v>
      </c>
      <c r="AX181" s="14" t="s">
        <v>79</v>
      </c>
      <c r="AY181" s="244" t="s">
        <v>134</v>
      </c>
    </row>
    <row r="182" s="2" customFormat="1" ht="37.8" customHeight="1">
      <c r="A182" s="39"/>
      <c r="B182" s="40"/>
      <c r="C182" s="205" t="s">
        <v>260</v>
      </c>
      <c r="D182" s="205" t="s">
        <v>137</v>
      </c>
      <c r="E182" s="206" t="s">
        <v>261</v>
      </c>
      <c r="F182" s="207" t="s">
        <v>262</v>
      </c>
      <c r="G182" s="208" t="s">
        <v>159</v>
      </c>
      <c r="H182" s="209">
        <v>168.63</v>
      </c>
      <c r="I182" s="210"/>
      <c r="J182" s="209">
        <f>ROUND(I182*H182,2)</f>
        <v>0</v>
      </c>
      <c r="K182" s="207" t="s">
        <v>141</v>
      </c>
      <c r="L182" s="45"/>
      <c r="M182" s="211" t="s">
        <v>18</v>
      </c>
      <c r="N182" s="212" t="s">
        <v>42</v>
      </c>
      <c r="O182" s="85"/>
      <c r="P182" s="213">
        <f>O182*H182</f>
        <v>0</v>
      </c>
      <c r="Q182" s="213">
        <v>0</v>
      </c>
      <c r="R182" s="213">
        <f>Q182*H182</f>
        <v>0</v>
      </c>
      <c r="S182" s="213">
        <v>0</v>
      </c>
      <c r="T182" s="21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5" t="s">
        <v>142</v>
      </c>
      <c r="AT182" s="215" t="s">
        <v>137</v>
      </c>
      <c r="AU182" s="215" t="s">
        <v>81</v>
      </c>
      <c r="AY182" s="18" t="s">
        <v>134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8" t="s">
        <v>79</v>
      </c>
      <c r="BK182" s="216">
        <f>ROUND(I182*H182,2)</f>
        <v>0</v>
      </c>
      <c r="BL182" s="18" t="s">
        <v>142</v>
      </c>
      <c r="BM182" s="215" t="s">
        <v>263</v>
      </c>
    </row>
    <row r="183" s="2" customFormat="1">
      <c r="A183" s="39"/>
      <c r="B183" s="40"/>
      <c r="C183" s="41"/>
      <c r="D183" s="217" t="s">
        <v>144</v>
      </c>
      <c r="E183" s="41"/>
      <c r="F183" s="218" t="s">
        <v>264</v>
      </c>
      <c r="G183" s="41"/>
      <c r="H183" s="41"/>
      <c r="I183" s="219"/>
      <c r="J183" s="41"/>
      <c r="K183" s="41"/>
      <c r="L183" s="45"/>
      <c r="M183" s="220"/>
      <c r="N183" s="221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144</v>
      </c>
      <c r="AU183" s="18" t="s">
        <v>81</v>
      </c>
    </row>
    <row r="184" s="15" customFormat="1">
      <c r="A184" s="15"/>
      <c r="B184" s="245"/>
      <c r="C184" s="246"/>
      <c r="D184" s="224" t="s">
        <v>146</v>
      </c>
      <c r="E184" s="247" t="s">
        <v>18</v>
      </c>
      <c r="F184" s="248" t="s">
        <v>265</v>
      </c>
      <c r="G184" s="246"/>
      <c r="H184" s="247" t="s">
        <v>18</v>
      </c>
      <c r="I184" s="249"/>
      <c r="J184" s="246"/>
      <c r="K184" s="246"/>
      <c r="L184" s="250"/>
      <c r="M184" s="251"/>
      <c r="N184" s="252"/>
      <c r="O184" s="252"/>
      <c r="P184" s="252"/>
      <c r="Q184" s="252"/>
      <c r="R184" s="252"/>
      <c r="S184" s="252"/>
      <c r="T184" s="253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54" t="s">
        <v>146</v>
      </c>
      <c r="AU184" s="254" t="s">
        <v>81</v>
      </c>
      <c r="AV184" s="15" t="s">
        <v>79</v>
      </c>
      <c r="AW184" s="15" t="s">
        <v>32</v>
      </c>
      <c r="AX184" s="15" t="s">
        <v>71</v>
      </c>
      <c r="AY184" s="254" t="s">
        <v>134</v>
      </c>
    </row>
    <row r="185" s="13" customFormat="1">
      <c r="A185" s="13"/>
      <c r="B185" s="222"/>
      <c r="C185" s="223"/>
      <c r="D185" s="224" t="s">
        <v>146</v>
      </c>
      <c r="E185" s="225" t="s">
        <v>18</v>
      </c>
      <c r="F185" s="226" t="s">
        <v>266</v>
      </c>
      <c r="G185" s="223"/>
      <c r="H185" s="227">
        <v>56.43</v>
      </c>
      <c r="I185" s="228"/>
      <c r="J185" s="223"/>
      <c r="K185" s="223"/>
      <c r="L185" s="229"/>
      <c r="M185" s="230"/>
      <c r="N185" s="231"/>
      <c r="O185" s="231"/>
      <c r="P185" s="231"/>
      <c r="Q185" s="231"/>
      <c r="R185" s="231"/>
      <c r="S185" s="231"/>
      <c r="T185" s="23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3" t="s">
        <v>146</v>
      </c>
      <c r="AU185" s="233" t="s">
        <v>81</v>
      </c>
      <c r="AV185" s="13" t="s">
        <v>81</v>
      </c>
      <c r="AW185" s="13" t="s">
        <v>32</v>
      </c>
      <c r="AX185" s="13" t="s">
        <v>71</v>
      </c>
      <c r="AY185" s="233" t="s">
        <v>134</v>
      </c>
    </row>
    <row r="186" s="13" customFormat="1">
      <c r="A186" s="13"/>
      <c r="B186" s="222"/>
      <c r="C186" s="223"/>
      <c r="D186" s="224" t="s">
        <v>146</v>
      </c>
      <c r="E186" s="225" t="s">
        <v>18</v>
      </c>
      <c r="F186" s="226" t="s">
        <v>267</v>
      </c>
      <c r="G186" s="223"/>
      <c r="H186" s="227">
        <v>112.2</v>
      </c>
      <c r="I186" s="228"/>
      <c r="J186" s="223"/>
      <c r="K186" s="223"/>
      <c r="L186" s="229"/>
      <c r="M186" s="230"/>
      <c r="N186" s="231"/>
      <c r="O186" s="231"/>
      <c r="P186" s="231"/>
      <c r="Q186" s="231"/>
      <c r="R186" s="231"/>
      <c r="S186" s="231"/>
      <c r="T186" s="23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3" t="s">
        <v>146</v>
      </c>
      <c r="AU186" s="233" t="s">
        <v>81</v>
      </c>
      <c r="AV186" s="13" t="s">
        <v>81</v>
      </c>
      <c r="AW186" s="13" t="s">
        <v>32</v>
      </c>
      <c r="AX186" s="13" t="s">
        <v>71</v>
      </c>
      <c r="AY186" s="233" t="s">
        <v>134</v>
      </c>
    </row>
    <row r="187" s="14" customFormat="1">
      <c r="A187" s="14"/>
      <c r="B187" s="234"/>
      <c r="C187" s="235"/>
      <c r="D187" s="224" t="s">
        <v>146</v>
      </c>
      <c r="E187" s="236" t="s">
        <v>18</v>
      </c>
      <c r="F187" s="237" t="s">
        <v>148</v>
      </c>
      <c r="G187" s="235"/>
      <c r="H187" s="238">
        <v>168.63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4" t="s">
        <v>146</v>
      </c>
      <c r="AU187" s="244" t="s">
        <v>81</v>
      </c>
      <c r="AV187" s="14" t="s">
        <v>142</v>
      </c>
      <c r="AW187" s="14" t="s">
        <v>32</v>
      </c>
      <c r="AX187" s="14" t="s">
        <v>79</v>
      </c>
      <c r="AY187" s="244" t="s">
        <v>134</v>
      </c>
    </row>
    <row r="188" s="2" customFormat="1" ht="37.8" customHeight="1">
      <c r="A188" s="39"/>
      <c r="B188" s="40"/>
      <c r="C188" s="205" t="s">
        <v>7</v>
      </c>
      <c r="D188" s="205" t="s">
        <v>137</v>
      </c>
      <c r="E188" s="206" t="s">
        <v>268</v>
      </c>
      <c r="F188" s="207" t="s">
        <v>269</v>
      </c>
      <c r="G188" s="208" t="s">
        <v>159</v>
      </c>
      <c r="H188" s="209">
        <v>75.599999999999994</v>
      </c>
      <c r="I188" s="210"/>
      <c r="J188" s="209">
        <f>ROUND(I188*H188,2)</f>
        <v>0</v>
      </c>
      <c r="K188" s="207" t="s">
        <v>141</v>
      </c>
      <c r="L188" s="45"/>
      <c r="M188" s="211" t="s">
        <v>18</v>
      </c>
      <c r="N188" s="212" t="s">
        <v>42</v>
      </c>
      <c r="O188" s="85"/>
      <c r="P188" s="213">
        <f>O188*H188</f>
        <v>0</v>
      </c>
      <c r="Q188" s="213">
        <v>0</v>
      </c>
      <c r="R188" s="213">
        <f>Q188*H188</f>
        <v>0</v>
      </c>
      <c r="S188" s="213">
        <v>0</v>
      </c>
      <c r="T188" s="21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5" t="s">
        <v>142</v>
      </c>
      <c r="AT188" s="215" t="s">
        <v>137</v>
      </c>
      <c r="AU188" s="215" t="s">
        <v>81</v>
      </c>
      <c r="AY188" s="18" t="s">
        <v>134</v>
      </c>
      <c r="BE188" s="216">
        <f>IF(N188="základní",J188,0)</f>
        <v>0</v>
      </c>
      <c r="BF188" s="216">
        <f>IF(N188="snížená",J188,0)</f>
        <v>0</v>
      </c>
      <c r="BG188" s="216">
        <f>IF(N188="zákl. přenesená",J188,0)</f>
        <v>0</v>
      </c>
      <c r="BH188" s="216">
        <f>IF(N188="sníž. přenesená",J188,0)</f>
        <v>0</v>
      </c>
      <c r="BI188" s="216">
        <f>IF(N188="nulová",J188,0)</f>
        <v>0</v>
      </c>
      <c r="BJ188" s="18" t="s">
        <v>79</v>
      </c>
      <c r="BK188" s="216">
        <f>ROUND(I188*H188,2)</f>
        <v>0</v>
      </c>
      <c r="BL188" s="18" t="s">
        <v>142</v>
      </c>
      <c r="BM188" s="215" t="s">
        <v>270</v>
      </c>
    </row>
    <row r="189" s="2" customFormat="1">
      <c r="A189" s="39"/>
      <c r="B189" s="40"/>
      <c r="C189" s="41"/>
      <c r="D189" s="217" t="s">
        <v>144</v>
      </c>
      <c r="E189" s="41"/>
      <c r="F189" s="218" t="s">
        <v>271</v>
      </c>
      <c r="G189" s="41"/>
      <c r="H189" s="41"/>
      <c r="I189" s="219"/>
      <c r="J189" s="41"/>
      <c r="K189" s="41"/>
      <c r="L189" s="45"/>
      <c r="M189" s="220"/>
      <c r="N189" s="221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144</v>
      </c>
      <c r="AU189" s="18" t="s">
        <v>81</v>
      </c>
    </row>
    <row r="190" s="13" customFormat="1">
      <c r="A190" s="13"/>
      <c r="B190" s="222"/>
      <c r="C190" s="223"/>
      <c r="D190" s="224" t="s">
        <v>146</v>
      </c>
      <c r="E190" s="225" t="s">
        <v>18</v>
      </c>
      <c r="F190" s="226" t="s">
        <v>162</v>
      </c>
      <c r="G190" s="223"/>
      <c r="H190" s="227">
        <v>75.599999999999994</v>
      </c>
      <c r="I190" s="228"/>
      <c r="J190" s="223"/>
      <c r="K190" s="223"/>
      <c r="L190" s="229"/>
      <c r="M190" s="230"/>
      <c r="N190" s="231"/>
      <c r="O190" s="231"/>
      <c r="P190" s="231"/>
      <c r="Q190" s="231"/>
      <c r="R190" s="231"/>
      <c r="S190" s="231"/>
      <c r="T190" s="23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3" t="s">
        <v>146</v>
      </c>
      <c r="AU190" s="233" t="s">
        <v>81</v>
      </c>
      <c r="AV190" s="13" t="s">
        <v>81</v>
      </c>
      <c r="AW190" s="13" t="s">
        <v>32</v>
      </c>
      <c r="AX190" s="13" t="s">
        <v>71</v>
      </c>
      <c r="AY190" s="233" t="s">
        <v>134</v>
      </c>
    </row>
    <row r="191" s="14" customFormat="1">
      <c r="A191" s="14"/>
      <c r="B191" s="234"/>
      <c r="C191" s="235"/>
      <c r="D191" s="224" t="s">
        <v>146</v>
      </c>
      <c r="E191" s="236" t="s">
        <v>18</v>
      </c>
      <c r="F191" s="237" t="s">
        <v>148</v>
      </c>
      <c r="G191" s="235"/>
      <c r="H191" s="238">
        <v>75.599999999999994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4" t="s">
        <v>146</v>
      </c>
      <c r="AU191" s="244" t="s">
        <v>81</v>
      </c>
      <c r="AV191" s="14" t="s">
        <v>142</v>
      </c>
      <c r="AW191" s="14" t="s">
        <v>32</v>
      </c>
      <c r="AX191" s="14" t="s">
        <v>79</v>
      </c>
      <c r="AY191" s="244" t="s">
        <v>134</v>
      </c>
    </row>
    <row r="192" s="12" customFormat="1" ht="22.8" customHeight="1">
      <c r="A192" s="12"/>
      <c r="B192" s="189"/>
      <c r="C192" s="190"/>
      <c r="D192" s="191" t="s">
        <v>70</v>
      </c>
      <c r="E192" s="203" t="s">
        <v>195</v>
      </c>
      <c r="F192" s="203" t="s">
        <v>272</v>
      </c>
      <c r="G192" s="190"/>
      <c r="H192" s="190"/>
      <c r="I192" s="193"/>
      <c r="J192" s="204">
        <f>BK192</f>
        <v>0</v>
      </c>
      <c r="K192" s="190"/>
      <c r="L192" s="195"/>
      <c r="M192" s="196"/>
      <c r="N192" s="197"/>
      <c r="O192" s="197"/>
      <c r="P192" s="198">
        <f>SUM(P193:P262)</f>
        <v>0</v>
      </c>
      <c r="Q192" s="197"/>
      <c r="R192" s="198">
        <f>SUM(R193:R262)</f>
        <v>0</v>
      </c>
      <c r="S192" s="197"/>
      <c r="T192" s="199">
        <f>SUM(T193:T262)</f>
        <v>463.32642000000004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0" t="s">
        <v>79</v>
      </c>
      <c r="AT192" s="201" t="s">
        <v>70</v>
      </c>
      <c r="AU192" s="201" t="s">
        <v>79</v>
      </c>
      <c r="AY192" s="200" t="s">
        <v>134</v>
      </c>
      <c r="BK192" s="202">
        <f>SUM(BK193:BK262)</f>
        <v>0</v>
      </c>
    </row>
    <row r="193" s="2" customFormat="1" ht="49.05" customHeight="1">
      <c r="A193" s="39"/>
      <c r="B193" s="40"/>
      <c r="C193" s="205" t="s">
        <v>273</v>
      </c>
      <c r="D193" s="205" t="s">
        <v>137</v>
      </c>
      <c r="E193" s="206" t="s">
        <v>274</v>
      </c>
      <c r="F193" s="207" t="s">
        <v>275</v>
      </c>
      <c r="G193" s="208" t="s">
        <v>159</v>
      </c>
      <c r="H193" s="209">
        <v>458.97000000000003</v>
      </c>
      <c r="I193" s="210"/>
      <c r="J193" s="209">
        <f>ROUND(I193*H193,2)</f>
        <v>0</v>
      </c>
      <c r="K193" s="207" t="s">
        <v>141</v>
      </c>
      <c r="L193" s="45"/>
      <c r="M193" s="211" t="s">
        <v>18</v>
      </c>
      <c r="N193" s="212" t="s">
        <v>42</v>
      </c>
      <c r="O193" s="85"/>
      <c r="P193" s="213">
        <f>O193*H193</f>
        <v>0</v>
      </c>
      <c r="Q193" s="213">
        <v>0</v>
      </c>
      <c r="R193" s="213">
        <f>Q193*H193</f>
        <v>0</v>
      </c>
      <c r="S193" s="213">
        <v>0</v>
      </c>
      <c r="T193" s="21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5" t="s">
        <v>142</v>
      </c>
      <c r="AT193" s="215" t="s">
        <v>137</v>
      </c>
      <c r="AU193" s="215" t="s">
        <v>81</v>
      </c>
      <c r="AY193" s="18" t="s">
        <v>134</v>
      </c>
      <c r="BE193" s="216">
        <f>IF(N193="základní",J193,0)</f>
        <v>0</v>
      </c>
      <c r="BF193" s="216">
        <f>IF(N193="snížená",J193,0)</f>
        <v>0</v>
      </c>
      <c r="BG193" s="216">
        <f>IF(N193="zákl. přenesená",J193,0)</f>
        <v>0</v>
      </c>
      <c r="BH193" s="216">
        <f>IF(N193="sníž. přenesená",J193,0)</f>
        <v>0</v>
      </c>
      <c r="BI193" s="216">
        <f>IF(N193="nulová",J193,0)</f>
        <v>0</v>
      </c>
      <c r="BJ193" s="18" t="s">
        <v>79</v>
      </c>
      <c r="BK193" s="216">
        <f>ROUND(I193*H193,2)</f>
        <v>0</v>
      </c>
      <c r="BL193" s="18" t="s">
        <v>142</v>
      </c>
      <c r="BM193" s="215" t="s">
        <v>276</v>
      </c>
    </row>
    <row r="194" s="2" customFormat="1">
      <c r="A194" s="39"/>
      <c r="B194" s="40"/>
      <c r="C194" s="41"/>
      <c r="D194" s="217" t="s">
        <v>144</v>
      </c>
      <c r="E194" s="41"/>
      <c r="F194" s="218" t="s">
        <v>277</v>
      </c>
      <c r="G194" s="41"/>
      <c r="H194" s="41"/>
      <c r="I194" s="219"/>
      <c r="J194" s="41"/>
      <c r="K194" s="41"/>
      <c r="L194" s="45"/>
      <c r="M194" s="220"/>
      <c r="N194" s="221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144</v>
      </c>
      <c r="AU194" s="18" t="s">
        <v>81</v>
      </c>
    </row>
    <row r="195" s="13" customFormat="1">
      <c r="A195" s="13"/>
      <c r="B195" s="222"/>
      <c r="C195" s="223"/>
      <c r="D195" s="224" t="s">
        <v>146</v>
      </c>
      <c r="E195" s="225" t="s">
        <v>18</v>
      </c>
      <c r="F195" s="226" t="s">
        <v>278</v>
      </c>
      <c r="G195" s="223"/>
      <c r="H195" s="227">
        <v>289.68000000000001</v>
      </c>
      <c r="I195" s="228"/>
      <c r="J195" s="223"/>
      <c r="K195" s="223"/>
      <c r="L195" s="229"/>
      <c r="M195" s="230"/>
      <c r="N195" s="231"/>
      <c r="O195" s="231"/>
      <c r="P195" s="231"/>
      <c r="Q195" s="231"/>
      <c r="R195" s="231"/>
      <c r="S195" s="231"/>
      <c r="T195" s="23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3" t="s">
        <v>146</v>
      </c>
      <c r="AU195" s="233" t="s">
        <v>81</v>
      </c>
      <c r="AV195" s="13" t="s">
        <v>81</v>
      </c>
      <c r="AW195" s="13" t="s">
        <v>32</v>
      </c>
      <c r="AX195" s="13" t="s">
        <v>71</v>
      </c>
      <c r="AY195" s="233" t="s">
        <v>134</v>
      </c>
    </row>
    <row r="196" s="13" customFormat="1">
      <c r="A196" s="13"/>
      <c r="B196" s="222"/>
      <c r="C196" s="223"/>
      <c r="D196" s="224" t="s">
        <v>146</v>
      </c>
      <c r="E196" s="225" t="s">
        <v>18</v>
      </c>
      <c r="F196" s="226" t="s">
        <v>279</v>
      </c>
      <c r="G196" s="223"/>
      <c r="H196" s="227">
        <v>169.28999999999999</v>
      </c>
      <c r="I196" s="228"/>
      <c r="J196" s="223"/>
      <c r="K196" s="223"/>
      <c r="L196" s="229"/>
      <c r="M196" s="230"/>
      <c r="N196" s="231"/>
      <c r="O196" s="231"/>
      <c r="P196" s="231"/>
      <c r="Q196" s="231"/>
      <c r="R196" s="231"/>
      <c r="S196" s="231"/>
      <c r="T196" s="23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3" t="s">
        <v>146</v>
      </c>
      <c r="AU196" s="233" t="s">
        <v>81</v>
      </c>
      <c r="AV196" s="13" t="s">
        <v>81</v>
      </c>
      <c r="AW196" s="13" t="s">
        <v>32</v>
      </c>
      <c r="AX196" s="13" t="s">
        <v>71</v>
      </c>
      <c r="AY196" s="233" t="s">
        <v>134</v>
      </c>
    </row>
    <row r="197" s="14" customFormat="1">
      <c r="A197" s="14"/>
      <c r="B197" s="234"/>
      <c r="C197" s="235"/>
      <c r="D197" s="224" t="s">
        <v>146</v>
      </c>
      <c r="E197" s="236" t="s">
        <v>18</v>
      </c>
      <c r="F197" s="237" t="s">
        <v>148</v>
      </c>
      <c r="G197" s="235"/>
      <c r="H197" s="238">
        <v>458.97000000000003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4" t="s">
        <v>146</v>
      </c>
      <c r="AU197" s="244" t="s">
        <v>81</v>
      </c>
      <c r="AV197" s="14" t="s">
        <v>142</v>
      </c>
      <c r="AW197" s="14" t="s">
        <v>32</v>
      </c>
      <c r="AX197" s="14" t="s">
        <v>79</v>
      </c>
      <c r="AY197" s="244" t="s">
        <v>134</v>
      </c>
    </row>
    <row r="198" s="2" customFormat="1" ht="49.05" customHeight="1">
      <c r="A198" s="39"/>
      <c r="B198" s="40"/>
      <c r="C198" s="205" t="s">
        <v>280</v>
      </c>
      <c r="D198" s="205" t="s">
        <v>137</v>
      </c>
      <c r="E198" s="206" t="s">
        <v>281</v>
      </c>
      <c r="F198" s="207" t="s">
        <v>282</v>
      </c>
      <c r="G198" s="208" t="s">
        <v>159</v>
      </c>
      <c r="H198" s="209">
        <v>27538.200000000001</v>
      </c>
      <c r="I198" s="210"/>
      <c r="J198" s="209">
        <f>ROUND(I198*H198,2)</f>
        <v>0</v>
      </c>
      <c r="K198" s="207" t="s">
        <v>141</v>
      </c>
      <c r="L198" s="45"/>
      <c r="M198" s="211" t="s">
        <v>18</v>
      </c>
      <c r="N198" s="212" t="s">
        <v>42</v>
      </c>
      <c r="O198" s="85"/>
      <c r="P198" s="213">
        <f>O198*H198</f>
        <v>0</v>
      </c>
      <c r="Q198" s="213">
        <v>0</v>
      </c>
      <c r="R198" s="213">
        <f>Q198*H198</f>
        <v>0</v>
      </c>
      <c r="S198" s="213">
        <v>0</v>
      </c>
      <c r="T198" s="21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5" t="s">
        <v>142</v>
      </c>
      <c r="AT198" s="215" t="s">
        <v>137</v>
      </c>
      <c r="AU198" s="215" t="s">
        <v>81</v>
      </c>
      <c r="AY198" s="18" t="s">
        <v>134</v>
      </c>
      <c r="BE198" s="216">
        <f>IF(N198="základní",J198,0)</f>
        <v>0</v>
      </c>
      <c r="BF198" s="216">
        <f>IF(N198="snížená",J198,0)</f>
        <v>0</v>
      </c>
      <c r="BG198" s="216">
        <f>IF(N198="zákl. přenesená",J198,0)</f>
        <v>0</v>
      </c>
      <c r="BH198" s="216">
        <f>IF(N198="sníž. přenesená",J198,0)</f>
        <v>0</v>
      </c>
      <c r="BI198" s="216">
        <f>IF(N198="nulová",J198,0)</f>
        <v>0</v>
      </c>
      <c r="BJ198" s="18" t="s">
        <v>79</v>
      </c>
      <c r="BK198" s="216">
        <f>ROUND(I198*H198,2)</f>
        <v>0</v>
      </c>
      <c r="BL198" s="18" t="s">
        <v>142</v>
      </c>
      <c r="BM198" s="215" t="s">
        <v>283</v>
      </c>
    </row>
    <row r="199" s="2" customFormat="1">
      <c r="A199" s="39"/>
      <c r="B199" s="40"/>
      <c r="C199" s="41"/>
      <c r="D199" s="217" t="s">
        <v>144</v>
      </c>
      <c r="E199" s="41"/>
      <c r="F199" s="218" t="s">
        <v>284</v>
      </c>
      <c r="G199" s="41"/>
      <c r="H199" s="41"/>
      <c r="I199" s="219"/>
      <c r="J199" s="41"/>
      <c r="K199" s="41"/>
      <c r="L199" s="45"/>
      <c r="M199" s="220"/>
      <c r="N199" s="221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144</v>
      </c>
      <c r="AU199" s="18" t="s">
        <v>81</v>
      </c>
    </row>
    <row r="200" s="13" customFormat="1">
      <c r="A200" s="13"/>
      <c r="B200" s="222"/>
      <c r="C200" s="223"/>
      <c r="D200" s="224" t="s">
        <v>146</v>
      </c>
      <c r="E200" s="225" t="s">
        <v>18</v>
      </c>
      <c r="F200" s="226" t="s">
        <v>285</v>
      </c>
      <c r="G200" s="223"/>
      <c r="H200" s="227">
        <v>27538.200000000001</v>
      </c>
      <c r="I200" s="228"/>
      <c r="J200" s="223"/>
      <c r="K200" s="223"/>
      <c r="L200" s="229"/>
      <c r="M200" s="230"/>
      <c r="N200" s="231"/>
      <c r="O200" s="231"/>
      <c r="P200" s="231"/>
      <c r="Q200" s="231"/>
      <c r="R200" s="231"/>
      <c r="S200" s="231"/>
      <c r="T200" s="23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3" t="s">
        <v>146</v>
      </c>
      <c r="AU200" s="233" t="s">
        <v>81</v>
      </c>
      <c r="AV200" s="13" t="s">
        <v>81</v>
      </c>
      <c r="AW200" s="13" t="s">
        <v>32</v>
      </c>
      <c r="AX200" s="13" t="s">
        <v>71</v>
      </c>
      <c r="AY200" s="233" t="s">
        <v>134</v>
      </c>
    </row>
    <row r="201" s="14" customFormat="1">
      <c r="A201" s="14"/>
      <c r="B201" s="234"/>
      <c r="C201" s="235"/>
      <c r="D201" s="224" t="s">
        <v>146</v>
      </c>
      <c r="E201" s="236" t="s">
        <v>18</v>
      </c>
      <c r="F201" s="237" t="s">
        <v>148</v>
      </c>
      <c r="G201" s="235"/>
      <c r="H201" s="238">
        <v>27538.200000000001</v>
      </c>
      <c r="I201" s="239"/>
      <c r="J201" s="235"/>
      <c r="K201" s="235"/>
      <c r="L201" s="240"/>
      <c r="M201" s="241"/>
      <c r="N201" s="242"/>
      <c r="O201" s="242"/>
      <c r="P201" s="242"/>
      <c r="Q201" s="242"/>
      <c r="R201" s="242"/>
      <c r="S201" s="242"/>
      <c r="T201" s="24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4" t="s">
        <v>146</v>
      </c>
      <c r="AU201" s="244" t="s">
        <v>81</v>
      </c>
      <c r="AV201" s="14" t="s">
        <v>142</v>
      </c>
      <c r="AW201" s="14" t="s">
        <v>32</v>
      </c>
      <c r="AX201" s="14" t="s">
        <v>79</v>
      </c>
      <c r="AY201" s="244" t="s">
        <v>134</v>
      </c>
    </row>
    <row r="202" s="2" customFormat="1" ht="49.05" customHeight="1">
      <c r="A202" s="39"/>
      <c r="B202" s="40"/>
      <c r="C202" s="205" t="s">
        <v>286</v>
      </c>
      <c r="D202" s="205" t="s">
        <v>137</v>
      </c>
      <c r="E202" s="206" t="s">
        <v>287</v>
      </c>
      <c r="F202" s="207" t="s">
        <v>288</v>
      </c>
      <c r="G202" s="208" t="s">
        <v>159</v>
      </c>
      <c r="H202" s="209">
        <v>458.97000000000003</v>
      </c>
      <c r="I202" s="210"/>
      <c r="J202" s="209">
        <f>ROUND(I202*H202,2)</f>
        <v>0</v>
      </c>
      <c r="K202" s="207" t="s">
        <v>141</v>
      </c>
      <c r="L202" s="45"/>
      <c r="M202" s="211" t="s">
        <v>18</v>
      </c>
      <c r="N202" s="212" t="s">
        <v>42</v>
      </c>
      <c r="O202" s="85"/>
      <c r="P202" s="213">
        <f>O202*H202</f>
        <v>0</v>
      </c>
      <c r="Q202" s="213">
        <v>0</v>
      </c>
      <c r="R202" s="213">
        <f>Q202*H202</f>
        <v>0</v>
      </c>
      <c r="S202" s="213">
        <v>0</v>
      </c>
      <c r="T202" s="21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5" t="s">
        <v>142</v>
      </c>
      <c r="AT202" s="215" t="s">
        <v>137</v>
      </c>
      <c r="AU202" s="215" t="s">
        <v>81</v>
      </c>
      <c r="AY202" s="18" t="s">
        <v>134</v>
      </c>
      <c r="BE202" s="216">
        <f>IF(N202="základní",J202,0)</f>
        <v>0</v>
      </c>
      <c r="BF202" s="216">
        <f>IF(N202="snížená",J202,0)</f>
        <v>0</v>
      </c>
      <c r="BG202" s="216">
        <f>IF(N202="zákl. přenesená",J202,0)</f>
        <v>0</v>
      </c>
      <c r="BH202" s="216">
        <f>IF(N202="sníž. přenesená",J202,0)</f>
        <v>0</v>
      </c>
      <c r="BI202" s="216">
        <f>IF(N202="nulová",J202,0)</f>
        <v>0</v>
      </c>
      <c r="BJ202" s="18" t="s">
        <v>79</v>
      </c>
      <c r="BK202" s="216">
        <f>ROUND(I202*H202,2)</f>
        <v>0</v>
      </c>
      <c r="BL202" s="18" t="s">
        <v>142</v>
      </c>
      <c r="BM202" s="215" t="s">
        <v>289</v>
      </c>
    </row>
    <row r="203" s="2" customFormat="1">
      <c r="A203" s="39"/>
      <c r="B203" s="40"/>
      <c r="C203" s="41"/>
      <c r="D203" s="217" t="s">
        <v>144</v>
      </c>
      <c r="E203" s="41"/>
      <c r="F203" s="218" t="s">
        <v>290</v>
      </c>
      <c r="G203" s="41"/>
      <c r="H203" s="41"/>
      <c r="I203" s="219"/>
      <c r="J203" s="41"/>
      <c r="K203" s="41"/>
      <c r="L203" s="45"/>
      <c r="M203" s="220"/>
      <c r="N203" s="22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144</v>
      </c>
      <c r="AU203" s="18" t="s">
        <v>81</v>
      </c>
    </row>
    <row r="204" s="2" customFormat="1" ht="44.25" customHeight="1">
      <c r="A204" s="39"/>
      <c r="B204" s="40"/>
      <c r="C204" s="205" t="s">
        <v>291</v>
      </c>
      <c r="D204" s="205" t="s">
        <v>137</v>
      </c>
      <c r="E204" s="206" t="s">
        <v>292</v>
      </c>
      <c r="F204" s="207" t="s">
        <v>293</v>
      </c>
      <c r="G204" s="208" t="s">
        <v>140</v>
      </c>
      <c r="H204" s="209">
        <v>3102.75</v>
      </c>
      <c r="I204" s="210"/>
      <c r="J204" s="209">
        <f>ROUND(I204*H204,2)</f>
        <v>0</v>
      </c>
      <c r="K204" s="207" t="s">
        <v>141</v>
      </c>
      <c r="L204" s="45"/>
      <c r="M204" s="211" t="s">
        <v>18</v>
      </c>
      <c r="N204" s="212" t="s">
        <v>42</v>
      </c>
      <c r="O204" s="85"/>
      <c r="P204" s="213">
        <f>O204*H204</f>
        <v>0</v>
      </c>
      <c r="Q204" s="213">
        <v>0</v>
      </c>
      <c r="R204" s="213">
        <f>Q204*H204</f>
        <v>0</v>
      </c>
      <c r="S204" s="213">
        <v>0</v>
      </c>
      <c r="T204" s="21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5" t="s">
        <v>142</v>
      </c>
      <c r="AT204" s="215" t="s">
        <v>137</v>
      </c>
      <c r="AU204" s="215" t="s">
        <v>81</v>
      </c>
      <c r="AY204" s="18" t="s">
        <v>134</v>
      </c>
      <c r="BE204" s="216">
        <f>IF(N204="základní",J204,0)</f>
        <v>0</v>
      </c>
      <c r="BF204" s="216">
        <f>IF(N204="snížená",J204,0)</f>
        <v>0</v>
      </c>
      <c r="BG204" s="216">
        <f>IF(N204="zákl. přenesená",J204,0)</f>
        <v>0</v>
      </c>
      <c r="BH204" s="216">
        <f>IF(N204="sníž. přenesená",J204,0)</f>
        <v>0</v>
      </c>
      <c r="BI204" s="216">
        <f>IF(N204="nulová",J204,0)</f>
        <v>0</v>
      </c>
      <c r="BJ204" s="18" t="s">
        <v>79</v>
      </c>
      <c r="BK204" s="216">
        <f>ROUND(I204*H204,2)</f>
        <v>0</v>
      </c>
      <c r="BL204" s="18" t="s">
        <v>142</v>
      </c>
      <c r="BM204" s="215" t="s">
        <v>294</v>
      </c>
    </row>
    <row r="205" s="2" customFormat="1">
      <c r="A205" s="39"/>
      <c r="B205" s="40"/>
      <c r="C205" s="41"/>
      <c r="D205" s="217" t="s">
        <v>144</v>
      </c>
      <c r="E205" s="41"/>
      <c r="F205" s="218" t="s">
        <v>295</v>
      </c>
      <c r="G205" s="41"/>
      <c r="H205" s="41"/>
      <c r="I205" s="219"/>
      <c r="J205" s="41"/>
      <c r="K205" s="41"/>
      <c r="L205" s="45"/>
      <c r="M205" s="220"/>
      <c r="N205" s="221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144</v>
      </c>
      <c r="AU205" s="18" t="s">
        <v>81</v>
      </c>
    </row>
    <row r="206" s="13" customFormat="1">
      <c r="A206" s="13"/>
      <c r="B206" s="222"/>
      <c r="C206" s="223"/>
      <c r="D206" s="224" t="s">
        <v>146</v>
      </c>
      <c r="E206" s="225" t="s">
        <v>18</v>
      </c>
      <c r="F206" s="226" t="s">
        <v>296</v>
      </c>
      <c r="G206" s="223"/>
      <c r="H206" s="227">
        <v>2361.1799999999998</v>
      </c>
      <c r="I206" s="228"/>
      <c r="J206" s="223"/>
      <c r="K206" s="223"/>
      <c r="L206" s="229"/>
      <c r="M206" s="230"/>
      <c r="N206" s="231"/>
      <c r="O206" s="231"/>
      <c r="P206" s="231"/>
      <c r="Q206" s="231"/>
      <c r="R206" s="231"/>
      <c r="S206" s="231"/>
      <c r="T206" s="23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3" t="s">
        <v>146</v>
      </c>
      <c r="AU206" s="233" t="s">
        <v>81</v>
      </c>
      <c r="AV206" s="13" t="s">
        <v>81</v>
      </c>
      <c r="AW206" s="13" t="s">
        <v>32</v>
      </c>
      <c r="AX206" s="13" t="s">
        <v>71</v>
      </c>
      <c r="AY206" s="233" t="s">
        <v>134</v>
      </c>
    </row>
    <row r="207" s="13" customFormat="1">
      <c r="A207" s="13"/>
      <c r="B207" s="222"/>
      <c r="C207" s="223"/>
      <c r="D207" s="224" t="s">
        <v>146</v>
      </c>
      <c r="E207" s="225" t="s">
        <v>18</v>
      </c>
      <c r="F207" s="226" t="s">
        <v>297</v>
      </c>
      <c r="G207" s="223"/>
      <c r="H207" s="227">
        <v>640.34000000000003</v>
      </c>
      <c r="I207" s="228"/>
      <c r="J207" s="223"/>
      <c r="K207" s="223"/>
      <c r="L207" s="229"/>
      <c r="M207" s="230"/>
      <c r="N207" s="231"/>
      <c r="O207" s="231"/>
      <c r="P207" s="231"/>
      <c r="Q207" s="231"/>
      <c r="R207" s="231"/>
      <c r="S207" s="231"/>
      <c r="T207" s="23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3" t="s">
        <v>146</v>
      </c>
      <c r="AU207" s="233" t="s">
        <v>81</v>
      </c>
      <c r="AV207" s="13" t="s">
        <v>81</v>
      </c>
      <c r="AW207" s="13" t="s">
        <v>32</v>
      </c>
      <c r="AX207" s="13" t="s">
        <v>71</v>
      </c>
      <c r="AY207" s="233" t="s">
        <v>134</v>
      </c>
    </row>
    <row r="208" s="13" customFormat="1">
      <c r="A208" s="13"/>
      <c r="B208" s="222"/>
      <c r="C208" s="223"/>
      <c r="D208" s="224" t="s">
        <v>146</v>
      </c>
      <c r="E208" s="225" t="s">
        <v>18</v>
      </c>
      <c r="F208" s="226" t="s">
        <v>298</v>
      </c>
      <c r="G208" s="223"/>
      <c r="H208" s="227">
        <v>101.23</v>
      </c>
      <c r="I208" s="228"/>
      <c r="J208" s="223"/>
      <c r="K208" s="223"/>
      <c r="L208" s="229"/>
      <c r="M208" s="230"/>
      <c r="N208" s="231"/>
      <c r="O208" s="231"/>
      <c r="P208" s="231"/>
      <c r="Q208" s="231"/>
      <c r="R208" s="231"/>
      <c r="S208" s="231"/>
      <c r="T208" s="23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3" t="s">
        <v>146</v>
      </c>
      <c r="AU208" s="233" t="s">
        <v>81</v>
      </c>
      <c r="AV208" s="13" t="s">
        <v>81</v>
      </c>
      <c r="AW208" s="13" t="s">
        <v>32</v>
      </c>
      <c r="AX208" s="13" t="s">
        <v>71</v>
      </c>
      <c r="AY208" s="233" t="s">
        <v>134</v>
      </c>
    </row>
    <row r="209" s="14" customFormat="1">
      <c r="A209" s="14"/>
      <c r="B209" s="234"/>
      <c r="C209" s="235"/>
      <c r="D209" s="224" t="s">
        <v>146</v>
      </c>
      <c r="E209" s="236" t="s">
        <v>18</v>
      </c>
      <c r="F209" s="237" t="s">
        <v>148</v>
      </c>
      <c r="G209" s="235"/>
      <c r="H209" s="238">
        <v>3102.75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4" t="s">
        <v>146</v>
      </c>
      <c r="AU209" s="244" t="s">
        <v>81</v>
      </c>
      <c r="AV209" s="14" t="s">
        <v>142</v>
      </c>
      <c r="AW209" s="14" t="s">
        <v>32</v>
      </c>
      <c r="AX209" s="14" t="s">
        <v>79</v>
      </c>
      <c r="AY209" s="244" t="s">
        <v>134</v>
      </c>
    </row>
    <row r="210" s="2" customFormat="1" ht="44.25" customHeight="1">
      <c r="A210" s="39"/>
      <c r="B210" s="40"/>
      <c r="C210" s="205" t="s">
        <v>299</v>
      </c>
      <c r="D210" s="205" t="s">
        <v>137</v>
      </c>
      <c r="E210" s="206" t="s">
        <v>300</v>
      </c>
      <c r="F210" s="207" t="s">
        <v>301</v>
      </c>
      <c r="G210" s="208" t="s">
        <v>140</v>
      </c>
      <c r="H210" s="209">
        <v>93082.5</v>
      </c>
      <c r="I210" s="210"/>
      <c r="J210" s="209">
        <f>ROUND(I210*H210,2)</f>
        <v>0</v>
      </c>
      <c r="K210" s="207" t="s">
        <v>141</v>
      </c>
      <c r="L210" s="45"/>
      <c r="M210" s="211" t="s">
        <v>18</v>
      </c>
      <c r="N210" s="212" t="s">
        <v>42</v>
      </c>
      <c r="O210" s="85"/>
      <c r="P210" s="213">
        <f>O210*H210</f>
        <v>0</v>
      </c>
      <c r="Q210" s="213">
        <v>0</v>
      </c>
      <c r="R210" s="213">
        <f>Q210*H210</f>
        <v>0</v>
      </c>
      <c r="S210" s="213">
        <v>0</v>
      </c>
      <c r="T210" s="214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5" t="s">
        <v>142</v>
      </c>
      <c r="AT210" s="215" t="s">
        <v>137</v>
      </c>
      <c r="AU210" s="215" t="s">
        <v>81</v>
      </c>
      <c r="AY210" s="18" t="s">
        <v>134</v>
      </c>
      <c r="BE210" s="216">
        <f>IF(N210="základní",J210,0)</f>
        <v>0</v>
      </c>
      <c r="BF210" s="216">
        <f>IF(N210="snížená",J210,0)</f>
        <v>0</v>
      </c>
      <c r="BG210" s="216">
        <f>IF(N210="zákl. přenesená",J210,0)</f>
        <v>0</v>
      </c>
      <c r="BH210" s="216">
        <f>IF(N210="sníž. přenesená",J210,0)</f>
        <v>0</v>
      </c>
      <c r="BI210" s="216">
        <f>IF(N210="nulová",J210,0)</f>
        <v>0</v>
      </c>
      <c r="BJ210" s="18" t="s">
        <v>79</v>
      </c>
      <c r="BK210" s="216">
        <f>ROUND(I210*H210,2)</f>
        <v>0</v>
      </c>
      <c r="BL210" s="18" t="s">
        <v>142</v>
      </c>
      <c r="BM210" s="215" t="s">
        <v>302</v>
      </c>
    </row>
    <row r="211" s="2" customFormat="1">
      <c r="A211" s="39"/>
      <c r="B211" s="40"/>
      <c r="C211" s="41"/>
      <c r="D211" s="217" t="s">
        <v>144</v>
      </c>
      <c r="E211" s="41"/>
      <c r="F211" s="218" t="s">
        <v>303</v>
      </c>
      <c r="G211" s="41"/>
      <c r="H211" s="41"/>
      <c r="I211" s="219"/>
      <c r="J211" s="41"/>
      <c r="K211" s="41"/>
      <c r="L211" s="45"/>
      <c r="M211" s="220"/>
      <c r="N211" s="221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144</v>
      </c>
      <c r="AU211" s="18" t="s">
        <v>81</v>
      </c>
    </row>
    <row r="212" s="13" customFormat="1">
      <c r="A212" s="13"/>
      <c r="B212" s="222"/>
      <c r="C212" s="223"/>
      <c r="D212" s="224" t="s">
        <v>146</v>
      </c>
      <c r="E212" s="225" t="s">
        <v>18</v>
      </c>
      <c r="F212" s="226" t="s">
        <v>304</v>
      </c>
      <c r="G212" s="223"/>
      <c r="H212" s="227">
        <v>93082.5</v>
      </c>
      <c r="I212" s="228"/>
      <c r="J212" s="223"/>
      <c r="K212" s="223"/>
      <c r="L212" s="229"/>
      <c r="M212" s="230"/>
      <c r="N212" s="231"/>
      <c r="O212" s="231"/>
      <c r="P212" s="231"/>
      <c r="Q212" s="231"/>
      <c r="R212" s="231"/>
      <c r="S212" s="231"/>
      <c r="T212" s="23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3" t="s">
        <v>146</v>
      </c>
      <c r="AU212" s="233" t="s">
        <v>81</v>
      </c>
      <c r="AV212" s="13" t="s">
        <v>81</v>
      </c>
      <c r="AW212" s="13" t="s">
        <v>32</v>
      </c>
      <c r="AX212" s="13" t="s">
        <v>71</v>
      </c>
      <c r="AY212" s="233" t="s">
        <v>134</v>
      </c>
    </row>
    <row r="213" s="14" customFormat="1">
      <c r="A213" s="14"/>
      <c r="B213" s="234"/>
      <c r="C213" s="235"/>
      <c r="D213" s="224" t="s">
        <v>146</v>
      </c>
      <c r="E213" s="236" t="s">
        <v>18</v>
      </c>
      <c r="F213" s="237" t="s">
        <v>148</v>
      </c>
      <c r="G213" s="235"/>
      <c r="H213" s="238">
        <v>93082.5</v>
      </c>
      <c r="I213" s="239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4" t="s">
        <v>146</v>
      </c>
      <c r="AU213" s="244" t="s">
        <v>81</v>
      </c>
      <c r="AV213" s="14" t="s">
        <v>142</v>
      </c>
      <c r="AW213" s="14" t="s">
        <v>32</v>
      </c>
      <c r="AX213" s="14" t="s">
        <v>79</v>
      </c>
      <c r="AY213" s="244" t="s">
        <v>134</v>
      </c>
    </row>
    <row r="214" s="2" customFormat="1" ht="44.25" customHeight="1">
      <c r="A214" s="39"/>
      <c r="B214" s="40"/>
      <c r="C214" s="205" t="s">
        <v>305</v>
      </c>
      <c r="D214" s="205" t="s">
        <v>137</v>
      </c>
      <c r="E214" s="206" t="s">
        <v>306</v>
      </c>
      <c r="F214" s="207" t="s">
        <v>307</v>
      </c>
      <c r="G214" s="208" t="s">
        <v>140</v>
      </c>
      <c r="H214" s="209">
        <v>3102.75</v>
      </c>
      <c r="I214" s="210"/>
      <c r="J214" s="209">
        <f>ROUND(I214*H214,2)</f>
        <v>0</v>
      </c>
      <c r="K214" s="207" t="s">
        <v>141</v>
      </c>
      <c r="L214" s="45"/>
      <c r="M214" s="211" t="s">
        <v>18</v>
      </c>
      <c r="N214" s="212" t="s">
        <v>42</v>
      </c>
      <c r="O214" s="85"/>
      <c r="P214" s="213">
        <f>O214*H214</f>
        <v>0</v>
      </c>
      <c r="Q214" s="213">
        <v>0</v>
      </c>
      <c r="R214" s="213">
        <f>Q214*H214</f>
        <v>0</v>
      </c>
      <c r="S214" s="213">
        <v>0</v>
      </c>
      <c r="T214" s="21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5" t="s">
        <v>142</v>
      </c>
      <c r="AT214" s="215" t="s">
        <v>137</v>
      </c>
      <c r="AU214" s="215" t="s">
        <v>81</v>
      </c>
      <c r="AY214" s="18" t="s">
        <v>134</v>
      </c>
      <c r="BE214" s="216">
        <f>IF(N214="základní",J214,0)</f>
        <v>0</v>
      </c>
      <c r="BF214" s="216">
        <f>IF(N214="snížená",J214,0)</f>
        <v>0</v>
      </c>
      <c r="BG214" s="216">
        <f>IF(N214="zákl. přenesená",J214,0)</f>
        <v>0</v>
      </c>
      <c r="BH214" s="216">
        <f>IF(N214="sníž. přenesená",J214,0)</f>
        <v>0</v>
      </c>
      <c r="BI214" s="216">
        <f>IF(N214="nulová",J214,0)</f>
        <v>0</v>
      </c>
      <c r="BJ214" s="18" t="s">
        <v>79</v>
      </c>
      <c r="BK214" s="216">
        <f>ROUND(I214*H214,2)</f>
        <v>0</v>
      </c>
      <c r="BL214" s="18" t="s">
        <v>142</v>
      </c>
      <c r="BM214" s="215" t="s">
        <v>308</v>
      </c>
    </row>
    <row r="215" s="2" customFormat="1">
      <c r="A215" s="39"/>
      <c r="B215" s="40"/>
      <c r="C215" s="41"/>
      <c r="D215" s="217" t="s">
        <v>144</v>
      </c>
      <c r="E215" s="41"/>
      <c r="F215" s="218" t="s">
        <v>309</v>
      </c>
      <c r="G215" s="41"/>
      <c r="H215" s="41"/>
      <c r="I215" s="219"/>
      <c r="J215" s="41"/>
      <c r="K215" s="41"/>
      <c r="L215" s="45"/>
      <c r="M215" s="220"/>
      <c r="N215" s="22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144</v>
      </c>
      <c r="AU215" s="18" t="s">
        <v>81</v>
      </c>
    </row>
    <row r="216" s="2" customFormat="1" ht="37.8" customHeight="1">
      <c r="A216" s="39"/>
      <c r="B216" s="40"/>
      <c r="C216" s="205" t="s">
        <v>310</v>
      </c>
      <c r="D216" s="205" t="s">
        <v>137</v>
      </c>
      <c r="E216" s="206" t="s">
        <v>311</v>
      </c>
      <c r="F216" s="207" t="s">
        <v>312</v>
      </c>
      <c r="G216" s="208" t="s">
        <v>225</v>
      </c>
      <c r="H216" s="209">
        <v>114.44</v>
      </c>
      <c r="I216" s="210"/>
      <c r="J216" s="209">
        <f>ROUND(I216*H216,2)</f>
        <v>0</v>
      </c>
      <c r="K216" s="207" t="s">
        <v>141</v>
      </c>
      <c r="L216" s="45"/>
      <c r="M216" s="211" t="s">
        <v>18</v>
      </c>
      <c r="N216" s="212" t="s">
        <v>42</v>
      </c>
      <c r="O216" s="85"/>
      <c r="P216" s="213">
        <f>O216*H216</f>
        <v>0</v>
      </c>
      <c r="Q216" s="213">
        <v>0</v>
      </c>
      <c r="R216" s="213">
        <f>Q216*H216</f>
        <v>0</v>
      </c>
      <c r="S216" s="213">
        <v>0</v>
      </c>
      <c r="T216" s="21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5" t="s">
        <v>142</v>
      </c>
      <c r="AT216" s="215" t="s">
        <v>137</v>
      </c>
      <c r="AU216" s="215" t="s">
        <v>81</v>
      </c>
      <c r="AY216" s="18" t="s">
        <v>134</v>
      </c>
      <c r="BE216" s="216">
        <f>IF(N216="základní",J216,0)</f>
        <v>0</v>
      </c>
      <c r="BF216" s="216">
        <f>IF(N216="snížená",J216,0)</f>
        <v>0</v>
      </c>
      <c r="BG216" s="216">
        <f>IF(N216="zákl. přenesená",J216,0)</f>
        <v>0</v>
      </c>
      <c r="BH216" s="216">
        <f>IF(N216="sníž. přenesená",J216,0)</f>
        <v>0</v>
      </c>
      <c r="BI216" s="216">
        <f>IF(N216="nulová",J216,0)</f>
        <v>0</v>
      </c>
      <c r="BJ216" s="18" t="s">
        <v>79</v>
      </c>
      <c r="BK216" s="216">
        <f>ROUND(I216*H216,2)</f>
        <v>0</v>
      </c>
      <c r="BL216" s="18" t="s">
        <v>142</v>
      </c>
      <c r="BM216" s="215" t="s">
        <v>313</v>
      </c>
    </row>
    <row r="217" s="2" customFormat="1">
      <c r="A217" s="39"/>
      <c r="B217" s="40"/>
      <c r="C217" s="41"/>
      <c r="D217" s="217" t="s">
        <v>144</v>
      </c>
      <c r="E217" s="41"/>
      <c r="F217" s="218" t="s">
        <v>314</v>
      </c>
      <c r="G217" s="41"/>
      <c r="H217" s="41"/>
      <c r="I217" s="219"/>
      <c r="J217" s="41"/>
      <c r="K217" s="41"/>
      <c r="L217" s="45"/>
      <c r="M217" s="220"/>
      <c r="N217" s="221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144</v>
      </c>
      <c r="AU217" s="18" t="s">
        <v>81</v>
      </c>
    </row>
    <row r="218" s="13" customFormat="1">
      <c r="A218" s="13"/>
      <c r="B218" s="222"/>
      <c r="C218" s="223"/>
      <c r="D218" s="224" t="s">
        <v>146</v>
      </c>
      <c r="E218" s="225" t="s">
        <v>18</v>
      </c>
      <c r="F218" s="226" t="s">
        <v>315</v>
      </c>
      <c r="G218" s="223"/>
      <c r="H218" s="227">
        <v>114.44</v>
      </c>
      <c r="I218" s="228"/>
      <c r="J218" s="223"/>
      <c r="K218" s="223"/>
      <c r="L218" s="229"/>
      <c r="M218" s="230"/>
      <c r="N218" s="231"/>
      <c r="O218" s="231"/>
      <c r="P218" s="231"/>
      <c r="Q218" s="231"/>
      <c r="R218" s="231"/>
      <c r="S218" s="231"/>
      <c r="T218" s="23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3" t="s">
        <v>146</v>
      </c>
      <c r="AU218" s="233" t="s">
        <v>81</v>
      </c>
      <c r="AV218" s="13" t="s">
        <v>81</v>
      </c>
      <c r="AW218" s="13" t="s">
        <v>32</v>
      </c>
      <c r="AX218" s="13" t="s">
        <v>71</v>
      </c>
      <c r="AY218" s="233" t="s">
        <v>134</v>
      </c>
    </row>
    <row r="219" s="14" customFormat="1">
      <c r="A219" s="14"/>
      <c r="B219" s="234"/>
      <c r="C219" s="235"/>
      <c r="D219" s="224" t="s">
        <v>146</v>
      </c>
      <c r="E219" s="236" t="s">
        <v>18</v>
      </c>
      <c r="F219" s="237" t="s">
        <v>148</v>
      </c>
      <c r="G219" s="235"/>
      <c r="H219" s="238">
        <v>114.44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4" t="s">
        <v>146</v>
      </c>
      <c r="AU219" s="244" t="s">
        <v>81</v>
      </c>
      <c r="AV219" s="14" t="s">
        <v>142</v>
      </c>
      <c r="AW219" s="14" t="s">
        <v>32</v>
      </c>
      <c r="AX219" s="14" t="s">
        <v>79</v>
      </c>
      <c r="AY219" s="244" t="s">
        <v>134</v>
      </c>
    </row>
    <row r="220" s="2" customFormat="1" ht="37.8" customHeight="1">
      <c r="A220" s="39"/>
      <c r="B220" s="40"/>
      <c r="C220" s="205" t="s">
        <v>316</v>
      </c>
      <c r="D220" s="205" t="s">
        <v>137</v>
      </c>
      <c r="E220" s="206" t="s">
        <v>317</v>
      </c>
      <c r="F220" s="207" t="s">
        <v>318</v>
      </c>
      <c r="G220" s="208" t="s">
        <v>225</v>
      </c>
      <c r="H220" s="209">
        <v>3433.1999999999998</v>
      </c>
      <c r="I220" s="210"/>
      <c r="J220" s="209">
        <f>ROUND(I220*H220,2)</f>
        <v>0</v>
      </c>
      <c r="K220" s="207" t="s">
        <v>141</v>
      </c>
      <c r="L220" s="45"/>
      <c r="M220" s="211" t="s">
        <v>18</v>
      </c>
      <c r="N220" s="212" t="s">
        <v>42</v>
      </c>
      <c r="O220" s="85"/>
      <c r="P220" s="213">
        <f>O220*H220</f>
        <v>0</v>
      </c>
      <c r="Q220" s="213">
        <v>0</v>
      </c>
      <c r="R220" s="213">
        <f>Q220*H220</f>
        <v>0</v>
      </c>
      <c r="S220" s="213">
        <v>0</v>
      </c>
      <c r="T220" s="21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5" t="s">
        <v>142</v>
      </c>
      <c r="AT220" s="215" t="s">
        <v>137</v>
      </c>
      <c r="AU220" s="215" t="s">
        <v>81</v>
      </c>
      <c r="AY220" s="18" t="s">
        <v>134</v>
      </c>
      <c r="BE220" s="216">
        <f>IF(N220="základní",J220,0)</f>
        <v>0</v>
      </c>
      <c r="BF220" s="216">
        <f>IF(N220="snížená",J220,0)</f>
        <v>0</v>
      </c>
      <c r="BG220" s="216">
        <f>IF(N220="zákl. přenesená",J220,0)</f>
        <v>0</v>
      </c>
      <c r="BH220" s="216">
        <f>IF(N220="sníž. přenesená",J220,0)</f>
        <v>0</v>
      </c>
      <c r="BI220" s="216">
        <f>IF(N220="nulová",J220,0)</f>
        <v>0</v>
      </c>
      <c r="BJ220" s="18" t="s">
        <v>79</v>
      </c>
      <c r="BK220" s="216">
        <f>ROUND(I220*H220,2)</f>
        <v>0</v>
      </c>
      <c r="BL220" s="18" t="s">
        <v>142</v>
      </c>
      <c r="BM220" s="215" t="s">
        <v>319</v>
      </c>
    </row>
    <row r="221" s="2" customFormat="1">
      <c r="A221" s="39"/>
      <c r="B221" s="40"/>
      <c r="C221" s="41"/>
      <c r="D221" s="217" t="s">
        <v>144</v>
      </c>
      <c r="E221" s="41"/>
      <c r="F221" s="218" t="s">
        <v>320</v>
      </c>
      <c r="G221" s="41"/>
      <c r="H221" s="41"/>
      <c r="I221" s="219"/>
      <c r="J221" s="41"/>
      <c r="K221" s="41"/>
      <c r="L221" s="45"/>
      <c r="M221" s="220"/>
      <c r="N221" s="221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144</v>
      </c>
      <c r="AU221" s="18" t="s">
        <v>81</v>
      </c>
    </row>
    <row r="222" s="13" customFormat="1">
      <c r="A222" s="13"/>
      <c r="B222" s="222"/>
      <c r="C222" s="223"/>
      <c r="D222" s="224" t="s">
        <v>146</v>
      </c>
      <c r="E222" s="225" t="s">
        <v>18</v>
      </c>
      <c r="F222" s="226" t="s">
        <v>321</v>
      </c>
      <c r="G222" s="223"/>
      <c r="H222" s="227">
        <v>3433.1999999999998</v>
      </c>
      <c r="I222" s="228"/>
      <c r="J222" s="223"/>
      <c r="K222" s="223"/>
      <c r="L222" s="229"/>
      <c r="M222" s="230"/>
      <c r="N222" s="231"/>
      <c r="O222" s="231"/>
      <c r="P222" s="231"/>
      <c r="Q222" s="231"/>
      <c r="R222" s="231"/>
      <c r="S222" s="231"/>
      <c r="T222" s="23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3" t="s">
        <v>146</v>
      </c>
      <c r="AU222" s="233" t="s">
        <v>81</v>
      </c>
      <c r="AV222" s="13" t="s">
        <v>81</v>
      </c>
      <c r="AW222" s="13" t="s">
        <v>32</v>
      </c>
      <c r="AX222" s="13" t="s">
        <v>71</v>
      </c>
      <c r="AY222" s="233" t="s">
        <v>134</v>
      </c>
    </row>
    <row r="223" s="14" customFormat="1">
      <c r="A223" s="14"/>
      <c r="B223" s="234"/>
      <c r="C223" s="235"/>
      <c r="D223" s="224" t="s">
        <v>146</v>
      </c>
      <c r="E223" s="236" t="s">
        <v>18</v>
      </c>
      <c r="F223" s="237" t="s">
        <v>148</v>
      </c>
      <c r="G223" s="235"/>
      <c r="H223" s="238">
        <v>3433.1999999999998</v>
      </c>
      <c r="I223" s="239"/>
      <c r="J223" s="235"/>
      <c r="K223" s="235"/>
      <c r="L223" s="240"/>
      <c r="M223" s="241"/>
      <c r="N223" s="242"/>
      <c r="O223" s="242"/>
      <c r="P223" s="242"/>
      <c r="Q223" s="242"/>
      <c r="R223" s="242"/>
      <c r="S223" s="242"/>
      <c r="T223" s="24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4" t="s">
        <v>146</v>
      </c>
      <c r="AU223" s="244" t="s">
        <v>81</v>
      </c>
      <c r="AV223" s="14" t="s">
        <v>142</v>
      </c>
      <c r="AW223" s="14" t="s">
        <v>32</v>
      </c>
      <c r="AX223" s="14" t="s">
        <v>79</v>
      </c>
      <c r="AY223" s="244" t="s">
        <v>134</v>
      </c>
    </row>
    <row r="224" s="2" customFormat="1" ht="37.8" customHeight="1">
      <c r="A224" s="39"/>
      <c r="B224" s="40"/>
      <c r="C224" s="205" t="s">
        <v>322</v>
      </c>
      <c r="D224" s="205" t="s">
        <v>137</v>
      </c>
      <c r="E224" s="206" t="s">
        <v>323</v>
      </c>
      <c r="F224" s="207" t="s">
        <v>324</v>
      </c>
      <c r="G224" s="208" t="s">
        <v>225</v>
      </c>
      <c r="H224" s="209">
        <v>114.44</v>
      </c>
      <c r="I224" s="210"/>
      <c r="J224" s="209">
        <f>ROUND(I224*H224,2)</f>
        <v>0</v>
      </c>
      <c r="K224" s="207" t="s">
        <v>141</v>
      </c>
      <c r="L224" s="45"/>
      <c r="M224" s="211" t="s">
        <v>18</v>
      </c>
      <c r="N224" s="212" t="s">
        <v>42</v>
      </c>
      <c r="O224" s="85"/>
      <c r="P224" s="213">
        <f>O224*H224</f>
        <v>0</v>
      </c>
      <c r="Q224" s="213">
        <v>0</v>
      </c>
      <c r="R224" s="213">
        <f>Q224*H224</f>
        <v>0</v>
      </c>
      <c r="S224" s="213">
        <v>0</v>
      </c>
      <c r="T224" s="21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5" t="s">
        <v>142</v>
      </c>
      <c r="AT224" s="215" t="s">
        <v>137</v>
      </c>
      <c r="AU224" s="215" t="s">
        <v>81</v>
      </c>
      <c r="AY224" s="18" t="s">
        <v>134</v>
      </c>
      <c r="BE224" s="216">
        <f>IF(N224="základní",J224,0)</f>
        <v>0</v>
      </c>
      <c r="BF224" s="216">
        <f>IF(N224="snížená",J224,0)</f>
        <v>0</v>
      </c>
      <c r="BG224" s="216">
        <f>IF(N224="zákl. přenesená",J224,0)</f>
        <v>0</v>
      </c>
      <c r="BH224" s="216">
        <f>IF(N224="sníž. přenesená",J224,0)</f>
        <v>0</v>
      </c>
      <c r="BI224" s="216">
        <f>IF(N224="nulová",J224,0)</f>
        <v>0</v>
      </c>
      <c r="BJ224" s="18" t="s">
        <v>79</v>
      </c>
      <c r="BK224" s="216">
        <f>ROUND(I224*H224,2)</f>
        <v>0</v>
      </c>
      <c r="BL224" s="18" t="s">
        <v>142</v>
      </c>
      <c r="BM224" s="215" t="s">
        <v>325</v>
      </c>
    </row>
    <row r="225" s="2" customFormat="1">
      <c r="A225" s="39"/>
      <c r="B225" s="40"/>
      <c r="C225" s="41"/>
      <c r="D225" s="217" t="s">
        <v>144</v>
      </c>
      <c r="E225" s="41"/>
      <c r="F225" s="218" t="s">
        <v>326</v>
      </c>
      <c r="G225" s="41"/>
      <c r="H225" s="41"/>
      <c r="I225" s="219"/>
      <c r="J225" s="41"/>
      <c r="K225" s="41"/>
      <c r="L225" s="45"/>
      <c r="M225" s="220"/>
      <c r="N225" s="221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144</v>
      </c>
      <c r="AU225" s="18" t="s">
        <v>81</v>
      </c>
    </row>
    <row r="226" s="2" customFormat="1" ht="44.25" customHeight="1">
      <c r="A226" s="39"/>
      <c r="B226" s="40"/>
      <c r="C226" s="205" t="s">
        <v>327</v>
      </c>
      <c r="D226" s="205" t="s">
        <v>137</v>
      </c>
      <c r="E226" s="206" t="s">
        <v>328</v>
      </c>
      <c r="F226" s="207" t="s">
        <v>329</v>
      </c>
      <c r="G226" s="208" t="s">
        <v>159</v>
      </c>
      <c r="H226" s="209">
        <v>605.46000000000004</v>
      </c>
      <c r="I226" s="210"/>
      <c r="J226" s="209">
        <f>ROUND(I226*H226,2)</f>
        <v>0</v>
      </c>
      <c r="K226" s="207" t="s">
        <v>141</v>
      </c>
      <c r="L226" s="45"/>
      <c r="M226" s="211" t="s">
        <v>18</v>
      </c>
      <c r="N226" s="212" t="s">
        <v>42</v>
      </c>
      <c r="O226" s="85"/>
      <c r="P226" s="213">
        <f>O226*H226</f>
        <v>0</v>
      </c>
      <c r="Q226" s="213">
        <v>0</v>
      </c>
      <c r="R226" s="213">
        <f>Q226*H226</f>
        <v>0</v>
      </c>
      <c r="S226" s="213">
        <v>0</v>
      </c>
      <c r="T226" s="21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5" t="s">
        <v>142</v>
      </c>
      <c r="AT226" s="215" t="s">
        <v>137</v>
      </c>
      <c r="AU226" s="215" t="s">
        <v>81</v>
      </c>
      <c r="AY226" s="18" t="s">
        <v>134</v>
      </c>
      <c r="BE226" s="216">
        <f>IF(N226="základní",J226,0)</f>
        <v>0</v>
      </c>
      <c r="BF226" s="216">
        <f>IF(N226="snížená",J226,0)</f>
        <v>0</v>
      </c>
      <c r="BG226" s="216">
        <f>IF(N226="zákl. přenesená",J226,0)</f>
        <v>0</v>
      </c>
      <c r="BH226" s="216">
        <f>IF(N226="sníž. přenesená",J226,0)</f>
        <v>0</v>
      </c>
      <c r="BI226" s="216">
        <f>IF(N226="nulová",J226,0)</f>
        <v>0</v>
      </c>
      <c r="BJ226" s="18" t="s">
        <v>79</v>
      </c>
      <c r="BK226" s="216">
        <f>ROUND(I226*H226,2)</f>
        <v>0</v>
      </c>
      <c r="BL226" s="18" t="s">
        <v>142</v>
      </c>
      <c r="BM226" s="215" t="s">
        <v>330</v>
      </c>
    </row>
    <row r="227" s="2" customFormat="1">
      <c r="A227" s="39"/>
      <c r="B227" s="40"/>
      <c r="C227" s="41"/>
      <c r="D227" s="217" t="s">
        <v>144</v>
      </c>
      <c r="E227" s="41"/>
      <c r="F227" s="218" t="s">
        <v>331</v>
      </c>
      <c r="G227" s="41"/>
      <c r="H227" s="41"/>
      <c r="I227" s="219"/>
      <c r="J227" s="41"/>
      <c r="K227" s="41"/>
      <c r="L227" s="45"/>
      <c r="M227" s="220"/>
      <c r="N227" s="221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144</v>
      </c>
      <c r="AU227" s="18" t="s">
        <v>81</v>
      </c>
    </row>
    <row r="228" s="13" customFormat="1">
      <c r="A228" s="13"/>
      <c r="B228" s="222"/>
      <c r="C228" s="223"/>
      <c r="D228" s="224" t="s">
        <v>146</v>
      </c>
      <c r="E228" s="225" t="s">
        <v>18</v>
      </c>
      <c r="F228" s="226" t="s">
        <v>167</v>
      </c>
      <c r="G228" s="223"/>
      <c r="H228" s="227">
        <v>407.10000000000002</v>
      </c>
      <c r="I228" s="228"/>
      <c r="J228" s="223"/>
      <c r="K228" s="223"/>
      <c r="L228" s="229"/>
      <c r="M228" s="230"/>
      <c r="N228" s="231"/>
      <c r="O228" s="231"/>
      <c r="P228" s="231"/>
      <c r="Q228" s="231"/>
      <c r="R228" s="231"/>
      <c r="S228" s="231"/>
      <c r="T228" s="23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3" t="s">
        <v>146</v>
      </c>
      <c r="AU228" s="233" t="s">
        <v>81</v>
      </c>
      <c r="AV228" s="13" t="s">
        <v>81</v>
      </c>
      <c r="AW228" s="13" t="s">
        <v>32</v>
      </c>
      <c r="AX228" s="13" t="s">
        <v>71</v>
      </c>
      <c r="AY228" s="233" t="s">
        <v>134</v>
      </c>
    </row>
    <row r="229" s="13" customFormat="1">
      <c r="A229" s="13"/>
      <c r="B229" s="222"/>
      <c r="C229" s="223"/>
      <c r="D229" s="224" t="s">
        <v>146</v>
      </c>
      <c r="E229" s="225" t="s">
        <v>18</v>
      </c>
      <c r="F229" s="226" t="s">
        <v>168</v>
      </c>
      <c r="G229" s="223"/>
      <c r="H229" s="227">
        <v>156.18000000000001</v>
      </c>
      <c r="I229" s="228"/>
      <c r="J229" s="223"/>
      <c r="K229" s="223"/>
      <c r="L229" s="229"/>
      <c r="M229" s="230"/>
      <c r="N229" s="231"/>
      <c r="O229" s="231"/>
      <c r="P229" s="231"/>
      <c r="Q229" s="231"/>
      <c r="R229" s="231"/>
      <c r="S229" s="231"/>
      <c r="T229" s="23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3" t="s">
        <v>146</v>
      </c>
      <c r="AU229" s="233" t="s">
        <v>81</v>
      </c>
      <c r="AV229" s="13" t="s">
        <v>81</v>
      </c>
      <c r="AW229" s="13" t="s">
        <v>32</v>
      </c>
      <c r="AX229" s="13" t="s">
        <v>71</v>
      </c>
      <c r="AY229" s="233" t="s">
        <v>134</v>
      </c>
    </row>
    <row r="230" s="13" customFormat="1">
      <c r="A230" s="13"/>
      <c r="B230" s="222"/>
      <c r="C230" s="223"/>
      <c r="D230" s="224" t="s">
        <v>146</v>
      </c>
      <c r="E230" s="225" t="s">
        <v>18</v>
      </c>
      <c r="F230" s="226" t="s">
        <v>169</v>
      </c>
      <c r="G230" s="223"/>
      <c r="H230" s="227">
        <v>42.18</v>
      </c>
      <c r="I230" s="228"/>
      <c r="J230" s="223"/>
      <c r="K230" s="223"/>
      <c r="L230" s="229"/>
      <c r="M230" s="230"/>
      <c r="N230" s="231"/>
      <c r="O230" s="231"/>
      <c r="P230" s="231"/>
      <c r="Q230" s="231"/>
      <c r="R230" s="231"/>
      <c r="S230" s="231"/>
      <c r="T230" s="23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3" t="s">
        <v>146</v>
      </c>
      <c r="AU230" s="233" t="s">
        <v>81</v>
      </c>
      <c r="AV230" s="13" t="s">
        <v>81</v>
      </c>
      <c r="AW230" s="13" t="s">
        <v>32</v>
      </c>
      <c r="AX230" s="13" t="s">
        <v>71</v>
      </c>
      <c r="AY230" s="233" t="s">
        <v>134</v>
      </c>
    </row>
    <row r="231" s="14" customFormat="1">
      <c r="A231" s="14"/>
      <c r="B231" s="234"/>
      <c r="C231" s="235"/>
      <c r="D231" s="224" t="s">
        <v>146</v>
      </c>
      <c r="E231" s="236" t="s">
        <v>18</v>
      </c>
      <c r="F231" s="237" t="s">
        <v>148</v>
      </c>
      <c r="G231" s="235"/>
      <c r="H231" s="238">
        <v>605.45999999999992</v>
      </c>
      <c r="I231" s="239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4" t="s">
        <v>146</v>
      </c>
      <c r="AU231" s="244" t="s">
        <v>81</v>
      </c>
      <c r="AV231" s="14" t="s">
        <v>142</v>
      </c>
      <c r="AW231" s="14" t="s">
        <v>32</v>
      </c>
      <c r="AX231" s="14" t="s">
        <v>79</v>
      </c>
      <c r="AY231" s="244" t="s">
        <v>134</v>
      </c>
    </row>
    <row r="232" s="2" customFormat="1" ht="37.8" customHeight="1">
      <c r="A232" s="39"/>
      <c r="B232" s="40"/>
      <c r="C232" s="205" t="s">
        <v>332</v>
      </c>
      <c r="D232" s="205" t="s">
        <v>137</v>
      </c>
      <c r="E232" s="206" t="s">
        <v>333</v>
      </c>
      <c r="F232" s="207" t="s">
        <v>334</v>
      </c>
      <c r="G232" s="208" t="s">
        <v>159</v>
      </c>
      <c r="H232" s="209">
        <v>18163.799999999999</v>
      </c>
      <c r="I232" s="210"/>
      <c r="J232" s="209">
        <f>ROUND(I232*H232,2)</f>
        <v>0</v>
      </c>
      <c r="K232" s="207" t="s">
        <v>141</v>
      </c>
      <c r="L232" s="45"/>
      <c r="M232" s="211" t="s">
        <v>18</v>
      </c>
      <c r="N232" s="212" t="s">
        <v>42</v>
      </c>
      <c r="O232" s="85"/>
      <c r="P232" s="213">
        <f>O232*H232</f>
        <v>0</v>
      </c>
      <c r="Q232" s="213">
        <v>0</v>
      </c>
      <c r="R232" s="213">
        <f>Q232*H232</f>
        <v>0</v>
      </c>
      <c r="S232" s="213">
        <v>0</v>
      </c>
      <c r="T232" s="214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5" t="s">
        <v>142</v>
      </c>
      <c r="AT232" s="215" t="s">
        <v>137</v>
      </c>
      <c r="AU232" s="215" t="s">
        <v>81</v>
      </c>
      <c r="AY232" s="18" t="s">
        <v>134</v>
      </c>
      <c r="BE232" s="216">
        <f>IF(N232="základní",J232,0)</f>
        <v>0</v>
      </c>
      <c r="BF232" s="216">
        <f>IF(N232="snížená",J232,0)</f>
        <v>0</v>
      </c>
      <c r="BG232" s="216">
        <f>IF(N232="zákl. přenesená",J232,0)</f>
        <v>0</v>
      </c>
      <c r="BH232" s="216">
        <f>IF(N232="sníž. přenesená",J232,0)</f>
        <v>0</v>
      </c>
      <c r="BI232" s="216">
        <f>IF(N232="nulová",J232,0)</f>
        <v>0</v>
      </c>
      <c r="BJ232" s="18" t="s">
        <v>79</v>
      </c>
      <c r="BK232" s="216">
        <f>ROUND(I232*H232,2)</f>
        <v>0</v>
      </c>
      <c r="BL232" s="18" t="s">
        <v>142</v>
      </c>
      <c r="BM232" s="215" t="s">
        <v>335</v>
      </c>
    </row>
    <row r="233" s="2" customFormat="1">
      <c r="A233" s="39"/>
      <c r="B233" s="40"/>
      <c r="C233" s="41"/>
      <c r="D233" s="217" t="s">
        <v>144</v>
      </c>
      <c r="E233" s="41"/>
      <c r="F233" s="218" t="s">
        <v>336</v>
      </c>
      <c r="G233" s="41"/>
      <c r="H233" s="41"/>
      <c r="I233" s="219"/>
      <c r="J233" s="41"/>
      <c r="K233" s="41"/>
      <c r="L233" s="45"/>
      <c r="M233" s="220"/>
      <c r="N233" s="221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144</v>
      </c>
      <c r="AU233" s="18" t="s">
        <v>81</v>
      </c>
    </row>
    <row r="234" s="13" customFormat="1">
      <c r="A234" s="13"/>
      <c r="B234" s="222"/>
      <c r="C234" s="223"/>
      <c r="D234" s="224" t="s">
        <v>146</v>
      </c>
      <c r="E234" s="225" t="s">
        <v>18</v>
      </c>
      <c r="F234" s="226" t="s">
        <v>337</v>
      </c>
      <c r="G234" s="223"/>
      <c r="H234" s="227">
        <v>18163.799999999999</v>
      </c>
      <c r="I234" s="228"/>
      <c r="J234" s="223"/>
      <c r="K234" s="223"/>
      <c r="L234" s="229"/>
      <c r="M234" s="230"/>
      <c r="N234" s="231"/>
      <c r="O234" s="231"/>
      <c r="P234" s="231"/>
      <c r="Q234" s="231"/>
      <c r="R234" s="231"/>
      <c r="S234" s="231"/>
      <c r="T234" s="23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3" t="s">
        <v>146</v>
      </c>
      <c r="AU234" s="233" t="s">
        <v>81</v>
      </c>
      <c r="AV234" s="13" t="s">
        <v>81</v>
      </c>
      <c r="AW234" s="13" t="s">
        <v>32</v>
      </c>
      <c r="AX234" s="13" t="s">
        <v>71</v>
      </c>
      <c r="AY234" s="233" t="s">
        <v>134</v>
      </c>
    </row>
    <row r="235" s="14" customFormat="1">
      <c r="A235" s="14"/>
      <c r="B235" s="234"/>
      <c r="C235" s="235"/>
      <c r="D235" s="224" t="s">
        <v>146</v>
      </c>
      <c r="E235" s="236" t="s">
        <v>18</v>
      </c>
      <c r="F235" s="237" t="s">
        <v>148</v>
      </c>
      <c r="G235" s="235"/>
      <c r="H235" s="238">
        <v>18163.799999999999</v>
      </c>
      <c r="I235" s="239"/>
      <c r="J235" s="235"/>
      <c r="K235" s="235"/>
      <c r="L235" s="240"/>
      <c r="M235" s="241"/>
      <c r="N235" s="242"/>
      <c r="O235" s="242"/>
      <c r="P235" s="242"/>
      <c r="Q235" s="242"/>
      <c r="R235" s="242"/>
      <c r="S235" s="242"/>
      <c r="T235" s="24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4" t="s">
        <v>146</v>
      </c>
      <c r="AU235" s="244" t="s">
        <v>81</v>
      </c>
      <c r="AV235" s="14" t="s">
        <v>142</v>
      </c>
      <c r="AW235" s="14" t="s">
        <v>32</v>
      </c>
      <c r="AX235" s="14" t="s">
        <v>79</v>
      </c>
      <c r="AY235" s="244" t="s">
        <v>134</v>
      </c>
    </row>
    <row r="236" s="2" customFormat="1" ht="44.25" customHeight="1">
      <c r="A236" s="39"/>
      <c r="B236" s="40"/>
      <c r="C236" s="205" t="s">
        <v>338</v>
      </c>
      <c r="D236" s="205" t="s">
        <v>137</v>
      </c>
      <c r="E236" s="206" t="s">
        <v>339</v>
      </c>
      <c r="F236" s="207" t="s">
        <v>340</v>
      </c>
      <c r="G236" s="208" t="s">
        <v>159</v>
      </c>
      <c r="H236" s="209">
        <v>605.46000000000004</v>
      </c>
      <c r="I236" s="210"/>
      <c r="J236" s="209">
        <f>ROUND(I236*H236,2)</f>
        <v>0</v>
      </c>
      <c r="K236" s="207" t="s">
        <v>141</v>
      </c>
      <c r="L236" s="45"/>
      <c r="M236" s="211" t="s">
        <v>18</v>
      </c>
      <c r="N236" s="212" t="s">
        <v>42</v>
      </c>
      <c r="O236" s="85"/>
      <c r="P236" s="213">
        <f>O236*H236</f>
        <v>0</v>
      </c>
      <c r="Q236" s="213">
        <v>0</v>
      </c>
      <c r="R236" s="213">
        <f>Q236*H236</f>
        <v>0</v>
      </c>
      <c r="S236" s="213">
        <v>0</v>
      </c>
      <c r="T236" s="214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5" t="s">
        <v>142</v>
      </c>
      <c r="AT236" s="215" t="s">
        <v>137</v>
      </c>
      <c r="AU236" s="215" t="s">
        <v>81</v>
      </c>
      <c r="AY236" s="18" t="s">
        <v>134</v>
      </c>
      <c r="BE236" s="216">
        <f>IF(N236="základní",J236,0)</f>
        <v>0</v>
      </c>
      <c r="BF236" s="216">
        <f>IF(N236="snížená",J236,0)</f>
        <v>0</v>
      </c>
      <c r="BG236" s="216">
        <f>IF(N236="zákl. přenesená",J236,0)</f>
        <v>0</v>
      </c>
      <c r="BH236" s="216">
        <f>IF(N236="sníž. přenesená",J236,0)</f>
        <v>0</v>
      </c>
      <c r="BI236" s="216">
        <f>IF(N236="nulová",J236,0)</f>
        <v>0</v>
      </c>
      <c r="BJ236" s="18" t="s">
        <v>79</v>
      </c>
      <c r="BK236" s="216">
        <f>ROUND(I236*H236,2)</f>
        <v>0</v>
      </c>
      <c r="BL236" s="18" t="s">
        <v>142</v>
      </c>
      <c r="BM236" s="215" t="s">
        <v>341</v>
      </c>
    </row>
    <row r="237" s="2" customFormat="1">
      <c r="A237" s="39"/>
      <c r="B237" s="40"/>
      <c r="C237" s="41"/>
      <c r="D237" s="217" t="s">
        <v>144</v>
      </c>
      <c r="E237" s="41"/>
      <c r="F237" s="218" t="s">
        <v>342</v>
      </c>
      <c r="G237" s="41"/>
      <c r="H237" s="41"/>
      <c r="I237" s="219"/>
      <c r="J237" s="41"/>
      <c r="K237" s="41"/>
      <c r="L237" s="45"/>
      <c r="M237" s="220"/>
      <c r="N237" s="221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144</v>
      </c>
      <c r="AU237" s="18" t="s">
        <v>81</v>
      </c>
    </row>
    <row r="238" s="2" customFormat="1" ht="37.8" customHeight="1">
      <c r="A238" s="39"/>
      <c r="B238" s="40"/>
      <c r="C238" s="205" t="s">
        <v>343</v>
      </c>
      <c r="D238" s="205" t="s">
        <v>137</v>
      </c>
      <c r="E238" s="206" t="s">
        <v>344</v>
      </c>
      <c r="F238" s="207" t="s">
        <v>345</v>
      </c>
      <c r="G238" s="208" t="s">
        <v>140</v>
      </c>
      <c r="H238" s="209">
        <v>168.81</v>
      </c>
      <c r="I238" s="210"/>
      <c r="J238" s="209">
        <f>ROUND(I238*H238,2)</f>
        <v>0</v>
      </c>
      <c r="K238" s="207" t="s">
        <v>141</v>
      </c>
      <c r="L238" s="45"/>
      <c r="M238" s="211" t="s">
        <v>18</v>
      </c>
      <c r="N238" s="212" t="s">
        <v>42</v>
      </c>
      <c r="O238" s="85"/>
      <c r="P238" s="213">
        <f>O238*H238</f>
        <v>0</v>
      </c>
      <c r="Q238" s="213">
        <v>0</v>
      </c>
      <c r="R238" s="213">
        <f>Q238*H238</f>
        <v>0</v>
      </c>
      <c r="S238" s="213">
        <v>1.6000000000000001</v>
      </c>
      <c r="T238" s="214">
        <f>S238*H238</f>
        <v>270.096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5" t="s">
        <v>142</v>
      </c>
      <c r="AT238" s="215" t="s">
        <v>137</v>
      </c>
      <c r="AU238" s="215" t="s">
        <v>81</v>
      </c>
      <c r="AY238" s="18" t="s">
        <v>134</v>
      </c>
      <c r="BE238" s="216">
        <f>IF(N238="základní",J238,0)</f>
        <v>0</v>
      </c>
      <c r="BF238" s="216">
        <f>IF(N238="snížená",J238,0)</f>
        <v>0</v>
      </c>
      <c r="BG238" s="216">
        <f>IF(N238="zákl. přenesená",J238,0)</f>
        <v>0</v>
      </c>
      <c r="BH238" s="216">
        <f>IF(N238="sníž. přenesená",J238,0)</f>
        <v>0</v>
      </c>
      <c r="BI238" s="216">
        <f>IF(N238="nulová",J238,0)</f>
        <v>0</v>
      </c>
      <c r="BJ238" s="18" t="s">
        <v>79</v>
      </c>
      <c r="BK238" s="216">
        <f>ROUND(I238*H238,2)</f>
        <v>0</v>
      </c>
      <c r="BL238" s="18" t="s">
        <v>142</v>
      </c>
      <c r="BM238" s="215" t="s">
        <v>346</v>
      </c>
    </row>
    <row r="239" s="2" customFormat="1">
      <c r="A239" s="39"/>
      <c r="B239" s="40"/>
      <c r="C239" s="41"/>
      <c r="D239" s="217" t="s">
        <v>144</v>
      </c>
      <c r="E239" s="41"/>
      <c r="F239" s="218" t="s">
        <v>347</v>
      </c>
      <c r="G239" s="41"/>
      <c r="H239" s="41"/>
      <c r="I239" s="219"/>
      <c r="J239" s="41"/>
      <c r="K239" s="41"/>
      <c r="L239" s="45"/>
      <c r="M239" s="220"/>
      <c r="N239" s="221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144</v>
      </c>
      <c r="AU239" s="18" t="s">
        <v>81</v>
      </c>
    </row>
    <row r="240" s="13" customFormat="1">
      <c r="A240" s="13"/>
      <c r="B240" s="222"/>
      <c r="C240" s="223"/>
      <c r="D240" s="224" t="s">
        <v>146</v>
      </c>
      <c r="E240" s="225" t="s">
        <v>18</v>
      </c>
      <c r="F240" s="226" t="s">
        <v>348</v>
      </c>
      <c r="G240" s="223"/>
      <c r="H240" s="227">
        <v>168.81</v>
      </c>
      <c r="I240" s="228"/>
      <c r="J240" s="223"/>
      <c r="K240" s="223"/>
      <c r="L240" s="229"/>
      <c r="M240" s="230"/>
      <c r="N240" s="231"/>
      <c r="O240" s="231"/>
      <c r="P240" s="231"/>
      <c r="Q240" s="231"/>
      <c r="R240" s="231"/>
      <c r="S240" s="231"/>
      <c r="T240" s="23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3" t="s">
        <v>146</v>
      </c>
      <c r="AU240" s="233" t="s">
        <v>81</v>
      </c>
      <c r="AV240" s="13" t="s">
        <v>81</v>
      </c>
      <c r="AW240" s="13" t="s">
        <v>32</v>
      </c>
      <c r="AX240" s="13" t="s">
        <v>71</v>
      </c>
      <c r="AY240" s="233" t="s">
        <v>134</v>
      </c>
    </row>
    <row r="241" s="14" customFormat="1">
      <c r="A241" s="14"/>
      <c r="B241" s="234"/>
      <c r="C241" s="235"/>
      <c r="D241" s="224" t="s">
        <v>146</v>
      </c>
      <c r="E241" s="236" t="s">
        <v>18</v>
      </c>
      <c r="F241" s="237" t="s">
        <v>148</v>
      </c>
      <c r="G241" s="235"/>
      <c r="H241" s="238">
        <v>168.81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4" t="s">
        <v>146</v>
      </c>
      <c r="AU241" s="244" t="s">
        <v>81</v>
      </c>
      <c r="AV241" s="14" t="s">
        <v>142</v>
      </c>
      <c r="AW241" s="14" t="s">
        <v>32</v>
      </c>
      <c r="AX241" s="14" t="s">
        <v>79</v>
      </c>
      <c r="AY241" s="244" t="s">
        <v>134</v>
      </c>
    </row>
    <row r="242" s="2" customFormat="1" ht="24.15" customHeight="1">
      <c r="A242" s="39"/>
      <c r="B242" s="40"/>
      <c r="C242" s="205" t="s">
        <v>349</v>
      </c>
      <c r="D242" s="205" t="s">
        <v>137</v>
      </c>
      <c r="E242" s="206" t="s">
        <v>350</v>
      </c>
      <c r="F242" s="207" t="s">
        <v>351</v>
      </c>
      <c r="G242" s="208" t="s">
        <v>140</v>
      </c>
      <c r="H242" s="209">
        <v>50.780000000000001</v>
      </c>
      <c r="I242" s="210"/>
      <c r="J242" s="209">
        <f>ROUND(I242*H242,2)</f>
        <v>0</v>
      </c>
      <c r="K242" s="207" t="s">
        <v>18</v>
      </c>
      <c r="L242" s="45"/>
      <c r="M242" s="211" t="s">
        <v>18</v>
      </c>
      <c r="N242" s="212" t="s">
        <v>42</v>
      </c>
      <c r="O242" s="85"/>
      <c r="P242" s="213">
        <f>O242*H242</f>
        <v>0</v>
      </c>
      <c r="Q242" s="213">
        <v>0</v>
      </c>
      <c r="R242" s="213">
        <f>Q242*H242</f>
        <v>0</v>
      </c>
      <c r="S242" s="213">
        <v>2.3999999999999999</v>
      </c>
      <c r="T242" s="214">
        <f>S242*H242</f>
        <v>121.872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5" t="s">
        <v>142</v>
      </c>
      <c r="AT242" s="215" t="s">
        <v>137</v>
      </c>
      <c r="AU242" s="215" t="s">
        <v>81</v>
      </c>
      <c r="AY242" s="18" t="s">
        <v>134</v>
      </c>
      <c r="BE242" s="216">
        <f>IF(N242="základní",J242,0)</f>
        <v>0</v>
      </c>
      <c r="BF242" s="216">
        <f>IF(N242="snížená",J242,0)</f>
        <v>0</v>
      </c>
      <c r="BG242" s="216">
        <f>IF(N242="zákl. přenesená",J242,0)</f>
        <v>0</v>
      </c>
      <c r="BH242" s="216">
        <f>IF(N242="sníž. přenesená",J242,0)</f>
        <v>0</v>
      </c>
      <c r="BI242" s="216">
        <f>IF(N242="nulová",J242,0)</f>
        <v>0</v>
      </c>
      <c r="BJ242" s="18" t="s">
        <v>79</v>
      </c>
      <c r="BK242" s="216">
        <f>ROUND(I242*H242,2)</f>
        <v>0</v>
      </c>
      <c r="BL242" s="18" t="s">
        <v>142</v>
      </c>
      <c r="BM242" s="215" t="s">
        <v>352</v>
      </c>
    </row>
    <row r="243" s="13" customFormat="1">
      <c r="A243" s="13"/>
      <c r="B243" s="222"/>
      <c r="C243" s="223"/>
      <c r="D243" s="224" t="s">
        <v>146</v>
      </c>
      <c r="E243" s="225" t="s">
        <v>18</v>
      </c>
      <c r="F243" s="226" t="s">
        <v>353</v>
      </c>
      <c r="G243" s="223"/>
      <c r="H243" s="227">
        <v>50.780000000000001</v>
      </c>
      <c r="I243" s="228"/>
      <c r="J243" s="223"/>
      <c r="K243" s="223"/>
      <c r="L243" s="229"/>
      <c r="M243" s="230"/>
      <c r="N243" s="231"/>
      <c r="O243" s="231"/>
      <c r="P243" s="231"/>
      <c r="Q243" s="231"/>
      <c r="R243" s="231"/>
      <c r="S243" s="231"/>
      <c r="T243" s="23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3" t="s">
        <v>146</v>
      </c>
      <c r="AU243" s="233" t="s">
        <v>81</v>
      </c>
      <c r="AV243" s="13" t="s">
        <v>81</v>
      </c>
      <c r="AW243" s="13" t="s">
        <v>32</v>
      </c>
      <c r="AX243" s="13" t="s">
        <v>71</v>
      </c>
      <c r="AY243" s="233" t="s">
        <v>134</v>
      </c>
    </row>
    <row r="244" s="14" customFormat="1">
      <c r="A244" s="14"/>
      <c r="B244" s="234"/>
      <c r="C244" s="235"/>
      <c r="D244" s="224" t="s">
        <v>146</v>
      </c>
      <c r="E244" s="236" t="s">
        <v>18</v>
      </c>
      <c r="F244" s="237" t="s">
        <v>148</v>
      </c>
      <c r="G244" s="235"/>
      <c r="H244" s="238">
        <v>50.780000000000001</v>
      </c>
      <c r="I244" s="239"/>
      <c r="J244" s="235"/>
      <c r="K244" s="235"/>
      <c r="L244" s="240"/>
      <c r="M244" s="241"/>
      <c r="N244" s="242"/>
      <c r="O244" s="242"/>
      <c r="P244" s="242"/>
      <c r="Q244" s="242"/>
      <c r="R244" s="242"/>
      <c r="S244" s="242"/>
      <c r="T244" s="24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4" t="s">
        <v>146</v>
      </c>
      <c r="AU244" s="244" t="s">
        <v>81</v>
      </c>
      <c r="AV244" s="14" t="s">
        <v>142</v>
      </c>
      <c r="AW244" s="14" t="s">
        <v>32</v>
      </c>
      <c r="AX244" s="14" t="s">
        <v>79</v>
      </c>
      <c r="AY244" s="244" t="s">
        <v>134</v>
      </c>
    </row>
    <row r="245" s="2" customFormat="1" ht="24.15" customHeight="1">
      <c r="A245" s="39"/>
      <c r="B245" s="40"/>
      <c r="C245" s="205" t="s">
        <v>354</v>
      </c>
      <c r="D245" s="205" t="s">
        <v>137</v>
      </c>
      <c r="E245" s="206" t="s">
        <v>355</v>
      </c>
      <c r="F245" s="207" t="s">
        <v>356</v>
      </c>
      <c r="G245" s="208" t="s">
        <v>159</v>
      </c>
      <c r="H245" s="209">
        <v>675.25999999999999</v>
      </c>
      <c r="I245" s="210"/>
      <c r="J245" s="209">
        <f>ROUND(I245*H245,2)</f>
        <v>0</v>
      </c>
      <c r="K245" s="207" t="s">
        <v>141</v>
      </c>
      <c r="L245" s="45"/>
      <c r="M245" s="211" t="s">
        <v>18</v>
      </c>
      <c r="N245" s="212" t="s">
        <v>42</v>
      </c>
      <c r="O245" s="85"/>
      <c r="P245" s="213">
        <f>O245*H245</f>
        <v>0</v>
      </c>
      <c r="Q245" s="213">
        <v>0</v>
      </c>
      <c r="R245" s="213">
        <f>Q245*H245</f>
        <v>0</v>
      </c>
      <c r="S245" s="213">
        <v>0.089999999999999997</v>
      </c>
      <c r="T245" s="214">
        <f>S245*H245</f>
        <v>60.773399999999995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5" t="s">
        <v>142</v>
      </c>
      <c r="AT245" s="215" t="s">
        <v>137</v>
      </c>
      <c r="AU245" s="215" t="s">
        <v>81</v>
      </c>
      <c r="AY245" s="18" t="s">
        <v>134</v>
      </c>
      <c r="BE245" s="216">
        <f>IF(N245="základní",J245,0)</f>
        <v>0</v>
      </c>
      <c r="BF245" s="216">
        <f>IF(N245="snížená",J245,0)</f>
        <v>0</v>
      </c>
      <c r="BG245" s="216">
        <f>IF(N245="zákl. přenesená",J245,0)</f>
        <v>0</v>
      </c>
      <c r="BH245" s="216">
        <f>IF(N245="sníž. přenesená",J245,0)</f>
        <v>0</v>
      </c>
      <c r="BI245" s="216">
        <f>IF(N245="nulová",J245,0)</f>
        <v>0</v>
      </c>
      <c r="BJ245" s="18" t="s">
        <v>79</v>
      </c>
      <c r="BK245" s="216">
        <f>ROUND(I245*H245,2)</f>
        <v>0</v>
      </c>
      <c r="BL245" s="18" t="s">
        <v>142</v>
      </c>
      <c r="BM245" s="215" t="s">
        <v>357</v>
      </c>
    </row>
    <row r="246" s="2" customFormat="1">
      <c r="A246" s="39"/>
      <c r="B246" s="40"/>
      <c r="C246" s="41"/>
      <c r="D246" s="217" t="s">
        <v>144</v>
      </c>
      <c r="E246" s="41"/>
      <c r="F246" s="218" t="s">
        <v>358</v>
      </c>
      <c r="G246" s="41"/>
      <c r="H246" s="41"/>
      <c r="I246" s="219"/>
      <c r="J246" s="41"/>
      <c r="K246" s="41"/>
      <c r="L246" s="45"/>
      <c r="M246" s="220"/>
      <c r="N246" s="221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144</v>
      </c>
      <c r="AU246" s="18" t="s">
        <v>81</v>
      </c>
    </row>
    <row r="247" s="13" customFormat="1">
      <c r="A247" s="13"/>
      <c r="B247" s="222"/>
      <c r="C247" s="223"/>
      <c r="D247" s="224" t="s">
        <v>146</v>
      </c>
      <c r="E247" s="225" t="s">
        <v>18</v>
      </c>
      <c r="F247" s="226" t="s">
        <v>359</v>
      </c>
      <c r="G247" s="223"/>
      <c r="H247" s="227">
        <v>675.25999999999999</v>
      </c>
      <c r="I247" s="228"/>
      <c r="J247" s="223"/>
      <c r="K247" s="223"/>
      <c r="L247" s="229"/>
      <c r="M247" s="230"/>
      <c r="N247" s="231"/>
      <c r="O247" s="231"/>
      <c r="P247" s="231"/>
      <c r="Q247" s="231"/>
      <c r="R247" s="231"/>
      <c r="S247" s="231"/>
      <c r="T247" s="23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3" t="s">
        <v>146</v>
      </c>
      <c r="AU247" s="233" t="s">
        <v>81</v>
      </c>
      <c r="AV247" s="13" t="s">
        <v>81</v>
      </c>
      <c r="AW247" s="13" t="s">
        <v>32</v>
      </c>
      <c r="AX247" s="13" t="s">
        <v>71</v>
      </c>
      <c r="AY247" s="233" t="s">
        <v>134</v>
      </c>
    </row>
    <row r="248" s="14" customFormat="1">
      <c r="A248" s="14"/>
      <c r="B248" s="234"/>
      <c r="C248" s="235"/>
      <c r="D248" s="224" t="s">
        <v>146</v>
      </c>
      <c r="E248" s="236" t="s">
        <v>18</v>
      </c>
      <c r="F248" s="237" t="s">
        <v>148</v>
      </c>
      <c r="G248" s="235"/>
      <c r="H248" s="238">
        <v>675.25999999999999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4" t="s">
        <v>146</v>
      </c>
      <c r="AU248" s="244" t="s">
        <v>81</v>
      </c>
      <c r="AV248" s="14" t="s">
        <v>142</v>
      </c>
      <c r="AW248" s="14" t="s">
        <v>32</v>
      </c>
      <c r="AX248" s="14" t="s">
        <v>79</v>
      </c>
      <c r="AY248" s="244" t="s">
        <v>134</v>
      </c>
    </row>
    <row r="249" s="2" customFormat="1" ht="37.8" customHeight="1">
      <c r="A249" s="39"/>
      <c r="B249" s="40"/>
      <c r="C249" s="205" t="s">
        <v>360</v>
      </c>
      <c r="D249" s="205" t="s">
        <v>137</v>
      </c>
      <c r="E249" s="206" t="s">
        <v>361</v>
      </c>
      <c r="F249" s="207" t="s">
        <v>362</v>
      </c>
      <c r="G249" s="208" t="s">
        <v>159</v>
      </c>
      <c r="H249" s="209">
        <v>149.69999999999999</v>
      </c>
      <c r="I249" s="210"/>
      <c r="J249" s="209">
        <f>ROUND(I249*H249,2)</f>
        <v>0</v>
      </c>
      <c r="K249" s="207" t="s">
        <v>141</v>
      </c>
      <c r="L249" s="45"/>
      <c r="M249" s="211" t="s">
        <v>18</v>
      </c>
      <c r="N249" s="212" t="s">
        <v>42</v>
      </c>
      <c r="O249" s="85"/>
      <c r="P249" s="213">
        <f>O249*H249</f>
        <v>0</v>
      </c>
      <c r="Q249" s="213">
        <v>0</v>
      </c>
      <c r="R249" s="213">
        <f>Q249*H249</f>
        <v>0</v>
      </c>
      <c r="S249" s="213">
        <v>0.014</v>
      </c>
      <c r="T249" s="214">
        <f>S249*H249</f>
        <v>2.0957999999999997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5" t="s">
        <v>142</v>
      </c>
      <c r="AT249" s="215" t="s">
        <v>137</v>
      </c>
      <c r="AU249" s="215" t="s">
        <v>81</v>
      </c>
      <c r="AY249" s="18" t="s">
        <v>134</v>
      </c>
      <c r="BE249" s="216">
        <f>IF(N249="základní",J249,0)</f>
        <v>0</v>
      </c>
      <c r="BF249" s="216">
        <f>IF(N249="snížená",J249,0)</f>
        <v>0</v>
      </c>
      <c r="BG249" s="216">
        <f>IF(N249="zákl. přenesená",J249,0)</f>
        <v>0</v>
      </c>
      <c r="BH249" s="216">
        <f>IF(N249="sníž. přenesená",J249,0)</f>
        <v>0</v>
      </c>
      <c r="BI249" s="216">
        <f>IF(N249="nulová",J249,0)</f>
        <v>0</v>
      </c>
      <c r="BJ249" s="18" t="s">
        <v>79</v>
      </c>
      <c r="BK249" s="216">
        <f>ROUND(I249*H249,2)</f>
        <v>0</v>
      </c>
      <c r="BL249" s="18" t="s">
        <v>142</v>
      </c>
      <c r="BM249" s="215" t="s">
        <v>363</v>
      </c>
    </row>
    <row r="250" s="2" customFormat="1">
      <c r="A250" s="39"/>
      <c r="B250" s="40"/>
      <c r="C250" s="41"/>
      <c r="D250" s="217" t="s">
        <v>144</v>
      </c>
      <c r="E250" s="41"/>
      <c r="F250" s="218" t="s">
        <v>364</v>
      </c>
      <c r="G250" s="41"/>
      <c r="H250" s="41"/>
      <c r="I250" s="219"/>
      <c r="J250" s="41"/>
      <c r="K250" s="41"/>
      <c r="L250" s="45"/>
      <c r="M250" s="220"/>
      <c r="N250" s="221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144</v>
      </c>
      <c r="AU250" s="18" t="s">
        <v>81</v>
      </c>
    </row>
    <row r="251" s="13" customFormat="1">
      <c r="A251" s="13"/>
      <c r="B251" s="222"/>
      <c r="C251" s="223"/>
      <c r="D251" s="224" t="s">
        <v>146</v>
      </c>
      <c r="E251" s="225" t="s">
        <v>18</v>
      </c>
      <c r="F251" s="226" t="s">
        <v>365</v>
      </c>
      <c r="G251" s="223"/>
      <c r="H251" s="227">
        <v>92.400000000000006</v>
      </c>
      <c r="I251" s="228"/>
      <c r="J251" s="223"/>
      <c r="K251" s="223"/>
      <c r="L251" s="229"/>
      <c r="M251" s="230"/>
      <c r="N251" s="231"/>
      <c r="O251" s="231"/>
      <c r="P251" s="231"/>
      <c r="Q251" s="231"/>
      <c r="R251" s="231"/>
      <c r="S251" s="231"/>
      <c r="T251" s="23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3" t="s">
        <v>146</v>
      </c>
      <c r="AU251" s="233" t="s">
        <v>81</v>
      </c>
      <c r="AV251" s="13" t="s">
        <v>81</v>
      </c>
      <c r="AW251" s="13" t="s">
        <v>32</v>
      </c>
      <c r="AX251" s="13" t="s">
        <v>71</v>
      </c>
      <c r="AY251" s="233" t="s">
        <v>134</v>
      </c>
    </row>
    <row r="252" s="15" customFormat="1">
      <c r="A252" s="15"/>
      <c r="B252" s="245"/>
      <c r="C252" s="246"/>
      <c r="D252" s="224" t="s">
        <v>146</v>
      </c>
      <c r="E252" s="247" t="s">
        <v>18</v>
      </c>
      <c r="F252" s="248" t="s">
        <v>366</v>
      </c>
      <c r="G252" s="246"/>
      <c r="H252" s="247" t="s">
        <v>18</v>
      </c>
      <c r="I252" s="249"/>
      <c r="J252" s="246"/>
      <c r="K252" s="246"/>
      <c r="L252" s="250"/>
      <c r="M252" s="251"/>
      <c r="N252" s="252"/>
      <c r="O252" s="252"/>
      <c r="P252" s="252"/>
      <c r="Q252" s="252"/>
      <c r="R252" s="252"/>
      <c r="S252" s="252"/>
      <c r="T252" s="253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54" t="s">
        <v>146</v>
      </c>
      <c r="AU252" s="254" t="s">
        <v>81</v>
      </c>
      <c r="AV252" s="15" t="s">
        <v>79</v>
      </c>
      <c r="AW252" s="15" t="s">
        <v>32</v>
      </c>
      <c r="AX252" s="15" t="s">
        <v>71</v>
      </c>
      <c r="AY252" s="254" t="s">
        <v>134</v>
      </c>
    </row>
    <row r="253" s="13" customFormat="1">
      <c r="A253" s="13"/>
      <c r="B253" s="222"/>
      <c r="C253" s="223"/>
      <c r="D253" s="224" t="s">
        <v>146</v>
      </c>
      <c r="E253" s="225" t="s">
        <v>18</v>
      </c>
      <c r="F253" s="226" t="s">
        <v>367</v>
      </c>
      <c r="G253" s="223"/>
      <c r="H253" s="227">
        <v>57.299999999999997</v>
      </c>
      <c r="I253" s="228"/>
      <c r="J253" s="223"/>
      <c r="K253" s="223"/>
      <c r="L253" s="229"/>
      <c r="M253" s="230"/>
      <c r="N253" s="231"/>
      <c r="O253" s="231"/>
      <c r="P253" s="231"/>
      <c r="Q253" s="231"/>
      <c r="R253" s="231"/>
      <c r="S253" s="231"/>
      <c r="T253" s="23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3" t="s">
        <v>146</v>
      </c>
      <c r="AU253" s="233" t="s">
        <v>81</v>
      </c>
      <c r="AV253" s="13" t="s">
        <v>81</v>
      </c>
      <c r="AW253" s="13" t="s">
        <v>32</v>
      </c>
      <c r="AX253" s="13" t="s">
        <v>71</v>
      </c>
      <c r="AY253" s="233" t="s">
        <v>134</v>
      </c>
    </row>
    <row r="254" s="15" customFormat="1">
      <c r="A254" s="15"/>
      <c r="B254" s="245"/>
      <c r="C254" s="246"/>
      <c r="D254" s="224" t="s">
        <v>146</v>
      </c>
      <c r="E254" s="247" t="s">
        <v>18</v>
      </c>
      <c r="F254" s="248" t="s">
        <v>368</v>
      </c>
      <c r="G254" s="246"/>
      <c r="H254" s="247" t="s">
        <v>18</v>
      </c>
      <c r="I254" s="249"/>
      <c r="J254" s="246"/>
      <c r="K254" s="246"/>
      <c r="L254" s="250"/>
      <c r="M254" s="251"/>
      <c r="N254" s="252"/>
      <c r="O254" s="252"/>
      <c r="P254" s="252"/>
      <c r="Q254" s="252"/>
      <c r="R254" s="252"/>
      <c r="S254" s="252"/>
      <c r="T254" s="253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54" t="s">
        <v>146</v>
      </c>
      <c r="AU254" s="254" t="s">
        <v>81</v>
      </c>
      <c r="AV254" s="15" t="s">
        <v>79</v>
      </c>
      <c r="AW254" s="15" t="s">
        <v>32</v>
      </c>
      <c r="AX254" s="15" t="s">
        <v>71</v>
      </c>
      <c r="AY254" s="254" t="s">
        <v>134</v>
      </c>
    </row>
    <row r="255" s="14" customFormat="1">
      <c r="A255" s="14"/>
      <c r="B255" s="234"/>
      <c r="C255" s="235"/>
      <c r="D255" s="224" t="s">
        <v>146</v>
      </c>
      <c r="E255" s="236" t="s">
        <v>18</v>
      </c>
      <c r="F255" s="237" t="s">
        <v>148</v>
      </c>
      <c r="G255" s="235"/>
      <c r="H255" s="238">
        <v>149.69999999999999</v>
      </c>
      <c r="I255" s="239"/>
      <c r="J255" s="235"/>
      <c r="K255" s="235"/>
      <c r="L255" s="240"/>
      <c r="M255" s="241"/>
      <c r="N255" s="242"/>
      <c r="O255" s="242"/>
      <c r="P255" s="242"/>
      <c r="Q255" s="242"/>
      <c r="R255" s="242"/>
      <c r="S255" s="242"/>
      <c r="T255" s="24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4" t="s">
        <v>146</v>
      </c>
      <c r="AU255" s="244" t="s">
        <v>81</v>
      </c>
      <c r="AV255" s="14" t="s">
        <v>142</v>
      </c>
      <c r="AW255" s="14" t="s">
        <v>32</v>
      </c>
      <c r="AX255" s="14" t="s">
        <v>79</v>
      </c>
      <c r="AY255" s="244" t="s">
        <v>134</v>
      </c>
    </row>
    <row r="256" s="2" customFormat="1" ht="55.5" customHeight="1">
      <c r="A256" s="39"/>
      <c r="B256" s="40"/>
      <c r="C256" s="205" t="s">
        <v>369</v>
      </c>
      <c r="D256" s="205" t="s">
        <v>137</v>
      </c>
      <c r="E256" s="206" t="s">
        <v>370</v>
      </c>
      <c r="F256" s="207" t="s">
        <v>371</v>
      </c>
      <c r="G256" s="208" t="s">
        <v>140</v>
      </c>
      <c r="H256" s="209">
        <v>4.5</v>
      </c>
      <c r="I256" s="210"/>
      <c r="J256" s="209">
        <f>ROUND(I256*H256,2)</f>
        <v>0</v>
      </c>
      <c r="K256" s="207" t="s">
        <v>141</v>
      </c>
      <c r="L256" s="45"/>
      <c r="M256" s="211" t="s">
        <v>18</v>
      </c>
      <c r="N256" s="212" t="s">
        <v>42</v>
      </c>
      <c r="O256" s="85"/>
      <c r="P256" s="213">
        <f>O256*H256</f>
        <v>0</v>
      </c>
      <c r="Q256" s="213">
        <v>0</v>
      </c>
      <c r="R256" s="213">
        <f>Q256*H256</f>
        <v>0</v>
      </c>
      <c r="S256" s="213">
        <v>1.8</v>
      </c>
      <c r="T256" s="214">
        <f>S256*H256</f>
        <v>8.0999999999999996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5" t="s">
        <v>142</v>
      </c>
      <c r="AT256" s="215" t="s">
        <v>137</v>
      </c>
      <c r="AU256" s="215" t="s">
        <v>81</v>
      </c>
      <c r="AY256" s="18" t="s">
        <v>134</v>
      </c>
      <c r="BE256" s="216">
        <f>IF(N256="základní",J256,0)</f>
        <v>0</v>
      </c>
      <c r="BF256" s="216">
        <f>IF(N256="snížená",J256,0)</f>
        <v>0</v>
      </c>
      <c r="BG256" s="216">
        <f>IF(N256="zákl. přenesená",J256,0)</f>
        <v>0</v>
      </c>
      <c r="BH256" s="216">
        <f>IF(N256="sníž. přenesená",J256,0)</f>
        <v>0</v>
      </c>
      <c r="BI256" s="216">
        <f>IF(N256="nulová",J256,0)</f>
        <v>0</v>
      </c>
      <c r="BJ256" s="18" t="s">
        <v>79</v>
      </c>
      <c r="BK256" s="216">
        <f>ROUND(I256*H256,2)</f>
        <v>0</v>
      </c>
      <c r="BL256" s="18" t="s">
        <v>142</v>
      </c>
      <c r="BM256" s="215" t="s">
        <v>372</v>
      </c>
    </row>
    <row r="257" s="2" customFormat="1">
      <c r="A257" s="39"/>
      <c r="B257" s="40"/>
      <c r="C257" s="41"/>
      <c r="D257" s="217" t="s">
        <v>144</v>
      </c>
      <c r="E257" s="41"/>
      <c r="F257" s="218" t="s">
        <v>373</v>
      </c>
      <c r="G257" s="41"/>
      <c r="H257" s="41"/>
      <c r="I257" s="219"/>
      <c r="J257" s="41"/>
      <c r="K257" s="41"/>
      <c r="L257" s="45"/>
      <c r="M257" s="220"/>
      <c r="N257" s="221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144</v>
      </c>
      <c r="AU257" s="18" t="s">
        <v>81</v>
      </c>
    </row>
    <row r="258" s="13" customFormat="1">
      <c r="A258" s="13"/>
      <c r="B258" s="222"/>
      <c r="C258" s="223"/>
      <c r="D258" s="224" t="s">
        <v>146</v>
      </c>
      <c r="E258" s="225" t="s">
        <v>18</v>
      </c>
      <c r="F258" s="226" t="s">
        <v>374</v>
      </c>
      <c r="G258" s="223"/>
      <c r="H258" s="227">
        <v>4.5</v>
      </c>
      <c r="I258" s="228"/>
      <c r="J258" s="223"/>
      <c r="K258" s="223"/>
      <c r="L258" s="229"/>
      <c r="M258" s="230"/>
      <c r="N258" s="231"/>
      <c r="O258" s="231"/>
      <c r="P258" s="231"/>
      <c r="Q258" s="231"/>
      <c r="R258" s="231"/>
      <c r="S258" s="231"/>
      <c r="T258" s="23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3" t="s">
        <v>146</v>
      </c>
      <c r="AU258" s="233" t="s">
        <v>81</v>
      </c>
      <c r="AV258" s="13" t="s">
        <v>81</v>
      </c>
      <c r="AW258" s="13" t="s">
        <v>32</v>
      </c>
      <c r="AX258" s="13" t="s">
        <v>71</v>
      </c>
      <c r="AY258" s="233" t="s">
        <v>134</v>
      </c>
    </row>
    <row r="259" s="15" customFormat="1">
      <c r="A259" s="15"/>
      <c r="B259" s="245"/>
      <c r="C259" s="246"/>
      <c r="D259" s="224" t="s">
        <v>146</v>
      </c>
      <c r="E259" s="247" t="s">
        <v>18</v>
      </c>
      <c r="F259" s="248" t="s">
        <v>375</v>
      </c>
      <c r="G259" s="246"/>
      <c r="H259" s="247" t="s">
        <v>18</v>
      </c>
      <c r="I259" s="249"/>
      <c r="J259" s="246"/>
      <c r="K259" s="246"/>
      <c r="L259" s="250"/>
      <c r="M259" s="251"/>
      <c r="N259" s="252"/>
      <c r="O259" s="252"/>
      <c r="P259" s="252"/>
      <c r="Q259" s="252"/>
      <c r="R259" s="252"/>
      <c r="S259" s="252"/>
      <c r="T259" s="253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54" t="s">
        <v>146</v>
      </c>
      <c r="AU259" s="254" t="s">
        <v>81</v>
      </c>
      <c r="AV259" s="15" t="s">
        <v>79</v>
      </c>
      <c r="AW259" s="15" t="s">
        <v>32</v>
      </c>
      <c r="AX259" s="15" t="s">
        <v>71</v>
      </c>
      <c r="AY259" s="254" t="s">
        <v>134</v>
      </c>
    </row>
    <row r="260" s="14" customFormat="1">
      <c r="A260" s="14"/>
      <c r="B260" s="234"/>
      <c r="C260" s="235"/>
      <c r="D260" s="224" t="s">
        <v>146</v>
      </c>
      <c r="E260" s="236" t="s">
        <v>18</v>
      </c>
      <c r="F260" s="237" t="s">
        <v>148</v>
      </c>
      <c r="G260" s="235"/>
      <c r="H260" s="238">
        <v>4.5</v>
      </c>
      <c r="I260" s="239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4" t="s">
        <v>146</v>
      </c>
      <c r="AU260" s="244" t="s">
        <v>81</v>
      </c>
      <c r="AV260" s="14" t="s">
        <v>142</v>
      </c>
      <c r="AW260" s="14" t="s">
        <v>32</v>
      </c>
      <c r="AX260" s="14" t="s">
        <v>79</v>
      </c>
      <c r="AY260" s="244" t="s">
        <v>134</v>
      </c>
    </row>
    <row r="261" s="2" customFormat="1" ht="33" customHeight="1">
      <c r="A261" s="39"/>
      <c r="B261" s="40"/>
      <c r="C261" s="205" t="s">
        <v>376</v>
      </c>
      <c r="D261" s="205" t="s">
        <v>137</v>
      </c>
      <c r="E261" s="206" t="s">
        <v>377</v>
      </c>
      <c r="F261" s="207" t="s">
        <v>378</v>
      </c>
      <c r="G261" s="208" t="s">
        <v>159</v>
      </c>
      <c r="H261" s="209">
        <v>149.69999999999999</v>
      </c>
      <c r="I261" s="210"/>
      <c r="J261" s="209">
        <f>ROUND(I261*H261,2)</f>
        <v>0</v>
      </c>
      <c r="K261" s="207" t="s">
        <v>141</v>
      </c>
      <c r="L261" s="45"/>
      <c r="M261" s="211" t="s">
        <v>18</v>
      </c>
      <c r="N261" s="212" t="s">
        <v>42</v>
      </c>
      <c r="O261" s="85"/>
      <c r="P261" s="213">
        <f>O261*H261</f>
        <v>0</v>
      </c>
      <c r="Q261" s="213">
        <v>0</v>
      </c>
      <c r="R261" s="213">
        <f>Q261*H261</f>
        <v>0</v>
      </c>
      <c r="S261" s="213">
        <v>0.0025999999999999999</v>
      </c>
      <c r="T261" s="214">
        <f>S261*H261</f>
        <v>0.38921999999999995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5" t="s">
        <v>142</v>
      </c>
      <c r="AT261" s="215" t="s">
        <v>137</v>
      </c>
      <c r="AU261" s="215" t="s">
        <v>81</v>
      </c>
      <c r="AY261" s="18" t="s">
        <v>134</v>
      </c>
      <c r="BE261" s="216">
        <f>IF(N261="základní",J261,0)</f>
        <v>0</v>
      </c>
      <c r="BF261" s="216">
        <f>IF(N261="snížená",J261,0)</f>
        <v>0</v>
      </c>
      <c r="BG261" s="216">
        <f>IF(N261="zákl. přenesená",J261,0)</f>
        <v>0</v>
      </c>
      <c r="BH261" s="216">
        <f>IF(N261="sníž. přenesená",J261,0)</f>
        <v>0</v>
      </c>
      <c r="BI261" s="216">
        <f>IF(N261="nulová",J261,0)</f>
        <v>0</v>
      </c>
      <c r="BJ261" s="18" t="s">
        <v>79</v>
      </c>
      <c r="BK261" s="216">
        <f>ROUND(I261*H261,2)</f>
        <v>0</v>
      </c>
      <c r="BL261" s="18" t="s">
        <v>142</v>
      </c>
      <c r="BM261" s="215" t="s">
        <v>379</v>
      </c>
    </row>
    <row r="262" s="2" customFormat="1">
      <c r="A262" s="39"/>
      <c r="B262" s="40"/>
      <c r="C262" s="41"/>
      <c r="D262" s="217" t="s">
        <v>144</v>
      </c>
      <c r="E262" s="41"/>
      <c r="F262" s="218" t="s">
        <v>380</v>
      </c>
      <c r="G262" s="41"/>
      <c r="H262" s="41"/>
      <c r="I262" s="219"/>
      <c r="J262" s="41"/>
      <c r="K262" s="41"/>
      <c r="L262" s="45"/>
      <c r="M262" s="220"/>
      <c r="N262" s="221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144</v>
      </c>
      <c r="AU262" s="18" t="s">
        <v>81</v>
      </c>
    </row>
    <row r="263" s="12" customFormat="1" ht="22.8" customHeight="1">
      <c r="A263" s="12"/>
      <c r="B263" s="189"/>
      <c r="C263" s="190"/>
      <c r="D263" s="191" t="s">
        <v>70</v>
      </c>
      <c r="E263" s="203" t="s">
        <v>381</v>
      </c>
      <c r="F263" s="203" t="s">
        <v>382</v>
      </c>
      <c r="G263" s="190"/>
      <c r="H263" s="190"/>
      <c r="I263" s="193"/>
      <c r="J263" s="204">
        <f>BK263</f>
        <v>0</v>
      </c>
      <c r="K263" s="190"/>
      <c r="L263" s="195"/>
      <c r="M263" s="196"/>
      <c r="N263" s="197"/>
      <c r="O263" s="197"/>
      <c r="P263" s="198">
        <f>SUM(P264:P299)</f>
        <v>0</v>
      </c>
      <c r="Q263" s="197"/>
      <c r="R263" s="198">
        <f>SUM(R264:R299)</f>
        <v>0</v>
      </c>
      <c r="S263" s="197"/>
      <c r="T263" s="199">
        <f>SUM(T264:T299)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0" t="s">
        <v>79</v>
      </c>
      <c r="AT263" s="201" t="s">
        <v>70</v>
      </c>
      <c r="AU263" s="201" t="s">
        <v>79</v>
      </c>
      <c r="AY263" s="200" t="s">
        <v>134</v>
      </c>
      <c r="BK263" s="202">
        <f>SUM(BK264:BK299)</f>
        <v>0</v>
      </c>
    </row>
    <row r="264" s="2" customFormat="1" ht="44.25" customHeight="1">
      <c r="A264" s="39"/>
      <c r="B264" s="40"/>
      <c r="C264" s="205" t="s">
        <v>383</v>
      </c>
      <c r="D264" s="205" t="s">
        <v>137</v>
      </c>
      <c r="E264" s="206" t="s">
        <v>384</v>
      </c>
      <c r="F264" s="207" t="s">
        <v>385</v>
      </c>
      <c r="G264" s="208" t="s">
        <v>386</v>
      </c>
      <c r="H264" s="209">
        <v>502.43000000000001</v>
      </c>
      <c r="I264" s="210"/>
      <c r="J264" s="209">
        <f>ROUND(I264*H264,2)</f>
        <v>0</v>
      </c>
      <c r="K264" s="207" t="s">
        <v>141</v>
      </c>
      <c r="L264" s="45"/>
      <c r="M264" s="211" t="s">
        <v>18</v>
      </c>
      <c r="N264" s="212" t="s">
        <v>42</v>
      </c>
      <c r="O264" s="85"/>
      <c r="P264" s="213">
        <f>O264*H264</f>
        <v>0</v>
      </c>
      <c r="Q264" s="213">
        <v>0</v>
      </c>
      <c r="R264" s="213">
        <f>Q264*H264</f>
        <v>0</v>
      </c>
      <c r="S264" s="213">
        <v>0</v>
      </c>
      <c r="T264" s="214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5" t="s">
        <v>142</v>
      </c>
      <c r="AT264" s="215" t="s">
        <v>137</v>
      </c>
      <c r="AU264" s="215" t="s">
        <v>81</v>
      </c>
      <c r="AY264" s="18" t="s">
        <v>134</v>
      </c>
      <c r="BE264" s="216">
        <f>IF(N264="základní",J264,0)</f>
        <v>0</v>
      </c>
      <c r="BF264" s="216">
        <f>IF(N264="snížená",J264,0)</f>
        <v>0</v>
      </c>
      <c r="BG264" s="216">
        <f>IF(N264="zákl. přenesená",J264,0)</f>
        <v>0</v>
      </c>
      <c r="BH264" s="216">
        <f>IF(N264="sníž. přenesená",J264,0)</f>
        <v>0</v>
      </c>
      <c r="BI264" s="216">
        <f>IF(N264="nulová",J264,0)</f>
        <v>0</v>
      </c>
      <c r="BJ264" s="18" t="s">
        <v>79</v>
      </c>
      <c r="BK264" s="216">
        <f>ROUND(I264*H264,2)</f>
        <v>0</v>
      </c>
      <c r="BL264" s="18" t="s">
        <v>142</v>
      </c>
      <c r="BM264" s="215" t="s">
        <v>387</v>
      </c>
    </row>
    <row r="265" s="2" customFormat="1">
      <c r="A265" s="39"/>
      <c r="B265" s="40"/>
      <c r="C265" s="41"/>
      <c r="D265" s="217" t="s">
        <v>144</v>
      </c>
      <c r="E265" s="41"/>
      <c r="F265" s="218" t="s">
        <v>388</v>
      </c>
      <c r="G265" s="41"/>
      <c r="H265" s="41"/>
      <c r="I265" s="219"/>
      <c r="J265" s="41"/>
      <c r="K265" s="41"/>
      <c r="L265" s="45"/>
      <c r="M265" s="220"/>
      <c r="N265" s="221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144</v>
      </c>
      <c r="AU265" s="18" t="s">
        <v>81</v>
      </c>
    </row>
    <row r="266" s="2" customFormat="1" ht="33" customHeight="1">
      <c r="A266" s="39"/>
      <c r="B266" s="40"/>
      <c r="C266" s="205" t="s">
        <v>389</v>
      </c>
      <c r="D266" s="205" t="s">
        <v>137</v>
      </c>
      <c r="E266" s="206" t="s">
        <v>390</v>
      </c>
      <c r="F266" s="207" t="s">
        <v>391</v>
      </c>
      <c r="G266" s="208" t="s">
        <v>386</v>
      </c>
      <c r="H266" s="209">
        <v>502.43000000000001</v>
      </c>
      <c r="I266" s="210"/>
      <c r="J266" s="209">
        <f>ROUND(I266*H266,2)</f>
        <v>0</v>
      </c>
      <c r="K266" s="207" t="s">
        <v>141</v>
      </c>
      <c r="L266" s="45"/>
      <c r="M266" s="211" t="s">
        <v>18</v>
      </c>
      <c r="N266" s="212" t="s">
        <v>42</v>
      </c>
      <c r="O266" s="85"/>
      <c r="P266" s="213">
        <f>O266*H266</f>
        <v>0</v>
      </c>
      <c r="Q266" s="213">
        <v>0</v>
      </c>
      <c r="R266" s="213">
        <f>Q266*H266</f>
        <v>0</v>
      </c>
      <c r="S266" s="213">
        <v>0</v>
      </c>
      <c r="T266" s="214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5" t="s">
        <v>142</v>
      </c>
      <c r="AT266" s="215" t="s">
        <v>137</v>
      </c>
      <c r="AU266" s="215" t="s">
        <v>81</v>
      </c>
      <c r="AY266" s="18" t="s">
        <v>134</v>
      </c>
      <c r="BE266" s="216">
        <f>IF(N266="základní",J266,0)</f>
        <v>0</v>
      </c>
      <c r="BF266" s="216">
        <f>IF(N266="snížená",J266,0)</f>
        <v>0</v>
      </c>
      <c r="BG266" s="216">
        <f>IF(N266="zákl. přenesená",J266,0)</f>
        <v>0</v>
      </c>
      <c r="BH266" s="216">
        <f>IF(N266="sníž. přenesená",J266,0)</f>
        <v>0</v>
      </c>
      <c r="BI266" s="216">
        <f>IF(N266="nulová",J266,0)</f>
        <v>0</v>
      </c>
      <c r="BJ266" s="18" t="s">
        <v>79</v>
      </c>
      <c r="BK266" s="216">
        <f>ROUND(I266*H266,2)</f>
        <v>0</v>
      </c>
      <c r="BL266" s="18" t="s">
        <v>142</v>
      </c>
      <c r="BM266" s="215" t="s">
        <v>392</v>
      </c>
    </row>
    <row r="267" s="2" customFormat="1">
      <c r="A267" s="39"/>
      <c r="B267" s="40"/>
      <c r="C267" s="41"/>
      <c r="D267" s="217" t="s">
        <v>144</v>
      </c>
      <c r="E267" s="41"/>
      <c r="F267" s="218" t="s">
        <v>393</v>
      </c>
      <c r="G267" s="41"/>
      <c r="H267" s="41"/>
      <c r="I267" s="219"/>
      <c r="J267" s="41"/>
      <c r="K267" s="41"/>
      <c r="L267" s="45"/>
      <c r="M267" s="220"/>
      <c r="N267" s="221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144</v>
      </c>
      <c r="AU267" s="18" t="s">
        <v>81</v>
      </c>
    </row>
    <row r="268" s="2" customFormat="1" ht="44.25" customHeight="1">
      <c r="A268" s="39"/>
      <c r="B268" s="40"/>
      <c r="C268" s="205" t="s">
        <v>394</v>
      </c>
      <c r="D268" s="205" t="s">
        <v>137</v>
      </c>
      <c r="E268" s="206" t="s">
        <v>395</v>
      </c>
      <c r="F268" s="207" t="s">
        <v>396</v>
      </c>
      <c r="G268" s="208" t="s">
        <v>386</v>
      </c>
      <c r="H268" s="209">
        <v>7032.7600000000002</v>
      </c>
      <c r="I268" s="210"/>
      <c r="J268" s="209">
        <f>ROUND(I268*H268,2)</f>
        <v>0</v>
      </c>
      <c r="K268" s="207" t="s">
        <v>141</v>
      </c>
      <c r="L268" s="45"/>
      <c r="M268" s="211" t="s">
        <v>18</v>
      </c>
      <c r="N268" s="212" t="s">
        <v>42</v>
      </c>
      <c r="O268" s="85"/>
      <c r="P268" s="213">
        <f>O268*H268</f>
        <v>0</v>
      </c>
      <c r="Q268" s="213">
        <v>0</v>
      </c>
      <c r="R268" s="213">
        <f>Q268*H268</f>
        <v>0</v>
      </c>
      <c r="S268" s="213">
        <v>0</v>
      </c>
      <c r="T268" s="214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5" t="s">
        <v>142</v>
      </c>
      <c r="AT268" s="215" t="s">
        <v>137</v>
      </c>
      <c r="AU268" s="215" t="s">
        <v>81</v>
      </c>
      <c r="AY268" s="18" t="s">
        <v>134</v>
      </c>
      <c r="BE268" s="216">
        <f>IF(N268="základní",J268,0)</f>
        <v>0</v>
      </c>
      <c r="BF268" s="216">
        <f>IF(N268="snížená",J268,0)</f>
        <v>0</v>
      </c>
      <c r="BG268" s="216">
        <f>IF(N268="zákl. přenesená",J268,0)</f>
        <v>0</v>
      </c>
      <c r="BH268" s="216">
        <f>IF(N268="sníž. přenesená",J268,0)</f>
        <v>0</v>
      </c>
      <c r="BI268" s="216">
        <f>IF(N268="nulová",J268,0)</f>
        <v>0</v>
      </c>
      <c r="BJ268" s="18" t="s">
        <v>79</v>
      </c>
      <c r="BK268" s="216">
        <f>ROUND(I268*H268,2)</f>
        <v>0</v>
      </c>
      <c r="BL268" s="18" t="s">
        <v>142</v>
      </c>
      <c r="BM268" s="215" t="s">
        <v>397</v>
      </c>
    </row>
    <row r="269" s="2" customFormat="1">
      <c r="A269" s="39"/>
      <c r="B269" s="40"/>
      <c r="C269" s="41"/>
      <c r="D269" s="217" t="s">
        <v>144</v>
      </c>
      <c r="E269" s="41"/>
      <c r="F269" s="218" t="s">
        <v>398</v>
      </c>
      <c r="G269" s="41"/>
      <c r="H269" s="41"/>
      <c r="I269" s="219"/>
      <c r="J269" s="41"/>
      <c r="K269" s="41"/>
      <c r="L269" s="45"/>
      <c r="M269" s="220"/>
      <c r="N269" s="221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144</v>
      </c>
      <c r="AU269" s="18" t="s">
        <v>81</v>
      </c>
    </row>
    <row r="270" s="13" customFormat="1">
      <c r="A270" s="13"/>
      <c r="B270" s="222"/>
      <c r="C270" s="223"/>
      <c r="D270" s="224" t="s">
        <v>146</v>
      </c>
      <c r="E270" s="225" t="s">
        <v>18</v>
      </c>
      <c r="F270" s="226" t="s">
        <v>399</v>
      </c>
      <c r="G270" s="223"/>
      <c r="H270" s="227">
        <v>7032.7600000000002</v>
      </c>
      <c r="I270" s="228"/>
      <c r="J270" s="223"/>
      <c r="K270" s="223"/>
      <c r="L270" s="229"/>
      <c r="M270" s="230"/>
      <c r="N270" s="231"/>
      <c r="O270" s="231"/>
      <c r="P270" s="231"/>
      <c r="Q270" s="231"/>
      <c r="R270" s="231"/>
      <c r="S270" s="231"/>
      <c r="T270" s="23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3" t="s">
        <v>146</v>
      </c>
      <c r="AU270" s="233" t="s">
        <v>81</v>
      </c>
      <c r="AV270" s="13" t="s">
        <v>81</v>
      </c>
      <c r="AW270" s="13" t="s">
        <v>32</v>
      </c>
      <c r="AX270" s="13" t="s">
        <v>71</v>
      </c>
      <c r="AY270" s="233" t="s">
        <v>134</v>
      </c>
    </row>
    <row r="271" s="14" customFormat="1">
      <c r="A271" s="14"/>
      <c r="B271" s="234"/>
      <c r="C271" s="235"/>
      <c r="D271" s="224" t="s">
        <v>146</v>
      </c>
      <c r="E271" s="236" t="s">
        <v>18</v>
      </c>
      <c r="F271" s="237" t="s">
        <v>148</v>
      </c>
      <c r="G271" s="235"/>
      <c r="H271" s="238">
        <v>7032.7600000000002</v>
      </c>
      <c r="I271" s="239"/>
      <c r="J271" s="235"/>
      <c r="K271" s="235"/>
      <c r="L271" s="240"/>
      <c r="M271" s="241"/>
      <c r="N271" s="242"/>
      <c r="O271" s="242"/>
      <c r="P271" s="242"/>
      <c r="Q271" s="242"/>
      <c r="R271" s="242"/>
      <c r="S271" s="242"/>
      <c r="T271" s="24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4" t="s">
        <v>146</v>
      </c>
      <c r="AU271" s="244" t="s">
        <v>81</v>
      </c>
      <c r="AV271" s="14" t="s">
        <v>142</v>
      </c>
      <c r="AW271" s="14" t="s">
        <v>32</v>
      </c>
      <c r="AX271" s="14" t="s">
        <v>79</v>
      </c>
      <c r="AY271" s="244" t="s">
        <v>134</v>
      </c>
    </row>
    <row r="272" s="2" customFormat="1" ht="37.8" customHeight="1">
      <c r="A272" s="39"/>
      <c r="B272" s="40"/>
      <c r="C272" s="205" t="s">
        <v>400</v>
      </c>
      <c r="D272" s="205" t="s">
        <v>137</v>
      </c>
      <c r="E272" s="206" t="s">
        <v>401</v>
      </c>
      <c r="F272" s="207" t="s">
        <v>402</v>
      </c>
      <c r="G272" s="208" t="s">
        <v>386</v>
      </c>
      <c r="H272" s="209">
        <v>12.720000000000001</v>
      </c>
      <c r="I272" s="210"/>
      <c r="J272" s="209">
        <f>ROUND(I272*H272,2)</f>
        <v>0</v>
      </c>
      <c r="K272" s="207" t="s">
        <v>141</v>
      </c>
      <c r="L272" s="45"/>
      <c r="M272" s="211" t="s">
        <v>18</v>
      </c>
      <c r="N272" s="212" t="s">
        <v>42</v>
      </c>
      <c r="O272" s="85"/>
      <c r="P272" s="213">
        <f>O272*H272</f>
        <v>0</v>
      </c>
      <c r="Q272" s="213">
        <v>0</v>
      </c>
      <c r="R272" s="213">
        <f>Q272*H272</f>
        <v>0</v>
      </c>
      <c r="S272" s="213">
        <v>0</v>
      </c>
      <c r="T272" s="214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5" t="s">
        <v>142</v>
      </c>
      <c r="AT272" s="215" t="s">
        <v>137</v>
      </c>
      <c r="AU272" s="215" t="s">
        <v>81</v>
      </c>
      <c r="AY272" s="18" t="s">
        <v>134</v>
      </c>
      <c r="BE272" s="216">
        <f>IF(N272="základní",J272,0)</f>
        <v>0</v>
      </c>
      <c r="BF272" s="216">
        <f>IF(N272="snížená",J272,0)</f>
        <v>0</v>
      </c>
      <c r="BG272" s="216">
        <f>IF(N272="zákl. přenesená",J272,0)</f>
        <v>0</v>
      </c>
      <c r="BH272" s="216">
        <f>IF(N272="sníž. přenesená",J272,0)</f>
        <v>0</v>
      </c>
      <c r="BI272" s="216">
        <f>IF(N272="nulová",J272,0)</f>
        <v>0</v>
      </c>
      <c r="BJ272" s="18" t="s">
        <v>79</v>
      </c>
      <c r="BK272" s="216">
        <f>ROUND(I272*H272,2)</f>
        <v>0</v>
      </c>
      <c r="BL272" s="18" t="s">
        <v>142</v>
      </c>
      <c r="BM272" s="215" t="s">
        <v>403</v>
      </c>
    </row>
    <row r="273" s="2" customFormat="1">
      <c r="A273" s="39"/>
      <c r="B273" s="40"/>
      <c r="C273" s="41"/>
      <c r="D273" s="217" t="s">
        <v>144</v>
      </c>
      <c r="E273" s="41"/>
      <c r="F273" s="218" t="s">
        <v>404</v>
      </c>
      <c r="G273" s="41"/>
      <c r="H273" s="41"/>
      <c r="I273" s="219"/>
      <c r="J273" s="41"/>
      <c r="K273" s="41"/>
      <c r="L273" s="45"/>
      <c r="M273" s="220"/>
      <c r="N273" s="221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144</v>
      </c>
      <c r="AU273" s="18" t="s">
        <v>81</v>
      </c>
    </row>
    <row r="274" s="13" customFormat="1">
      <c r="A274" s="13"/>
      <c r="B274" s="222"/>
      <c r="C274" s="223"/>
      <c r="D274" s="224" t="s">
        <v>146</v>
      </c>
      <c r="E274" s="225" t="s">
        <v>18</v>
      </c>
      <c r="F274" s="226" t="s">
        <v>405</v>
      </c>
      <c r="G274" s="223"/>
      <c r="H274" s="227">
        <v>7.3600000000000003</v>
      </c>
      <c r="I274" s="228"/>
      <c r="J274" s="223"/>
      <c r="K274" s="223"/>
      <c r="L274" s="229"/>
      <c r="M274" s="230"/>
      <c r="N274" s="231"/>
      <c r="O274" s="231"/>
      <c r="P274" s="231"/>
      <c r="Q274" s="231"/>
      <c r="R274" s="231"/>
      <c r="S274" s="231"/>
      <c r="T274" s="23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3" t="s">
        <v>146</v>
      </c>
      <c r="AU274" s="233" t="s">
        <v>81</v>
      </c>
      <c r="AV274" s="13" t="s">
        <v>81</v>
      </c>
      <c r="AW274" s="13" t="s">
        <v>32</v>
      </c>
      <c r="AX274" s="13" t="s">
        <v>71</v>
      </c>
      <c r="AY274" s="233" t="s">
        <v>134</v>
      </c>
    </row>
    <row r="275" s="13" customFormat="1">
      <c r="A275" s="13"/>
      <c r="B275" s="222"/>
      <c r="C275" s="223"/>
      <c r="D275" s="224" t="s">
        <v>146</v>
      </c>
      <c r="E275" s="225" t="s">
        <v>18</v>
      </c>
      <c r="F275" s="226" t="s">
        <v>406</v>
      </c>
      <c r="G275" s="223"/>
      <c r="H275" s="227">
        <v>5.3600000000000003</v>
      </c>
      <c r="I275" s="228"/>
      <c r="J275" s="223"/>
      <c r="K275" s="223"/>
      <c r="L275" s="229"/>
      <c r="M275" s="230"/>
      <c r="N275" s="231"/>
      <c r="O275" s="231"/>
      <c r="P275" s="231"/>
      <c r="Q275" s="231"/>
      <c r="R275" s="231"/>
      <c r="S275" s="231"/>
      <c r="T275" s="23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3" t="s">
        <v>146</v>
      </c>
      <c r="AU275" s="233" t="s">
        <v>81</v>
      </c>
      <c r="AV275" s="13" t="s">
        <v>81</v>
      </c>
      <c r="AW275" s="13" t="s">
        <v>32</v>
      </c>
      <c r="AX275" s="13" t="s">
        <v>71</v>
      </c>
      <c r="AY275" s="233" t="s">
        <v>134</v>
      </c>
    </row>
    <row r="276" s="14" customFormat="1">
      <c r="A276" s="14"/>
      <c r="B276" s="234"/>
      <c r="C276" s="235"/>
      <c r="D276" s="224" t="s">
        <v>146</v>
      </c>
      <c r="E276" s="236" t="s">
        <v>18</v>
      </c>
      <c r="F276" s="237" t="s">
        <v>148</v>
      </c>
      <c r="G276" s="235"/>
      <c r="H276" s="238">
        <v>12.720000000000001</v>
      </c>
      <c r="I276" s="239"/>
      <c r="J276" s="235"/>
      <c r="K276" s="235"/>
      <c r="L276" s="240"/>
      <c r="M276" s="241"/>
      <c r="N276" s="242"/>
      <c r="O276" s="242"/>
      <c r="P276" s="242"/>
      <c r="Q276" s="242"/>
      <c r="R276" s="242"/>
      <c r="S276" s="242"/>
      <c r="T276" s="24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4" t="s">
        <v>146</v>
      </c>
      <c r="AU276" s="244" t="s">
        <v>81</v>
      </c>
      <c r="AV276" s="14" t="s">
        <v>142</v>
      </c>
      <c r="AW276" s="14" t="s">
        <v>32</v>
      </c>
      <c r="AX276" s="14" t="s">
        <v>79</v>
      </c>
      <c r="AY276" s="244" t="s">
        <v>134</v>
      </c>
    </row>
    <row r="277" s="2" customFormat="1" ht="44.25" customHeight="1">
      <c r="A277" s="39"/>
      <c r="B277" s="40"/>
      <c r="C277" s="205" t="s">
        <v>407</v>
      </c>
      <c r="D277" s="205" t="s">
        <v>137</v>
      </c>
      <c r="E277" s="206" t="s">
        <v>408</v>
      </c>
      <c r="F277" s="207" t="s">
        <v>409</v>
      </c>
      <c r="G277" s="208" t="s">
        <v>386</v>
      </c>
      <c r="H277" s="209">
        <v>13.710000000000001</v>
      </c>
      <c r="I277" s="210"/>
      <c r="J277" s="209">
        <f>ROUND(I277*H277,2)</f>
        <v>0</v>
      </c>
      <c r="K277" s="207" t="s">
        <v>141</v>
      </c>
      <c r="L277" s="45"/>
      <c r="M277" s="211" t="s">
        <v>18</v>
      </c>
      <c r="N277" s="212" t="s">
        <v>42</v>
      </c>
      <c r="O277" s="85"/>
      <c r="P277" s="213">
        <f>O277*H277</f>
        <v>0</v>
      </c>
      <c r="Q277" s="213">
        <v>0</v>
      </c>
      <c r="R277" s="213">
        <f>Q277*H277</f>
        <v>0</v>
      </c>
      <c r="S277" s="213">
        <v>0</v>
      </c>
      <c r="T277" s="214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15" t="s">
        <v>142</v>
      </c>
      <c r="AT277" s="215" t="s">
        <v>137</v>
      </c>
      <c r="AU277" s="215" t="s">
        <v>81</v>
      </c>
      <c r="AY277" s="18" t="s">
        <v>134</v>
      </c>
      <c r="BE277" s="216">
        <f>IF(N277="základní",J277,0)</f>
        <v>0</v>
      </c>
      <c r="BF277" s="216">
        <f>IF(N277="snížená",J277,0)</f>
        <v>0</v>
      </c>
      <c r="BG277" s="216">
        <f>IF(N277="zákl. přenesená",J277,0)</f>
        <v>0</v>
      </c>
      <c r="BH277" s="216">
        <f>IF(N277="sníž. přenesená",J277,0)</f>
        <v>0</v>
      </c>
      <c r="BI277" s="216">
        <f>IF(N277="nulová",J277,0)</f>
        <v>0</v>
      </c>
      <c r="BJ277" s="18" t="s">
        <v>79</v>
      </c>
      <c r="BK277" s="216">
        <f>ROUND(I277*H277,2)</f>
        <v>0</v>
      </c>
      <c r="BL277" s="18" t="s">
        <v>142</v>
      </c>
      <c r="BM277" s="215" t="s">
        <v>410</v>
      </c>
    </row>
    <row r="278" s="2" customFormat="1">
      <c r="A278" s="39"/>
      <c r="B278" s="40"/>
      <c r="C278" s="41"/>
      <c r="D278" s="217" t="s">
        <v>144</v>
      </c>
      <c r="E278" s="41"/>
      <c r="F278" s="218" t="s">
        <v>411</v>
      </c>
      <c r="G278" s="41"/>
      <c r="H278" s="41"/>
      <c r="I278" s="219"/>
      <c r="J278" s="41"/>
      <c r="K278" s="41"/>
      <c r="L278" s="45"/>
      <c r="M278" s="220"/>
      <c r="N278" s="221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144</v>
      </c>
      <c r="AU278" s="18" t="s">
        <v>81</v>
      </c>
    </row>
    <row r="279" s="13" customFormat="1">
      <c r="A279" s="13"/>
      <c r="B279" s="222"/>
      <c r="C279" s="223"/>
      <c r="D279" s="224" t="s">
        <v>146</v>
      </c>
      <c r="E279" s="225" t="s">
        <v>18</v>
      </c>
      <c r="F279" s="226" t="s">
        <v>412</v>
      </c>
      <c r="G279" s="223"/>
      <c r="H279" s="227">
        <v>3.5800000000000001</v>
      </c>
      <c r="I279" s="228"/>
      <c r="J279" s="223"/>
      <c r="K279" s="223"/>
      <c r="L279" s="229"/>
      <c r="M279" s="230"/>
      <c r="N279" s="231"/>
      <c r="O279" s="231"/>
      <c r="P279" s="231"/>
      <c r="Q279" s="231"/>
      <c r="R279" s="231"/>
      <c r="S279" s="231"/>
      <c r="T279" s="23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3" t="s">
        <v>146</v>
      </c>
      <c r="AU279" s="233" t="s">
        <v>81</v>
      </c>
      <c r="AV279" s="13" t="s">
        <v>81</v>
      </c>
      <c r="AW279" s="13" t="s">
        <v>32</v>
      </c>
      <c r="AX279" s="13" t="s">
        <v>71</v>
      </c>
      <c r="AY279" s="233" t="s">
        <v>134</v>
      </c>
    </row>
    <row r="280" s="15" customFormat="1">
      <c r="A280" s="15"/>
      <c r="B280" s="245"/>
      <c r="C280" s="246"/>
      <c r="D280" s="224" t="s">
        <v>146</v>
      </c>
      <c r="E280" s="247" t="s">
        <v>18</v>
      </c>
      <c r="F280" s="248" t="s">
        <v>413</v>
      </c>
      <c r="G280" s="246"/>
      <c r="H280" s="247" t="s">
        <v>18</v>
      </c>
      <c r="I280" s="249"/>
      <c r="J280" s="246"/>
      <c r="K280" s="246"/>
      <c r="L280" s="250"/>
      <c r="M280" s="251"/>
      <c r="N280" s="252"/>
      <c r="O280" s="252"/>
      <c r="P280" s="252"/>
      <c r="Q280" s="252"/>
      <c r="R280" s="252"/>
      <c r="S280" s="252"/>
      <c r="T280" s="253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54" t="s">
        <v>146</v>
      </c>
      <c r="AU280" s="254" t="s">
        <v>81</v>
      </c>
      <c r="AV280" s="15" t="s">
        <v>79</v>
      </c>
      <c r="AW280" s="15" t="s">
        <v>32</v>
      </c>
      <c r="AX280" s="15" t="s">
        <v>71</v>
      </c>
      <c r="AY280" s="254" t="s">
        <v>134</v>
      </c>
    </row>
    <row r="281" s="13" customFormat="1">
      <c r="A281" s="13"/>
      <c r="B281" s="222"/>
      <c r="C281" s="223"/>
      <c r="D281" s="224" t="s">
        <v>146</v>
      </c>
      <c r="E281" s="225" t="s">
        <v>18</v>
      </c>
      <c r="F281" s="226" t="s">
        <v>414</v>
      </c>
      <c r="G281" s="223"/>
      <c r="H281" s="227">
        <v>10.130000000000001</v>
      </c>
      <c r="I281" s="228"/>
      <c r="J281" s="223"/>
      <c r="K281" s="223"/>
      <c r="L281" s="229"/>
      <c r="M281" s="230"/>
      <c r="N281" s="231"/>
      <c r="O281" s="231"/>
      <c r="P281" s="231"/>
      <c r="Q281" s="231"/>
      <c r="R281" s="231"/>
      <c r="S281" s="231"/>
      <c r="T281" s="23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3" t="s">
        <v>146</v>
      </c>
      <c r="AU281" s="233" t="s">
        <v>81</v>
      </c>
      <c r="AV281" s="13" t="s">
        <v>81</v>
      </c>
      <c r="AW281" s="13" t="s">
        <v>32</v>
      </c>
      <c r="AX281" s="13" t="s">
        <v>71</v>
      </c>
      <c r="AY281" s="233" t="s">
        <v>134</v>
      </c>
    </row>
    <row r="282" s="15" customFormat="1">
      <c r="A282" s="15"/>
      <c r="B282" s="245"/>
      <c r="C282" s="246"/>
      <c r="D282" s="224" t="s">
        <v>146</v>
      </c>
      <c r="E282" s="247" t="s">
        <v>18</v>
      </c>
      <c r="F282" s="248" t="s">
        <v>415</v>
      </c>
      <c r="G282" s="246"/>
      <c r="H282" s="247" t="s">
        <v>18</v>
      </c>
      <c r="I282" s="249"/>
      <c r="J282" s="246"/>
      <c r="K282" s="246"/>
      <c r="L282" s="250"/>
      <c r="M282" s="251"/>
      <c r="N282" s="252"/>
      <c r="O282" s="252"/>
      <c r="P282" s="252"/>
      <c r="Q282" s="252"/>
      <c r="R282" s="252"/>
      <c r="S282" s="252"/>
      <c r="T282" s="253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54" t="s">
        <v>146</v>
      </c>
      <c r="AU282" s="254" t="s">
        <v>81</v>
      </c>
      <c r="AV282" s="15" t="s">
        <v>79</v>
      </c>
      <c r="AW282" s="15" t="s">
        <v>32</v>
      </c>
      <c r="AX282" s="15" t="s">
        <v>71</v>
      </c>
      <c r="AY282" s="254" t="s">
        <v>134</v>
      </c>
    </row>
    <row r="283" s="14" customFormat="1">
      <c r="A283" s="14"/>
      <c r="B283" s="234"/>
      <c r="C283" s="235"/>
      <c r="D283" s="224" t="s">
        <v>146</v>
      </c>
      <c r="E283" s="236" t="s">
        <v>18</v>
      </c>
      <c r="F283" s="237" t="s">
        <v>148</v>
      </c>
      <c r="G283" s="235"/>
      <c r="H283" s="238">
        <v>13.710000000000001</v>
      </c>
      <c r="I283" s="239"/>
      <c r="J283" s="235"/>
      <c r="K283" s="235"/>
      <c r="L283" s="240"/>
      <c r="M283" s="241"/>
      <c r="N283" s="242"/>
      <c r="O283" s="242"/>
      <c r="P283" s="242"/>
      <c r="Q283" s="242"/>
      <c r="R283" s="242"/>
      <c r="S283" s="242"/>
      <c r="T283" s="24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4" t="s">
        <v>146</v>
      </c>
      <c r="AU283" s="244" t="s">
        <v>81</v>
      </c>
      <c r="AV283" s="14" t="s">
        <v>142</v>
      </c>
      <c r="AW283" s="14" t="s">
        <v>32</v>
      </c>
      <c r="AX283" s="14" t="s">
        <v>79</v>
      </c>
      <c r="AY283" s="244" t="s">
        <v>134</v>
      </c>
    </row>
    <row r="284" s="2" customFormat="1" ht="44.25" customHeight="1">
      <c r="A284" s="39"/>
      <c r="B284" s="40"/>
      <c r="C284" s="205" t="s">
        <v>416</v>
      </c>
      <c r="D284" s="205" t="s">
        <v>137</v>
      </c>
      <c r="E284" s="206" t="s">
        <v>417</v>
      </c>
      <c r="F284" s="207" t="s">
        <v>418</v>
      </c>
      <c r="G284" s="208" t="s">
        <v>386</v>
      </c>
      <c r="H284" s="209">
        <v>60.770000000000003</v>
      </c>
      <c r="I284" s="210"/>
      <c r="J284" s="209">
        <f>ROUND(I284*H284,2)</f>
        <v>0</v>
      </c>
      <c r="K284" s="207" t="s">
        <v>141</v>
      </c>
      <c r="L284" s="45"/>
      <c r="M284" s="211" t="s">
        <v>18</v>
      </c>
      <c r="N284" s="212" t="s">
        <v>42</v>
      </c>
      <c r="O284" s="85"/>
      <c r="P284" s="213">
        <f>O284*H284</f>
        <v>0</v>
      </c>
      <c r="Q284" s="213">
        <v>0</v>
      </c>
      <c r="R284" s="213">
        <f>Q284*H284</f>
        <v>0</v>
      </c>
      <c r="S284" s="213">
        <v>0</v>
      </c>
      <c r="T284" s="214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5" t="s">
        <v>142</v>
      </c>
      <c r="AT284" s="215" t="s">
        <v>137</v>
      </c>
      <c r="AU284" s="215" t="s">
        <v>81</v>
      </c>
      <c r="AY284" s="18" t="s">
        <v>134</v>
      </c>
      <c r="BE284" s="216">
        <f>IF(N284="základní",J284,0)</f>
        <v>0</v>
      </c>
      <c r="BF284" s="216">
        <f>IF(N284="snížená",J284,0)</f>
        <v>0</v>
      </c>
      <c r="BG284" s="216">
        <f>IF(N284="zákl. přenesená",J284,0)</f>
        <v>0</v>
      </c>
      <c r="BH284" s="216">
        <f>IF(N284="sníž. přenesená",J284,0)</f>
        <v>0</v>
      </c>
      <c r="BI284" s="216">
        <f>IF(N284="nulová",J284,0)</f>
        <v>0</v>
      </c>
      <c r="BJ284" s="18" t="s">
        <v>79</v>
      </c>
      <c r="BK284" s="216">
        <f>ROUND(I284*H284,2)</f>
        <v>0</v>
      </c>
      <c r="BL284" s="18" t="s">
        <v>142</v>
      </c>
      <c r="BM284" s="215" t="s">
        <v>419</v>
      </c>
    </row>
    <row r="285" s="2" customFormat="1">
      <c r="A285" s="39"/>
      <c r="B285" s="40"/>
      <c r="C285" s="41"/>
      <c r="D285" s="217" t="s">
        <v>144</v>
      </c>
      <c r="E285" s="41"/>
      <c r="F285" s="218" t="s">
        <v>420</v>
      </c>
      <c r="G285" s="41"/>
      <c r="H285" s="41"/>
      <c r="I285" s="219"/>
      <c r="J285" s="41"/>
      <c r="K285" s="41"/>
      <c r="L285" s="45"/>
      <c r="M285" s="220"/>
      <c r="N285" s="221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144</v>
      </c>
      <c r="AU285" s="18" t="s">
        <v>81</v>
      </c>
    </row>
    <row r="286" s="13" customFormat="1">
      <c r="A286" s="13"/>
      <c r="B286" s="222"/>
      <c r="C286" s="223"/>
      <c r="D286" s="224" t="s">
        <v>146</v>
      </c>
      <c r="E286" s="225" t="s">
        <v>18</v>
      </c>
      <c r="F286" s="226" t="s">
        <v>421</v>
      </c>
      <c r="G286" s="223"/>
      <c r="H286" s="227">
        <v>60.770000000000003</v>
      </c>
      <c r="I286" s="228"/>
      <c r="J286" s="223"/>
      <c r="K286" s="223"/>
      <c r="L286" s="229"/>
      <c r="M286" s="230"/>
      <c r="N286" s="231"/>
      <c r="O286" s="231"/>
      <c r="P286" s="231"/>
      <c r="Q286" s="231"/>
      <c r="R286" s="231"/>
      <c r="S286" s="231"/>
      <c r="T286" s="23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3" t="s">
        <v>146</v>
      </c>
      <c r="AU286" s="233" t="s">
        <v>81</v>
      </c>
      <c r="AV286" s="13" t="s">
        <v>81</v>
      </c>
      <c r="AW286" s="13" t="s">
        <v>32</v>
      </c>
      <c r="AX286" s="13" t="s">
        <v>71</v>
      </c>
      <c r="AY286" s="233" t="s">
        <v>134</v>
      </c>
    </row>
    <row r="287" s="14" customFormat="1">
      <c r="A287" s="14"/>
      <c r="B287" s="234"/>
      <c r="C287" s="235"/>
      <c r="D287" s="224" t="s">
        <v>146</v>
      </c>
      <c r="E287" s="236" t="s">
        <v>18</v>
      </c>
      <c r="F287" s="237" t="s">
        <v>148</v>
      </c>
      <c r="G287" s="235"/>
      <c r="H287" s="238">
        <v>60.770000000000003</v>
      </c>
      <c r="I287" s="239"/>
      <c r="J287" s="235"/>
      <c r="K287" s="235"/>
      <c r="L287" s="240"/>
      <c r="M287" s="241"/>
      <c r="N287" s="242"/>
      <c r="O287" s="242"/>
      <c r="P287" s="242"/>
      <c r="Q287" s="242"/>
      <c r="R287" s="242"/>
      <c r="S287" s="242"/>
      <c r="T287" s="24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4" t="s">
        <v>146</v>
      </c>
      <c r="AU287" s="244" t="s">
        <v>81</v>
      </c>
      <c r="AV287" s="14" t="s">
        <v>142</v>
      </c>
      <c r="AW287" s="14" t="s">
        <v>32</v>
      </c>
      <c r="AX287" s="14" t="s">
        <v>79</v>
      </c>
      <c r="AY287" s="244" t="s">
        <v>134</v>
      </c>
    </row>
    <row r="288" s="2" customFormat="1" ht="44.25" customHeight="1">
      <c r="A288" s="39"/>
      <c r="B288" s="40"/>
      <c r="C288" s="205" t="s">
        <v>422</v>
      </c>
      <c r="D288" s="205" t="s">
        <v>137</v>
      </c>
      <c r="E288" s="206" t="s">
        <v>423</v>
      </c>
      <c r="F288" s="207" t="s">
        <v>424</v>
      </c>
      <c r="G288" s="208" t="s">
        <v>386</v>
      </c>
      <c r="H288" s="209">
        <v>391.97000000000003</v>
      </c>
      <c r="I288" s="210"/>
      <c r="J288" s="209">
        <f>ROUND(I288*H288,2)</f>
        <v>0</v>
      </c>
      <c r="K288" s="207" t="s">
        <v>141</v>
      </c>
      <c r="L288" s="45"/>
      <c r="M288" s="211" t="s">
        <v>18</v>
      </c>
      <c r="N288" s="212" t="s">
        <v>42</v>
      </c>
      <c r="O288" s="85"/>
      <c r="P288" s="213">
        <f>O288*H288</f>
        <v>0</v>
      </c>
      <c r="Q288" s="213">
        <v>0</v>
      </c>
      <c r="R288" s="213">
        <f>Q288*H288</f>
        <v>0</v>
      </c>
      <c r="S288" s="213">
        <v>0</v>
      </c>
      <c r="T288" s="214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5" t="s">
        <v>142</v>
      </c>
      <c r="AT288" s="215" t="s">
        <v>137</v>
      </c>
      <c r="AU288" s="215" t="s">
        <v>81</v>
      </c>
      <c r="AY288" s="18" t="s">
        <v>134</v>
      </c>
      <c r="BE288" s="216">
        <f>IF(N288="základní",J288,0)</f>
        <v>0</v>
      </c>
      <c r="BF288" s="216">
        <f>IF(N288="snížená",J288,0)</f>
        <v>0</v>
      </c>
      <c r="BG288" s="216">
        <f>IF(N288="zákl. přenesená",J288,0)</f>
        <v>0</v>
      </c>
      <c r="BH288" s="216">
        <f>IF(N288="sníž. přenesená",J288,0)</f>
        <v>0</v>
      </c>
      <c r="BI288" s="216">
        <f>IF(N288="nulová",J288,0)</f>
        <v>0</v>
      </c>
      <c r="BJ288" s="18" t="s">
        <v>79</v>
      </c>
      <c r="BK288" s="216">
        <f>ROUND(I288*H288,2)</f>
        <v>0</v>
      </c>
      <c r="BL288" s="18" t="s">
        <v>142</v>
      </c>
      <c r="BM288" s="215" t="s">
        <v>425</v>
      </c>
    </row>
    <row r="289" s="2" customFormat="1">
      <c r="A289" s="39"/>
      <c r="B289" s="40"/>
      <c r="C289" s="41"/>
      <c r="D289" s="217" t="s">
        <v>144</v>
      </c>
      <c r="E289" s="41"/>
      <c r="F289" s="218" t="s">
        <v>426</v>
      </c>
      <c r="G289" s="41"/>
      <c r="H289" s="41"/>
      <c r="I289" s="219"/>
      <c r="J289" s="41"/>
      <c r="K289" s="41"/>
      <c r="L289" s="45"/>
      <c r="M289" s="220"/>
      <c r="N289" s="221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144</v>
      </c>
      <c r="AU289" s="18" t="s">
        <v>81</v>
      </c>
    </row>
    <row r="290" s="13" customFormat="1">
      <c r="A290" s="13"/>
      <c r="B290" s="222"/>
      <c r="C290" s="223"/>
      <c r="D290" s="224" t="s">
        <v>146</v>
      </c>
      <c r="E290" s="225" t="s">
        <v>18</v>
      </c>
      <c r="F290" s="226" t="s">
        <v>427</v>
      </c>
      <c r="G290" s="223"/>
      <c r="H290" s="227">
        <v>270.10000000000002</v>
      </c>
      <c r="I290" s="228"/>
      <c r="J290" s="223"/>
      <c r="K290" s="223"/>
      <c r="L290" s="229"/>
      <c r="M290" s="230"/>
      <c r="N290" s="231"/>
      <c r="O290" s="231"/>
      <c r="P290" s="231"/>
      <c r="Q290" s="231"/>
      <c r="R290" s="231"/>
      <c r="S290" s="231"/>
      <c r="T290" s="23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3" t="s">
        <v>146</v>
      </c>
      <c r="AU290" s="233" t="s">
        <v>81</v>
      </c>
      <c r="AV290" s="13" t="s">
        <v>81</v>
      </c>
      <c r="AW290" s="13" t="s">
        <v>32</v>
      </c>
      <c r="AX290" s="13" t="s">
        <v>71</v>
      </c>
      <c r="AY290" s="233" t="s">
        <v>134</v>
      </c>
    </row>
    <row r="291" s="15" customFormat="1">
      <c r="A291" s="15"/>
      <c r="B291" s="245"/>
      <c r="C291" s="246"/>
      <c r="D291" s="224" t="s">
        <v>146</v>
      </c>
      <c r="E291" s="247" t="s">
        <v>18</v>
      </c>
      <c r="F291" s="248" t="s">
        <v>428</v>
      </c>
      <c r="G291" s="246"/>
      <c r="H291" s="247" t="s">
        <v>18</v>
      </c>
      <c r="I291" s="249"/>
      <c r="J291" s="246"/>
      <c r="K291" s="246"/>
      <c r="L291" s="250"/>
      <c r="M291" s="251"/>
      <c r="N291" s="252"/>
      <c r="O291" s="252"/>
      <c r="P291" s="252"/>
      <c r="Q291" s="252"/>
      <c r="R291" s="252"/>
      <c r="S291" s="252"/>
      <c r="T291" s="253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54" t="s">
        <v>146</v>
      </c>
      <c r="AU291" s="254" t="s">
        <v>81</v>
      </c>
      <c r="AV291" s="15" t="s">
        <v>79</v>
      </c>
      <c r="AW291" s="15" t="s">
        <v>32</v>
      </c>
      <c r="AX291" s="15" t="s">
        <v>71</v>
      </c>
      <c r="AY291" s="254" t="s">
        <v>134</v>
      </c>
    </row>
    <row r="292" s="13" customFormat="1">
      <c r="A292" s="13"/>
      <c r="B292" s="222"/>
      <c r="C292" s="223"/>
      <c r="D292" s="224" t="s">
        <v>146</v>
      </c>
      <c r="E292" s="225" t="s">
        <v>18</v>
      </c>
      <c r="F292" s="226" t="s">
        <v>429</v>
      </c>
      <c r="G292" s="223"/>
      <c r="H292" s="227">
        <v>121.87000000000001</v>
      </c>
      <c r="I292" s="228"/>
      <c r="J292" s="223"/>
      <c r="K292" s="223"/>
      <c r="L292" s="229"/>
      <c r="M292" s="230"/>
      <c r="N292" s="231"/>
      <c r="O292" s="231"/>
      <c r="P292" s="231"/>
      <c r="Q292" s="231"/>
      <c r="R292" s="231"/>
      <c r="S292" s="231"/>
      <c r="T292" s="23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3" t="s">
        <v>146</v>
      </c>
      <c r="AU292" s="233" t="s">
        <v>81</v>
      </c>
      <c r="AV292" s="13" t="s">
        <v>81</v>
      </c>
      <c r="AW292" s="13" t="s">
        <v>32</v>
      </c>
      <c r="AX292" s="13" t="s">
        <v>71</v>
      </c>
      <c r="AY292" s="233" t="s">
        <v>134</v>
      </c>
    </row>
    <row r="293" s="15" customFormat="1">
      <c r="A293" s="15"/>
      <c r="B293" s="245"/>
      <c r="C293" s="246"/>
      <c r="D293" s="224" t="s">
        <v>146</v>
      </c>
      <c r="E293" s="247" t="s">
        <v>18</v>
      </c>
      <c r="F293" s="248" t="s">
        <v>430</v>
      </c>
      <c r="G293" s="246"/>
      <c r="H293" s="247" t="s">
        <v>18</v>
      </c>
      <c r="I293" s="249"/>
      <c r="J293" s="246"/>
      <c r="K293" s="246"/>
      <c r="L293" s="250"/>
      <c r="M293" s="251"/>
      <c r="N293" s="252"/>
      <c r="O293" s="252"/>
      <c r="P293" s="252"/>
      <c r="Q293" s="252"/>
      <c r="R293" s="252"/>
      <c r="S293" s="252"/>
      <c r="T293" s="253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54" t="s">
        <v>146</v>
      </c>
      <c r="AU293" s="254" t="s">
        <v>81</v>
      </c>
      <c r="AV293" s="15" t="s">
        <v>79</v>
      </c>
      <c r="AW293" s="15" t="s">
        <v>32</v>
      </c>
      <c r="AX293" s="15" t="s">
        <v>71</v>
      </c>
      <c r="AY293" s="254" t="s">
        <v>134</v>
      </c>
    </row>
    <row r="294" s="14" customFormat="1">
      <c r="A294" s="14"/>
      <c r="B294" s="234"/>
      <c r="C294" s="235"/>
      <c r="D294" s="224" t="s">
        <v>146</v>
      </c>
      <c r="E294" s="236" t="s">
        <v>18</v>
      </c>
      <c r="F294" s="237" t="s">
        <v>148</v>
      </c>
      <c r="G294" s="235"/>
      <c r="H294" s="238">
        <v>391.97000000000003</v>
      </c>
      <c r="I294" s="239"/>
      <c r="J294" s="235"/>
      <c r="K294" s="235"/>
      <c r="L294" s="240"/>
      <c r="M294" s="241"/>
      <c r="N294" s="242"/>
      <c r="O294" s="242"/>
      <c r="P294" s="242"/>
      <c r="Q294" s="242"/>
      <c r="R294" s="242"/>
      <c r="S294" s="242"/>
      <c r="T294" s="24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4" t="s">
        <v>146</v>
      </c>
      <c r="AU294" s="244" t="s">
        <v>81</v>
      </c>
      <c r="AV294" s="14" t="s">
        <v>142</v>
      </c>
      <c r="AW294" s="14" t="s">
        <v>32</v>
      </c>
      <c r="AX294" s="14" t="s">
        <v>79</v>
      </c>
      <c r="AY294" s="244" t="s">
        <v>134</v>
      </c>
    </row>
    <row r="295" s="2" customFormat="1" ht="44.25" customHeight="1">
      <c r="A295" s="39"/>
      <c r="B295" s="40"/>
      <c r="C295" s="205" t="s">
        <v>431</v>
      </c>
      <c r="D295" s="205" t="s">
        <v>137</v>
      </c>
      <c r="E295" s="206" t="s">
        <v>432</v>
      </c>
      <c r="F295" s="207" t="s">
        <v>433</v>
      </c>
      <c r="G295" s="208" t="s">
        <v>386</v>
      </c>
      <c r="H295" s="209">
        <v>23.170000000000002</v>
      </c>
      <c r="I295" s="210"/>
      <c r="J295" s="209">
        <f>ROUND(I295*H295,2)</f>
        <v>0</v>
      </c>
      <c r="K295" s="207" t="s">
        <v>141</v>
      </c>
      <c r="L295" s="45"/>
      <c r="M295" s="211" t="s">
        <v>18</v>
      </c>
      <c r="N295" s="212" t="s">
        <v>42</v>
      </c>
      <c r="O295" s="85"/>
      <c r="P295" s="213">
        <f>O295*H295</f>
        <v>0</v>
      </c>
      <c r="Q295" s="213">
        <v>0</v>
      </c>
      <c r="R295" s="213">
        <f>Q295*H295</f>
        <v>0</v>
      </c>
      <c r="S295" s="213">
        <v>0</v>
      </c>
      <c r="T295" s="214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15" t="s">
        <v>142</v>
      </c>
      <c r="AT295" s="215" t="s">
        <v>137</v>
      </c>
      <c r="AU295" s="215" t="s">
        <v>81</v>
      </c>
      <c r="AY295" s="18" t="s">
        <v>134</v>
      </c>
      <c r="BE295" s="216">
        <f>IF(N295="základní",J295,0)</f>
        <v>0</v>
      </c>
      <c r="BF295" s="216">
        <f>IF(N295="snížená",J295,0)</f>
        <v>0</v>
      </c>
      <c r="BG295" s="216">
        <f>IF(N295="zákl. přenesená",J295,0)</f>
        <v>0</v>
      </c>
      <c r="BH295" s="216">
        <f>IF(N295="sníž. přenesená",J295,0)</f>
        <v>0</v>
      </c>
      <c r="BI295" s="216">
        <f>IF(N295="nulová",J295,0)</f>
        <v>0</v>
      </c>
      <c r="BJ295" s="18" t="s">
        <v>79</v>
      </c>
      <c r="BK295" s="216">
        <f>ROUND(I295*H295,2)</f>
        <v>0</v>
      </c>
      <c r="BL295" s="18" t="s">
        <v>142</v>
      </c>
      <c r="BM295" s="215" t="s">
        <v>434</v>
      </c>
    </row>
    <row r="296" s="2" customFormat="1">
      <c r="A296" s="39"/>
      <c r="B296" s="40"/>
      <c r="C296" s="41"/>
      <c r="D296" s="217" t="s">
        <v>144</v>
      </c>
      <c r="E296" s="41"/>
      <c r="F296" s="218" t="s">
        <v>435</v>
      </c>
      <c r="G296" s="41"/>
      <c r="H296" s="41"/>
      <c r="I296" s="219"/>
      <c r="J296" s="41"/>
      <c r="K296" s="41"/>
      <c r="L296" s="45"/>
      <c r="M296" s="220"/>
      <c r="N296" s="221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144</v>
      </c>
      <c r="AU296" s="18" t="s">
        <v>81</v>
      </c>
    </row>
    <row r="297" s="13" customFormat="1">
      <c r="A297" s="13"/>
      <c r="B297" s="222"/>
      <c r="C297" s="223"/>
      <c r="D297" s="224" t="s">
        <v>146</v>
      </c>
      <c r="E297" s="225" t="s">
        <v>18</v>
      </c>
      <c r="F297" s="226" t="s">
        <v>436</v>
      </c>
      <c r="G297" s="223"/>
      <c r="H297" s="227">
        <v>502.33999999999998</v>
      </c>
      <c r="I297" s="228"/>
      <c r="J297" s="223"/>
      <c r="K297" s="223"/>
      <c r="L297" s="229"/>
      <c r="M297" s="230"/>
      <c r="N297" s="231"/>
      <c r="O297" s="231"/>
      <c r="P297" s="231"/>
      <c r="Q297" s="231"/>
      <c r="R297" s="231"/>
      <c r="S297" s="231"/>
      <c r="T297" s="23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3" t="s">
        <v>146</v>
      </c>
      <c r="AU297" s="233" t="s">
        <v>81</v>
      </c>
      <c r="AV297" s="13" t="s">
        <v>81</v>
      </c>
      <c r="AW297" s="13" t="s">
        <v>32</v>
      </c>
      <c r="AX297" s="13" t="s">
        <v>71</v>
      </c>
      <c r="AY297" s="233" t="s">
        <v>134</v>
      </c>
    </row>
    <row r="298" s="13" customFormat="1">
      <c r="A298" s="13"/>
      <c r="B298" s="222"/>
      <c r="C298" s="223"/>
      <c r="D298" s="224" t="s">
        <v>146</v>
      </c>
      <c r="E298" s="225" t="s">
        <v>18</v>
      </c>
      <c r="F298" s="226" t="s">
        <v>437</v>
      </c>
      <c r="G298" s="223"/>
      <c r="H298" s="227">
        <v>-479.17000000000002</v>
      </c>
      <c r="I298" s="228"/>
      <c r="J298" s="223"/>
      <c r="K298" s="223"/>
      <c r="L298" s="229"/>
      <c r="M298" s="230"/>
      <c r="N298" s="231"/>
      <c r="O298" s="231"/>
      <c r="P298" s="231"/>
      <c r="Q298" s="231"/>
      <c r="R298" s="231"/>
      <c r="S298" s="231"/>
      <c r="T298" s="23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3" t="s">
        <v>146</v>
      </c>
      <c r="AU298" s="233" t="s">
        <v>81</v>
      </c>
      <c r="AV298" s="13" t="s">
        <v>81</v>
      </c>
      <c r="AW298" s="13" t="s">
        <v>32</v>
      </c>
      <c r="AX298" s="13" t="s">
        <v>71</v>
      </c>
      <c r="AY298" s="233" t="s">
        <v>134</v>
      </c>
    </row>
    <row r="299" s="14" customFormat="1">
      <c r="A299" s="14"/>
      <c r="B299" s="234"/>
      <c r="C299" s="235"/>
      <c r="D299" s="224" t="s">
        <v>146</v>
      </c>
      <c r="E299" s="236" t="s">
        <v>18</v>
      </c>
      <c r="F299" s="237" t="s">
        <v>148</v>
      </c>
      <c r="G299" s="235"/>
      <c r="H299" s="238">
        <v>23.169999999999959</v>
      </c>
      <c r="I299" s="239"/>
      <c r="J299" s="235"/>
      <c r="K299" s="235"/>
      <c r="L299" s="240"/>
      <c r="M299" s="241"/>
      <c r="N299" s="242"/>
      <c r="O299" s="242"/>
      <c r="P299" s="242"/>
      <c r="Q299" s="242"/>
      <c r="R299" s="242"/>
      <c r="S299" s="242"/>
      <c r="T299" s="24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4" t="s">
        <v>146</v>
      </c>
      <c r="AU299" s="244" t="s">
        <v>81</v>
      </c>
      <c r="AV299" s="14" t="s">
        <v>142</v>
      </c>
      <c r="AW299" s="14" t="s">
        <v>32</v>
      </c>
      <c r="AX299" s="14" t="s">
        <v>79</v>
      </c>
      <c r="AY299" s="244" t="s">
        <v>134</v>
      </c>
    </row>
    <row r="300" s="12" customFormat="1" ht="22.8" customHeight="1">
      <c r="A300" s="12"/>
      <c r="B300" s="189"/>
      <c r="C300" s="190"/>
      <c r="D300" s="191" t="s">
        <v>70</v>
      </c>
      <c r="E300" s="203" t="s">
        <v>438</v>
      </c>
      <c r="F300" s="203" t="s">
        <v>439</v>
      </c>
      <c r="G300" s="190"/>
      <c r="H300" s="190"/>
      <c r="I300" s="193"/>
      <c r="J300" s="204">
        <f>BK300</f>
        <v>0</v>
      </c>
      <c r="K300" s="190"/>
      <c r="L300" s="195"/>
      <c r="M300" s="196"/>
      <c r="N300" s="197"/>
      <c r="O300" s="197"/>
      <c r="P300" s="198">
        <f>SUM(P301:P302)</f>
        <v>0</v>
      </c>
      <c r="Q300" s="197"/>
      <c r="R300" s="198">
        <f>SUM(R301:R302)</f>
        <v>0</v>
      </c>
      <c r="S300" s="197"/>
      <c r="T300" s="199">
        <f>SUM(T301:T302)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00" t="s">
        <v>79</v>
      </c>
      <c r="AT300" s="201" t="s">
        <v>70</v>
      </c>
      <c r="AU300" s="201" t="s">
        <v>79</v>
      </c>
      <c r="AY300" s="200" t="s">
        <v>134</v>
      </c>
      <c r="BK300" s="202">
        <f>SUM(BK301:BK302)</f>
        <v>0</v>
      </c>
    </row>
    <row r="301" s="2" customFormat="1" ht="55.5" customHeight="1">
      <c r="A301" s="39"/>
      <c r="B301" s="40"/>
      <c r="C301" s="205" t="s">
        <v>440</v>
      </c>
      <c r="D301" s="205" t="s">
        <v>137</v>
      </c>
      <c r="E301" s="206" t="s">
        <v>441</v>
      </c>
      <c r="F301" s="207" t="s">
        <v>442</v>
      </c>
      <c r="G301" s="208" t="s">
        <v>386</v>
      </c>
      <c r="H301" s="209">
        <v>21.859999999999999</v>
      </c>
      <c r="I301" s="210"/>
      <c r="J301" s="209">
        <f>ROUND(I301*H301,2)</f>
        <v>0</v>
      </c>
      <c r="K301" s="207" t="s">
        <v>141</v>
      </c>
      <c r="L301" s="45"/>
      <c r="M301" s="211" t="s">
        <v>18</v>
      </c>
      <c r="N301" s="212" t="s">
        <v>42</v>
      </c>
      <c r="O301" s="85"/>
      <c r="P301" s="213">
        <f>O301*H301</f>
        <v>0</v>
      </c>
      <c r="Q301" s="213">
        <v>0</v>
      </c>
      <c r="R301" s="213">
        <f>Q301*H301</f>
        <v>0</v>
      </c>
      <c r="S301" s="213">
        <v>0</v>
      </c>
      <c r="T301" s="214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15" t="s">
        <v>142</v>
      </c>
      <c r="AT301" s="215" t="s">
        <v>137</v>
      </c>
      <c r="AU301" s="215" t="s">
        <v>81</v>
      </c>
      <c r="AY301" s="18" t="s">
        <v>134</v>
      </c>
      <c r="BE301" s="216">
        <f>IF(N301="základní",J301,0)</f>
        <v>0</v>
      </c>
      <c r="BF301" s="216">
        <f>IF(N301="snížená",J301,0)</f>
        <v>0</v>
      </c>
      <c r="BG301" s="216">
        <f>IF(N301="zákl. přenesená",J301,0)</f>
        <v>0</v>
      </c>
      <c r="BH301" s="216">
        <f>IF(N301="sníž. přenesená",J301,0)</f>
        <v>0</v>
      </c>
      <c r="BI301" s="216">
        <f>IF(N301="nulová",J301,0)</f>
        <v>0</v>
      </c>
      <c r="BJ301" s="18" t="s">
        <v>79</v>
      </c>
      <c r="BK301" s="216">
        <f>ROUND(I301*H301,2)</f>
        <v>0</v>
      </c>
      <c r="BL301" s="18" t="s">
        <v>142</v>
      </c>
      <c r="BM301" s="215" t="s">
        <v>443</v>
      </c>
    </row>
    <row r="302" s="2" customFormat="1">
      <c r="A302" s="39"/>
      <c r="B302" s="40"/>
      <c r="C302" s="41"/>
      <c r="D302" s="217" t="s">
        <v>144</v>
      </c>
      <c r="E302" s="41"/>
      <c r="F302" s="218" t="s">
        <v>444</v>
      </c>
      <c r="G302" s="41"/>
      <c r="H302" s="41"/>
      <c r="I302" s="219"/>
      <c r="J302" s="41"/>
      <c r="K302" s="41"/>
      <c r="L302" s="45"/>
      <c r="M302" s="220"/>
      <c r="N302" s="221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144</v>
      </c>
      <c r="AU302" s="18" t="s">
        <v>81</v>
      </c>
    </row>
    <row r="303" s="12" customFormat="1" ht="25.92" customHeight="1">
      <c r="A303" s="12"/>
      <c r="B303" s="189"/>
      <c r="C303" s="190"/>
      <c r="D303" s="191" t="s">
        <v>70</v>
      </c>
      <c r="E303" s="192" t="s">
        <v>445</v>
      </c>
      <c r="F303" s="192" t="s">
        <v>446</v>
      </c>
      <c r="G303" s="190"/>
      <c r="H303" s="190"/>
      <c r="I303" s="193"/>
      <c r="J303" s="194">
        <f>BK303</f>
        <v>0</v>
      </c>
      <c r="K303" s="190"/>
      <c r="L303" s="195"/>
      <c r="M303" s="196"/>
      <c r="N303" s="197"/>
      <c r="O303" s="197"/>
      <c r="P303" s="198">
        <f>P304+P334+P356+P388+P397+P443+P459+P501+P506+P514+P524+P531</f>
        <v>0</v>
      </c>
      <c r="Q303" s="197"/>
      <c r="R303" s="198">
        <f>R304+R334+R356+R388+R397+R443+R459+R501+R506+R514+R524+R531</f>
        <v>56.979713599999997</v>
      </c>
      <c r="S303" s="197"/>
      <c r="T303" s="199">
        <f>T304+T334+T356+T388+T397+T443+T459+T501+T506+T514+T524+T531</f>
        <v>26.989678299999998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00" t="s">
        <v>81</v>
      </c>
      <c r="AT303" s="201" t="s">
        <v>70</v>
      </c>
      <c r="AU303" s="201" t="s">
        <v>71</v>
      </c>
      <c r="AY303" s="200" t="s">
        <v>134</v>
      </c>
      <c r="BK303" s="202">
        <f>BK304+BK334+BK356+BK388+BK397+BK443+BK459+BK501+BK506+BK514+BK524+BK531</f>
        <v>0</v>
      </c>
    </row>
    <row r="304" s="12" customFormat="1" ht="22.8" customHeight="1">
      <c r="A304" s="12"/>
      <c r="B304" s="189"/>
      <c r="C304" s="190"/>
      <c r="D304" s="191" t="s">
        <v>70</v>
      </c>
      <c r="E304" s="203" t="s">
        <v>447</v>
      </c>
      <c r="F304" s="203" t="s">
        <v>448</v>
      </c>
      <c r="G304" s="190"/>
      <c r="H304" s="190"/>
      <c r="I304" s="193"/>
      <c r="J304" s="204">
        <f>BK304</f>
        <v>0</v>
      </c>
      <c r="K304" s="190"/>
      <c r="L304" s="195"/>
      <c r="M304" s="196"/>
      <c r="N304" s="197"/>
      <c r="O304" s="197"/>
      <c r="P304" s="198">
        <f>SUM(P305:P333)</f>
        <v>0</v>
      </c>
      <c r="Q304" s="197"/>
      <c r="R304" s="198">
        <f>SUM(R305:R333)</f>
        <v>5.7080681999999996</v>
      </c>
      <c r="S304" s="197"/>
      <c r="T304" s="199">
        <f>SUM(T305:T333)</f>
        <v>10.1289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00" t="s">
        <v>81</v>
      </c>
      <c r="AT304" s="201" t="s">
        <v>70</v>
      </c>
      <c r="AU304" s="201" t="s">
        <v>79</v>
      </c>
      <c r="AY304" s="200" t="s">
        <v>134</v>
      </c>
      <c r="BK304" s="202">
        <f>SUM(BK305:BK333)</f>
        <v>0</v>
      </c>
    </row>
    <row r="305" s="2" customFormat="1" ht="24.15" customHeight="1">
      <c r="A305" s="39"/>
      <c r="B305" s="40"/>
      <c r="C305" s="205" t="s">
        <v>449</v>
      </c>
      <c r="D305" s="205" t="s">
        <v>137</v>
      </c>
      <c r="E305" s="206" t="s">
        <v>450</v>
      </c>
      <c r="F305" s="207" t="s">
        <v>451</v>
      </c>
      <c r="G305" s="208" t="s">
        <v>159</v>
      </c>
      <c r="H305" s="209">
        <v>675.25999999999999</v>
      </c>
      <c r="I305" s="210"/>
      <c r="J305" s="209">
        <f>ROUND(I305*H305,2)</f>
        <v>0</v>
      </c>
      <c r="K305" s="207" t="s">
        <v>141</v>
      </c>
      <c r="L305" s="45"/>
      <c r="M305" s="211" t="s">
        <v>18</v>
      </c>
      <c r="N305" s="212" t="s">
        <v>42</v>
      </c>
      <c r="O305" s="85"/>
      <c r="P305" s="213">
        <f>O305*H305</f>
        <v>0</v>
      </c>
      <c r="Q305" s="213">
        <v>0</v>
      </c>
      <c r="R305" s="213">
        <f>Q305*H305</f>
        <v>0</v>
      </c>
      <c r="S305" s="213">
        <v>0.014</v>
      </c>
      <c r="T305" s="214">
        <f>S305*H305</f>
        <v>9.45364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15" t="s">
        <v>153</v>
      </c>
      <c r="AT305" s="215" t="s">
        <v>137</v>
      </c>
      <c r="AU305" s="215" t="s">
        <v>81</v>
      </c>
      <c r="AY305" s="18" t="s">
        <v>134</v>
      </c>
      <c r="BE305" s="216">
        <f>IF(N305="základní",J305,0)</f>
        <v>0</v>
      </c>
      <c r="BF305" s="216">
        <f>IF(N305="snížená",J305,0)</f>
        <v>0</v>
      </c>
      <c r="BG305" s="216">
        <f>IF(N305="zákl. přenesená",J305,0)</f>
        <v>0</v>
      </c>
      <c r="BH305" s="216">
        <f>IF(N305="sníž. přenesená",J305,0)</f>
        <v>0</v>
      </c>
      <c r="BI305" s="216">
        <f>IF(N305="nulová",J305,0)</f>
        <v>0</v>
      </c>
      <c r="BJ305" s="18" t="s">
        <v>79</v>
      </c>
      <c r="BK305" s="216">
        <f>ROUND(I305*H305,2)</f>
        <v>0</v>
      </c>
      <c r="BL305" s="18" t="s">
        <v>153</v>
      </c>
      <c r="BM305" s="215" t="s">
        <v>452</v>
      </c>
    </row>
    <row r="306" s="2" customFormat="1">
      <c r="A306" s="39"/>
      <c r="B306" s="40"/>
      <c r="C306" s="41"/>
      <c r="D306" s="217" t="s">
        <v>144</v>
      </c>
      <c r="E306" s="41"/>
      <c r="F306" s="218" t="s">
        <v>453</v>
      </c>
      <c r="G306" s="41"/>
      <c r="H306" s="41"/>
      <c r="I306" s="219"/>
      <c r="J306" s="41"/>
      <c r="K306" s="41"/>
      <c r="L306" s="45"/>
      <c r="M306" s="220"/>
      <c r="N306" s="221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144</v>
      </c>
      <c r="AU306" s="18" t="s">
        <v>81</v>
      </c>
    </row>
    <row r="307" s="13" customFormat="1">
      <c r="A307" s="13"/>
      <c r="B307" s="222"/>
      <c r="C307" s="223"/>
      <c r="D307" s="224" t="s">
        <v>146</v>
      </c>
      <c r="E307" s="225" t="s">
        <v>18</v>
      </c>
      <c r="F307" s="226" t="s">
        <v>359</v>
      </c>
      <c r="G307" s="223"/>
      <c r="H307" s="227">
        <v>675.25999999999999</v>
      </c>
      <c r="I307" s="228"/>
      <c r="J307" s="223"/>
      <c r="K307" s="223"/>
      <c r="L307" s="229"/>
      <c r="M307" s="230"/>
      <c r="N307" s="231"/>
      <c r="O307" s="231"/>
      <c r="P307" s="231"/>
      <c r="Q307" s="231"/>
      <c r="R307" s="231"/>
      <c r="S307" s="231"/>
      <c r="T307" s="23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3" t="s">
        <v>146</v>
      </c>
      <c r="AU307" s="233" t="s">
        <v>81</v>
      </c>
      <c r="AV307" s="13" t="s">
        <v>81</v>
      </c>
      <c r="AW307" s="13" t="s">
        <v>32</v>
      </c>
      <c r="AX307" s="13" t="s">
        <v>71</v>
      </c>
      <c r="AY307" s="233" t="s">
        <v>134</v>
      </c>
    </row>
    <row r="308" s="14" customFormat="1">
      <c r="A308" s="14"/>
      <c r="B308" s="234"/>
      <c r="C308" s="235"/>
      <c r="D308" s="224" t="s">
        <v>146</v>
      </c>
      <c r="E308" s="236" t="s">
        <v>18</v>
      </c>
      <c r="F308" s="237" t="s">
        <v>148</v>
      </c>
      <c r="G308" s="235"/>
      <c r="H308" s="238">
        <v>675.25999999999999</v>
      </c>
      <c r="I308" s="239"/>
      <c r="J308" s="235"/>
      <c r="K308" s="235"/>
      <c r="L308" s="240"/>
      <c r="M308" s="241"/>
      <c r="N308" s="242"/>
      <c r="O308" s="242"/>
      <c r="P308" s="242"/>
      <c r="Q308" s="242"/>
      <c r="R308" s="242"/>
      <c r="S308" s="242"/>
      <c r="T308" s="24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4" t="s">
        <v>146</v>
      </c>
      <c r="AU308" s="244" t="s">
        <v>81</v>
      </c>
      <c r="AV308" s="14" t="s">
        <v>142</v>
      </c>
      <c r="AW308" s="14" t="s">
        <v>32</v>
      </c>
      <c r="AX308" s="14" t="s">
        <v>79</v>
      </c>
      <c r="AY308" s="244" t="s">
        <v>134</v>
      </c>
    </row>
    <row r="309" s="2" customFormat="1" ht="24.15" customHeight="1">
      <c r="A309" s="39"/>
      <c r="B309" s="40"/>
      <c r="C309" s="205" t="s">
        <v>454</v>
      </c>
      <c r="D309" s="205" t="s">
        <v>137</v>
      </c>
      <c r="E309" s="206" t="s">
        <v>455</v>
      </c>
      <c r="F309" s="207" t="s">
        <v>456</v>
      </c>
      <c r="G309" s="208" t="s">
        <v>159</v>
      </c>
      <c r="H309" s="209">
        <v>337.63</v>
      </c>
      <c r="I309" s="210"/>
      <c r="J309" s="209">
        <f>ROUND(I309*H309,2)</f>
        <v>0</v>
      </c>
      <c r="K309" s="207" t="s">
        <v>141</v>
      </c>
      <c r="L309" s="45"/>
      <c r="M309" s="211" t="s">
        <v>18</v>
      </c>
      <c r="N309" s="212" t="s">
        <v>42</v>
      </c>
      <c r="O309" s="85"/>
      <c r="P309" s="213">
        <f>O309*H309</f>
        <v>0</v>
      </c>
      <c r="Q309" s="213">
        <v>0</v>
      </c>
      <c r="R309" s="213">
        <f>Q309*H309</f>
        <v>0</v>
      </c>
      <c r="S309" s="213">
        <v>0.002</v>
      </c>
      <c r="T309" s="214">
        <f>S309*H309</f>
        <v>0.67525999999999997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15" t="s">
        <v>153</v>
      </c>
      <c r="AT309" s="215" t="s">
        <v>137</v>
      </c>
      <c r="AU309" s="215" t="s">
        <v>81</v>
      </c>
      <c r="AY309" s="18" t="s">
        <v>134</v>
      </c>
      <c r="BE309" s="216">
        <f>IF(N309="základní",J309,0)</f>
        <v>0</v>
      </c>
      <c r="BF309" s="216">
        <f>IF(N309="snížená",J309,0)</f>
        <v>0</v>
      </c>
      <c r="BG309" s="216">
        <f>IF(N309="zákl. přenesená",J309,0)</f>
        <v>0</v>
      </c>
      <c r="BH309" s="216">
        <f>IF(N309="sníž. přenesená",J309,0)</f>
        <v>0</v>
      </c>
      <c r="BI309" s="216">
        <f>IF(N309="nulová",J309,0)</f>
        <v>0</v>
      </c>
      <c r="BJ309" s="18" t="s">
        <v>79</v>
      </c>
      <c r="BK309" s="216">
        <f>ROUND(I309*H309,2)</f>
        <v>0</v>
      </c>
      <c r="BL309" s="18" t="s">
        <v>153</v>
      </c>
      <c r="BM309" s="215" t="s">
        <v>457</v>
      </c>
    </row>
    <row r="310" s="2" customFormat="1">
      <c r="A310" s="39"/>
      <c r="B310" s="40"/>
      <c r="C310" s="41"/>
      <c r="D310" s="217" t="s">
        <v>144</v>
      </c>
      <c r="E310" s="41"/>
      <c r="F310" s="218" t="s">
        <v>458</v>
      </c>
      <c r="G310" s="41"/>
      <c r="H310" s="41"/>
      <c r="I310" s="219"/>
      <c r="J310" s="41"/>
      <c r="K310" s="41"/>
      <c r="L310" s="45"/>
      <c r="M310" s="220"/>
      <c r="N310" s="221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144</v>
      </c>
      <c r="AU310" s="18" t="s">
        <v>81</v>
      </c>
    </row>
    <row r="311" s="13" customFormat="1">
      <c r="A311" s="13"/>
      <c r="B311" s="222"/>
      <c r="C311" s="223"/>
      <c r="D311" s="224" t="s">
        <v>146</v>
      </c>
      <c r="E311" s="225" t="s">
        <v>18</v>
      </c>
      <c r="F311" s="226" t="s">
        <v>459</v>
      </c>
      <c r="G311" s="223"/>
      <c r="H311" s="227">
        <v>337.63</v>
      </c>
      <c r="I311" s="228"/>
      <c r="J311" s="223"/>
      <c r="K311" s="223"/>
      <c r="L311" s="229"/>
      <c r="M311" s="230"/>
      <c r="N311" s="231"/>
      <c r="O311" s="231"/>
      <c r="P311" s="231"/>
      <c r="Q311" s="231"/>
      <c r="R311" s="231"/>
      <c r="S311" s="231"/>
      <c r="T311" s="23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3" t="s">
        <v>146</v>
      </c>
      <c r="AU311" s="233" t="s">
        <v>81</v>
      </c>
      <c r="AV311" s="13" t="s">
        <v>81</v>
      </c>
      <c r="AW311" s="13" t="s">
        <v>32</v>
      </c>
      <c r="AX311" s="13" t="s">
        <v>71</v>
      </c>
      <c r="AY311" s="233" t="s">
        <v>134</v>
      </c>
    </row>
    <row r="312" s="15" customFormat="1">
      <c r="A312" s="15"/>
      <c r="B312" s="245"/>
      <c r="C312" s="246"/>
      <c r="D312" s="224" t="s">
        <v>146</v>
      </c>
      <c r="E312" s="247" t="s">
        <v>18</v>
      </c>
      <c r="F312" s="248" t="s">
        <v>460</v>
      </c>
      <c r="G312" s="246"/>
      <c r="H312" s="247" t="s">
        <v>18</v>
      </c>
      <c r="I312" s="249"/>
      <c r="J312" s="246"/>
      <c r="K312" s="246"/>
      <c r="L312" s="250"/>
      <c r="M312" s="251"/>
      <c r="N312" s="252"/>
      <c r="O312" s="252"/>
      <c r="P312" s="252"/>
      <c r="Q312" s="252"/>
      <c r="R312" s="252"/>
      <c r="S312" s="252"/>
      <c r="T312" s="253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54" t="s">
        <v>146</v>
      </c>
      <c r="AU312" s="254" t="s">
        <v>81</v>
      </c>
      <c r="AV312" s="15" t="s">
        <v>79</v>
      </c>
      <c r="AW312" s="15" t="s">
        <v>32</v>
      </c>
      <c r="AX312" s="15" t="s">
        <v>71</v>
      </c>
      <c r="AY312" s="254" t="s">
        <v>134</v>
      </c>
    </row>
    <row r="313" s="14" customFormat="1">
      <c r="A313" s="14"/>
      <c r="B313" s="234"/>
      <c r="C313" s="235"/>
      <c r="D313" s="224" t="s">
        <v>146</v>
      </c>
      <c r="E313" s="236" t="s">
        <v>18</v>
      </c>
      <c r="F313" s="237" t="s">
        <v>148</v>
      </c>
      <c r="G313" s="235"/>
      <c r="H313" s="238">
        <v>337.63</v>
      </c>
      <c r="I313" s="239"/>
      <c r="J313" s="235"/>
      <c r="K313" s="235"/>
      <c r="L313" s="240"/>
      <c r="M313" s="241"/>
      <c r="N313" s="242"/>
      <c r="O313" s="242"/>
      <c r="P313" s="242"/>
      <c r="Q313" s="242"/>
      <c r="R313" s="242"/>
      <c r="S313" s="242"/>
      <c r="T313" s="24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4" t="s">
        <v>146</v>
      </c>
      <c r="AU313" s="244" t="s">
        <v>81</v>
      </c>
      <c r="AV313" s="14" t="s">
        <v>142</v>
      </c>
      <c r="AW313" s="14" t="s">
        <v>32</v>
      </c>
      <c r="AX313" s="14" t="s">
        <v>79</v>
      </c>
      <c r="AY313" s="244" t="s">
        <v>134</v>
      </c>
    </row>
    <row r="314" s="2" customFormat="1" ht="24.15" customHeight="1">
      <c r="A314" s="39"/>
      <c r="B314" s="40"/>
      <c r="C314" s="205" t="s">
        <v>461</v>
      </c>
      <c r="D314" s="205" t="s">
        <v>137</v>
      </c>
      <c r="E314" s="206" t="s">
        <v>462</v>
      </c>
      <c r="F314" s="207" t="s">
        <v>463</v>
      </c>
      <c r="G314" s="208" t="s">
        <v>159</v>
      </c>
      <c r="H314" s="209">
        <v>675.25999999999999</v>
      </c>
      <c r="I314" s="210"/>
      <c r="J314" s="209">
        <f>ROUND(I314*H314,2)</f>
        <v>0</v>
      </c>
      <c r="K314" s="207" t="s">
        <v>141</v>
      </c>
      <c r="L314" s="45"/>
      <c r="M314" s="211" t="s">
        <v>18</v>
      </c>
      <c r="N314" s="212" t="s">
        <v>42</v>
      </c>
      <c r="O314" s="85"/>
      <c r="P314" s="213">
        <f>O314*H314</f>
        <v>0</v>
      </c>
      <c r="Q314" s="213">
        <v>0.00088000000000000003</v>
      </c>
      <c r="R314" s="213">
        <f>Q314*H314</f>
        <v>0.5942288</v>
      </c>
      <c r="S314" s="213">
        <v>0</v>
      </c>
      <c r="T314" s="214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15" t="s">
        <v>153</v>
      </c>
      <c r="AT314" s="215" t="s">
        <v>137</v>
      </c>
      <c r="AU314" s="215" t="s">
        <v>81</v>
      </c>
      <c r="AY314" s="18" t="s">
        <v>134</v>
      </c>
      <c r="BE314" s="216">
        <f>IF(N314="základní",J314,0)</f>
        <v>0</v>
      </c>
      <c r="BF314" s="216">
        <f>IF(N314="snížená",J314,0)</f>
        <v>0</v>
      </c>
      <c r="BG314" s="216">
        <f>IF(N314="zákl. přenesená",J314,0)</f>
        <v>0</v>
      </c>
      <c r="BH314" s="216">
        <f>IF(N314="sníž. přenesená",J314,0)</f>
        <v>0</v>
      </c>
      <c r="BI314" s="216">
        <f>IF(N314="nulová",J314,0)</f>
        <v>0</v>
      </c>
      <c r="BJ314" s="18" t="s">
        <v>79</v>
      </c>
      <c r="BK314" s="216">
        <f>ROUND(I314*H314,2)</f>
        <v>0</v>
      </c>
      <c r="BL314" s="18" t="s">
        <v>153</v>
      </c>
      <c r="BM314" s="215" t="s">
        <v>464</v>
      </c>
    </row>
    <row r="315" s="2" customFormat="1">
      <c r="A315" s="39"/>
      <c r="B315" s="40"/>
      <c r="C315" s="41"/>
      <c r="D315" s="217" t="s">
        <v>144</v>
      </c>
      <c r="E315" s="41"/>
      <c r="F315" s="218" t="s">
        <v>465</v>
      </c>
      <c r="G315" s="41"/>
      <c r="H315" s="41"/>
      <c r="I315" s="219"/>
      <c r="J315" s="41"/>
      <c r="K315" s="41"/>
      <c r="L315" s="45"/>
      <c r="M315" s="220"/>
      <c r="N315" s="221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144</v>
      </c>
      <c r="AU315" s="18" t="s">
        <v>81</v>
      </c>
    </row>
    <row r="316" s="13" customFormat="1">
      <c r="A316" s="13"/>
      <c r="B316" s="222"/>
      <c r="C316" s="223"/>
      <c r="D316" s="224" t="s">
        <v>146</v>
      </c>
      <c r="E316" s="225" t="s">
        <v>18</v>
      </c>
      <c r="F316" s="226" t="s">
        <v>359</v>
      </c>
      <c r="G316" s="223"/>
      <c r="H316" s="227">
        <v>675.25999999999999</v>
      </c>
      <c r="I316" s="228"/>
      <c r="J316" s="223"/>
      <c r="K316" s="223"/>
      <c r="L316" s="229"/>
      <c r="M316" s="230"/>
      <c r="N316" s="231"/>
      <c r="O316" s="231"/>
      <c r="P316" s="231"/>
      <c r="Q316" s="231"/>
      <c r="R316" s="231"/>
      <c r="S316" s="231"/>
      <c r="T316" s="23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3" t="s">
        <v>146</v>
      </c>
      <c r="AU316" s="233" t="s">
        <v>81</v>
      </c>
      <c r="AV316" s="13" t="s">
        <v>81</v>
      </c>
      <c r="AW316" s="13" t="s">
        <v>32</v>
      </c>
      <c r="AX316" s="13" t="s">
        <v>71</v>
      </c>
      <c r="AY316" s="233" t="s">
        <v>134</v>
      </c>
    </row>
    <row r="317" s="15" customFormat="1">
      <c r="A317" s="15"/>
      <c r="B317" s="245"/>
      <c r="C317" s="246"/>
      <c r="D317" s="224" t="s">
        <v>146</v>
      </c>
      <c r="E317" s="247" t="s">
        <v>18</v>
      </c>
      <c r="F317" s="248" t="s">
        <v>466</v>
      </c>
      <c r="G317" s="246"/>
      <c r="H317" s="247" t="s">
        <v>18</v>
      </c>
      <c r="I317" s="249"/>
      <c r="J317" s="246"/>
      <c r="K317" s="246"/>
      <c r="L317" s="250"/>
      <c r="M317" s="251"/>
      <c r="N317" s="252"/>
      <c r="O317" s="252"/>
      <c r="P317" s="252"/>
      <c r="Q317" s="252"/>
      <c r="R317" s="252"/>
      <c r="S317" s="252"/>
      <c r="T317" s="253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4" t="s">
        <v>146</v>
      </c>
      <c r="AU317" s="254" t="s">
        <v>81</v>
      </c>
      <c r="AV317" s="15" t="s">
        <v>79</v>
      </c>
      <c r="AW317" s="15" t="s">
        <v>32</v>
      </c>
      <c r="AX317" s="15" t="s">
        <v>71</v>
      </c>
      <c r="AY317" s="254" t="s">
        <v>134</v>
      </c>
    </row>
    <row r="318" s="14" customFormat="1">
      <c r="A318" s="14"/>
      <c r="B318" s="234"/>
      <c r="C318" s="235"/>
      <c r="D318" s="224" t="s">
        <v>146</v>
      </c>
      <c r="E318" s="236" t="s">
        <v>18</v>
      </c>
      <c r="F318" s="237" t="s">
        <v>148</v>
      </c>
      <c r="G318" s="235"/>
      <c r="H318" s="238">
        <v>675.25999999999999</v>
      </c>
      <c r="I318" s="239"/>
      <c r="J318" s="235"/>
      <c r="K318" s="235"/>
      <c r="L318" s="240"/>
      <c r="M318" s="241"/>
      <c r="N318" s="242"/>
      <c r="O318" s="242"/>
      <c r="P318" s="242"/>
      <c r="Q318" s="242"/>
      <c r="R318" s="242"/>
      <c r="S318" s="242"/>
      <c r="T318" s="24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4" t="s">
        <v>146</v>
      </c>
      <c r="AU318" s="244" t="s">
        <v>81</v>
      </c>
      <c r="AV318" s="14" t="s">
        <v>142</v>
      </c>
      <c r="AW318" s="14" t="s">
        <v>32</v>
      </c>
      <c r="AX318" s="14" t="s">
        <v>79</v>
      </c>
      <c r="AY318" s="244" t="s">
        <v>134</v>
      </c>
    </row>
    <row r="319" s="2" customFormat="1" ht="24.15" customHeight="1">
      <c r="A319" s="39"/>
      <c r="B319" s="40"/>
      <c r="C319" s="255" t="s">
        <v>467</v>
      </c>
      <c r="D319" s="255" t="s">
        <v>177</v>
      </c>
      <c r="E319" s="256" t="s">
        <v>468</v>
      </c>
      <c r="F319" s="257" t="s">
        <v>469</v>
      </c>
      <c r="G319" s="258" t="s">
        <v>159</v>
      </c>
      <c r="H319" s="259">
        <v>787.01999999999998</v>
      </c>
      <c r="I319" s="260"/>
      <c r="J319" s="259">
        <f>ROUND(I319*H319,2)</f>
        <v>0</v>
      </c>
      <c r="K319" s="257" t="s">
        <v>18</v>
      </c>
      <c r="L319" s="261"/>
      <c r="M319" s="262" t="s">
        <v>18</v>
      </c>
      <c r="N319" s="263" t="s">
        <v>42</v>
      </c>
      <c r="O319" s="85"/>
      <c r="P319" s="213">
        <f>O319*H319</f>
        <v>0</v>
      </c>
      <c r="Q319" s="213">
        <v>0.0040000000000000001</v>
      </c>
      <c r="R319" s="213">
        <f>Q319*H319</f>
        <v>3.1480800000000002</v>
      </c>
      <c r="S319" s="213">
        <v>0</v>
      </c>
      <c r="T319" s="214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15" t="s">
        <v>332</v>
      </c>
      <c r="AT319" s="215" t="s">
        <v>177</v>
      </c>
      <c r="AU319" s="215" t="s">
        <v>81</v>
      </c>
      <c r="AY319" s="18" t="s">
        <v>134</v>
      </c>
      <c r="BE319" s="216">
        <f>IF(N319="základní",J319,0)</f>
        <v>0</v>
      </c>
      <c r="BF319" s="216">
        <f>IF(N319="snížená",J319,0)</f>
        <v>0</v>
      </c>
      <c r="BG319" s="216">
        <f>IF(N319="zákl. přenesená",J319,0)</f>
        <v>0</v>
      </c>
      <c r="BH319" s="216">
        <f>IF(N319="sníž. přenesená",J319,0)</f>
        <v>0</v>
      </c>
      <c r="BI319" s="216">
        <f>IF(N319="nulová",J319,0)</f>
        <v>0</v>
      </c>
      <c r="BJ319" s="18" t="s">
        <v>79</v>
      </c>
      <c r="BK319" s="216">
        <f>ROUND(I319*H319,2)</f>
        <v>0</v>
      </c>
      <c r="BL319" s="18" t="s">
        <v>153</v>
      </c>
      <c r="BM319" s="215" t="s">
        <v>470</v>
      </c>
    </row>
    <row r="320" s="13" customFormat="1">
      <c r="A320" s="13"/>
      <c r="B320" s="222"/>
      <c r="C320" s="223"/>
      <c r="D320" s="224" t="s">
        <v>146</v>
      </c>
      <c r="E320" s="223"/>
      <c r="F320" s="226" t="s">
        <v>471</v>
      </c>
      <c r="G320" s="223"/>
      <c r="H320" s="227">
        <v>787.01999999999998</v>
      </c>
      <c r="I320" s="228"/>
      <c r="J320" s="223"/>
      <c r="K320" s="223"/>
      <c r="L320" s="229"/>
      <c r="M320" s="230"/>
      <c r="N320" s="231"/>
      <c r="O320" s="231"/>
      <c r="P320" s="231"/>
      <c r="Q320" s="231"/>
      <c r="R320" s="231"/>
      <c r="S320" s="231"/>
      <c r="T320" s="23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3" t="s">
        <v>146</v>
      </c>
      <c r="AU320" s="233" t="s">
        <v>81</v>
      </c>
      <c r="AV320" s="13" t="s">
        <v>81</v>
      </c>
      <c r="AW320" s="13" t="s">
        <v>4</v>
      </c>
      <c r="AX320" s="13" t="s">
        <v>79</v>
      </c>
      <c r="AY320" s="233" t="s">
        <v>134</v>
      </c>
    </row>
    <row r="321" s="2" customFormat="1" ht="55.5" customHeight="1">
      <c r="A321" s="39"/>
      <c r="B321" s="40"/>
      <c r="C321" s="205" t="s">
        <v>472</v>
      </c>
      <c r="D321" s="205" t="s">
        <v>137</v>
      </c>
      <c r="E321" s="206" t="s">
        <v>473</v>
      </c>
      <c r="F321" s="207" t="s">
        <v>474</v>
      </c>
      <c r="G321" s="208" t="s">
        <v>159</v>
      </c>
      <c r="H321" s="209">
        <v>675.25999999999999</v>
      </c>
      <c r="I321" s="210"/>
      <c r="J321" s="209">
        <f>ROUND(I321*H321,2)</f>
        <v>0</v>
      </c>
      <c r="K321" s="207" t="s">
        <v>141</v>
      </c>
      <c r="L321" s="45"/>
      <c r="M321" s="211" t="s">
        <v>18</v>
      </c>
      <c r="N321" s="212" t="s">
        <v>42</v>
      </c>
      <c r="O321" s="85"/>
      <c r="P321" s="213">
        <f>O321*H321</f>
        <v>0</v>
      </c>
      <c r="Q321" s="213">
        <v>0.00013999999999999999</v>
      </c>
      <c r="R321" s="213">
        <f>Q321*H321</f>
        <v>0.094536399999999993</v>
      </c>
      <c r="S321" s="213">
        <v>0</v>
      </c>
      <c r="T321" s="214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15" t="s">
        <v>153</v>
      </c>
      <c r="AT321" s="215" t="s">
        <v>137</v>
      </c>
      <c r="AU321" s="215" t="s">
        <v>81</v>
      </c>
      <c r="AY321" s="18" t="s">
        <v>134</v>
      </c>
      <c r="BE321" s="216">
        <f>IF(N321="základní",J321,0)</f>
        <v>0</v>
      </c>
      <c r="BF321" s="216">
        <f>IF(N321="snížená",J321,0)</f>
        <v>0</v>
      </c>
      <c r="BG321" s="216">
        <f>IF(N321="zákl. přenesená",J321,0)</f>
        <v>0</v>
      </c>
      <c r="BH321" s="216">
        <f>IF(N321="sníž. přenesená",J321,0)</f>
        <v>0</v>
      </c>
      <c r="BI321" s="216">
        <f>IF(N321="nulová",J321,0)</f>
        <v>0</v>
      </c>
      <c r="BJ321" s="18" t="s">
        <v>79</v>
      </c>
      <c r="BK321" s="216">
        <f>ROUND(I321*H321,2)</f>
        <v>0</v>
      </c>
      <c r="BL321" s="18" t="s">
        <v>153</v>
      </c>
      <c r="BM321" s="215" t="s">
        <v>475</v>
      </c>
    </row>
    <row r="322" s="2" customFormat="1">
      <c r="A322" s="39"/>
      <c r="B322" s="40"/>
      <c r="C322" s="41"/>
      <c r="D322" s="217" t="s">
        <v>144</v>
      </c>
      <c r="E322" s="41"/>
      <c r="F322" s="218" t="s">
        <v>476</v>
      </c>
      <c r="G322" s="41"/>
      <c r="H322" s="41"/>
      <c r="I322" s="219"/>
      <c r="J322" s="41"/>
      <c r="K322" s="41"/>
      <c r="L322" s="45"/>
      <c r="M322" s="220"/>
      <c r="N322" s="221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144</v>
      </c>
      <c r="AU322" s="18" t="s">
        <v>81</v>
      </c>
    </row>
    <row r="323" s="13" customFormat="1">
      <c r="A323" s="13"/>
      <c r="B323" s="222"/>
      <c r="C323" s="223"/>
      <c r="D323" s="224" t="s">
        <v>146</v>
      </c>
      <c r="E323" s="225" t="s">
        <v>18</v>
      </c>
      <c r="F323" s="226" t="s">
        <v>359</v>
      </c>
      <c r="G323" s="223"/>
      <c r="H323" s="227">
        <v>675.25999999999999</v>
      </c>
      <c r="I323" s="228"/>
      <c r="J323" s="223"/>
      <c r="K323" s="223"/>
      <c r="L323" s="229"/>
      <c r="M323" s="230"/>
      <c r="N323" s="231"/>
      <c r="O323" s="231"/>
      <c r="P323" s="231"/>
      <c r="Q323" s="231"/>
      <c r="R323" s="231"/>
      <c r="S323" s="231"/>
      <c r="T323" s="23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3" t="s">
        <v>146</v>
      </c>
      <c r="AU323" s="233" t="s">
        <v>81</v>
      </c>
      <c r="AV323" s="13" t="s">
        <v>81</v>
      </c>
      <c r="AW323" s="13" t="s">
        <v>32</v>
      </c>
      <c r="AX323" s="13" t="s">
        <v>71</v>
      </c>
      <c r="AY323" s="233" t="s">
        <v>134</v>
      </c>
    </row>
    <row r="324" s="14" customFormat="1">
      <c r="A324" s="14"/>
      <c r="B324" s="234"/>
      <c r="C324" s="235"/>
      <c r="D324" s="224" t="s">
        <v>146</v>
      </c>
      <c r="E324" s="236" t="s">
        <v>18</v>
      </c>
      <c r="F324" s="237" t="s">
        <v>148</v>
      </c>
      <c r="G324" s="235"/>
      <c r="H324" s="238">
        <v>675.25999999999999</v>
      </c>
      <c r="I324" s="239"/>
      <c r="J324" s="235"/>
      <c r="K324" s="235"/>
      <c r="L324" s="240"/>
      <c r="M324" s="241"/>
      <c r="N324" s="242"/>
      <c r="O324" s="242"/>
      <c r="P324" s="242"/>
      <c r="Q324" s="242"/>
      <c r="R324" s="242"/>
      <c r="S324" s="242"/>
      <c r="T324" s="24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4" t="s">
        <v>146</v>
      </c>
      <c r="AU324" s="244" t="s">
        <v>81</v>
      </c>
      <c r="AV324" s="14" t="s">
        <v>142</v>
      </c>
      <c r="AW324" s="14" t="s">
        <v>32</v>
      </c>
      <c r="AX324" s="14" t="s">
        <v>79</v>
      </c>
      <c r="AY324" s="244" t="s">
        <v>134</v>
      </c>
    </row>
    <row r="325" s="2" customFormat="1" ht="24.15" customHeight="1">
      <c r="A325" s="39"/>
      <c r="B325" s="40"/>
      <c r="C325" s="255" t="s">
        <v>477</v>
      </c>
      <c r="D325" s="255" t="s">
        <v>177</v>
      </c>
      <c r="E325" s="256" t="s">
        <v>478</v>
      </c>
      <c r="F325" s="257" t="s">
        <v>479</v>
      </c>
      <c r="G325" s="258" t="s">
        <v>159</v>
      </c>
      <c r="H325" s="259">
        <v>787.01999999999998</v>
      </c>
      <c r="I325" s="260"/>
      <c r="J325" s="259">
        <f>ROUND(I325*H325,2)</f>
        <v>0</v>
      </c>
      <c r="K325" s="257" t="s">
        <v>18</v>
      </c>
      <c r="L325" s="261"/>
      <c r="M325" s="262" t="s">
        <v>18</v>
      </c>
      <c r="N325" s="263" t="s">
        <v>42</v>
      </c>
      <c r="O325" s="85"/>
      <c r="P325" s="213">
        <f>O325*H325</f>
        <v>0</v>
      </c>
      <c r="Q325" s="213">
        <v>0.0022000000000000001</v>
      </c>
      <c r="R325" s="213">
        <f>Q325*H325</f>
        <v>1.731444</v>
      </c>
      <c r="S325" s="213">
        <v>0</v>
      </c>
      <c r="T325" s="214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15" t="s">
        <v>332</v>
      </c>
      <c r="AT325" s="215" t="s">
        <v>177</v>
      </c>
      <c r="AU325" s="215" t="s">
        <v>81</v>
      </c>
      <c r="AY325" s="18" t="s">
        <v>134</v>
      </c>
      <c r="BE325" s="216">
        <f>IF(N325="základní",J325,0)</f>
        <v>0</v>
      </c>
      <c r="BF325" s="216">
        <f>IF(N325="snížená",J325,0)</f>
        <v>0</v>
      </c>
      <c r="BG325" s="216">
        <f>IF(N325="zákl. přenesená",J325,0)</f>
        <v>0</v>
      </c>
      <c r="BH325" s="216">
        <f>IF(N325="sníž. přenesená",J325,0)</f>
        <v>0</v>
      </c>
      <c r="BI325" s="216">
        <f>IF(N325="nulová",J325,0)</f>
        <v>0</v>
      </c>
      <c r="BJ325" s="18" t="s">
        <v>79</v>
      </c>
      <c r="BK325" s="216">
        <f>ROUND(I325*H325,2)</f>
        <v>0</v>
      </c>
      <c r="BL325" s="18" t="s">
        <v>153</v>
      </c>
      <c r="BM325" s="215" t="s">
        <v>480</v>
      </c>
    </row>
    <row r="326" s="13" customFormat="1">
      <c r="A326" s="13"/>
      <c r="B326" s="222"/>
      <c r="C326" s="223"/>
      <c r="D326" s="224" t="s">
        <v>146</v>
      </c>
      <c r="E326" s="223"/>
      <c r="F326" s="226" t="s">
        <v>471</v>
      </c>
      <c r="G326" s="223"/>
      <c r="H326" s="227">
        <v>787.01999999999998</v>
      </c>
      <c r="I326" s="228"/>
      <c r="J326" s="223"/>
      <c r="K326" s="223"/>
      <c r="L326" s="229"/>
      <c r="M326" s="230"/>
      <c r="N326" s="231"/>
      <c r="O326" s="231"/>
      <c r="P326" s="231"/>
      <c r="Q326" s="231"/>
      <c r="R326" s="231"/>
      <c r="S326" s="231"/>
      <c r="T326" s="23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3" t="s">
        <v>146</v>
      </c>
      <c r="AU326" s="233" t="s">
        <v>81</v>
      </c>
      <c r="AV326" s="13" t="s">
        <v>81</v>
      </c>
      <c r="AW326" s="13" t="s">
        <v>4</v>
      </c>
      <c r="AX326" s="13" t="s">
        <v>79</v>
      </c>
      <c r="AY326" s="233" t="s">
        <v>134</v>
      </c>
    </row>
    <row r="327" s="2" customFormat="1" ht="33" customHeight="1">
      <c r="A327" s="39"/>
      <c r="B327" s="40"/>
      <c r="C327" s="205" t="s">
        <v>481</v>
      </c>
      <c r="D327" s="205" t="s">
        <v>137</v>
      </c>
      <c r="E327" s="206" t="s">
        <v>482</v>
      </c>
      <c r="F327" s="207" t="s">
        <v>483</v>
      </c>
      <c r="G327" s="208" t="s">
        <v>159</v>
      </c>
      <c r="H327" s="209">
        <v>675.25999999999999</v>
      </c>
      <c r="I327" s="210"/>
      <c r="J327" s="209">
        <f>ROUND(I327*H327,2)</f>
        <v>0</v>
      </c>
      <c r="K327" s="207" t="s">
        <v>141</v>
      </c>
      <c r="L327" s="45"/>
      <c r="M327" s="211" t="s">
        <v>18</v>
      </c>
      <c r="N327" s="212" t="s">
        <v>42</v>
      </c>
      <c r="O327" s="85"/>
      <c r="P327" s="213">
        <f>O327*H327</f>
        <v>0</v>
      </c>
      <c r="Q327" s="213">
        <v>0</v>
      </c>
      <c r="R327" s="213">
        <f>Q327*H327</f>
        <v>0</v>
      </c>
      <c r="S327" s="213">
        <v>0</v>
      </c>
      <c r="T327" s="214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15" t="s">
        <v>153</v>
      </c>
      <c r="AT327" s="215" t="s">
        <v>137</v>
      </c>
      <c r="AU327" s="215" t="s">
        <v>81</v>
      </c>
      <c r="AY327" s="18" t="s">
        <v>134</v>
      </c>
      <c r="BE327" s="216">
        <f>IF(N327="základní",J327,0)</f>
        <v>0</v>
      </c>
      <c r="BF327" s="216">
        <f>IF(N327="snížená",J327,0)</f>
        <v>0</v>
      </c>
      <c r="BG327" s="216">
        <f>IF(N327="zákl. přenesená",J327,0)</f>
        <v>0</v>
      </c>
      <c r="BH327" s="216">
        <f>IF(N327="sníž. přenesená",J327,0)</f>
        <v>0</v>
      </c>
      <c r="BI327" s="216">
        <f>IF(N327="nulová",J327,0)</f>
        <v>0</v>
      </c>
      <c r="BJ327" s="18" t="s">
        <v>79</v>
      </c>
      <c r="BK327" s="216">
        <f>ROUND(I327*H327,2)</f>
        <v>0</v>
      </c>
      <c r="BL327" s="18" t="s">
        <v>153</v>
      </c>
      <c r="BM327" s="215" t="s">
        <v>484</v>
      </c>
    </row>
    <row r="328" s="2" customFormat="1">
      <c r="A328" s="39"/>
      <c r="B328" s="40"/>
      <c r="C328" s="41"/>
      <c r="D328" s="217" t="s">
        <v>144</v>
      </c>
      <c r="E328" s="41"/>
      <c r="F328" s="218" t="s">
        <v>485</v>
      </c>
      <c r="G328" s="41"/>
      <c r="H328" s="41"/>
      <c r="I328" s="219"/>
      <c r="J328" s="41"/>
      <c r="K328" s="41"/>
      <c r="L328" s="45"/>
      <c r="M328" s="220"/>
      <c r="N328" s="221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144</v>
      </c>
      <c r="AU328" s="18" t="s">
        <v>81</v>
      </c>
    </row>
    <row r="329" s="2" customFormat="1" ht="24.15" customHeight="1">
      <c r="A329" s="39"/>
      <c r="B329" s="40"/>
      <c r="C329" s="255" t="s">
        <v>486</v>
      </c>
      <c r="D329" s="255" t="s">
        <v>177</v>
      </c>
      <c r="E329" s="256" t="s">
        <v>487</v>
      </c>
      <c r="F329" s="257" t="s">
        <v>488</v>
      </c>
      <c r="G329" s="258" t="s">
        <v>159</v>
      </c>
      <c r="H329" s="259">
        <v>776.54999999999995</v>
      </c>
      <c r="I329" s="260"/>
      <c r="J329" s="259">
        <f>ROUND(I329*H329,2)</f>
        <v>0</v>
      </c>
      <c r="K329" s="257" t="s">
        <v>141</v>
      </c>
      <c r="L329" s="261"/>
      <c r="M329" s="262" t="s">
        <v>18</v>
      </c>
      <c r="N329" s="263" t="s">
        <v>42</v>
      </c>
      <c r="O329" s="85"/>
      <c r="P329" s="213">
        <f>O329*H329</f>
        <v>0</v>
      </c>
      <c r="Q329" s="213">
        <v>0.00018000000000000001</v>
      </c>
      <c r="R329" s="213">
        <f>Q329*H329</f>
        <v>0.13977900000000001</v>
      </c>
      <c r="S329" s="213">
        <v>0</v>
      </c>
      <c r="T329" s="214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15" t="s">
        <v>332</v>
      </c>
      <c r="AT329" s="215" t="s">
        <v>177</v>
      </c>
      <c r="AU329" s="215" t="s">
        <v>81</v>
      </c>
      <c r="AY329" s="18" t="s">
        <v>134</v>
      </c>
      <c r="BE329" s="216">
        <f>IF(N329="základní",J329,0)</f>
        <v>0</v>
      </c>
      <c r="BF329" s="216">
        <f>IF(N329="snížená",J329,0)</f>
        <v>0</v>
      </c>
      <c r="BG329" s="216">
        <f>IF(N329="zákl. přenesená",J329,0)</f>
        <v>0</v>
      </c>
      <c r="BH329" s="216">
        <f>IF(N329="sníž. přenesená",J329,0)</f>
        <v>0</v>
      </c>
      <c r="BI329" s="216">
        <f>IF(N329="nulová",J329,0)</f>
        <v>0</v>
      </c>
      <c r="BJ329" s="18" t="s">
        <v>79</v>
      </c>
      <c r="BK329" s="216">
        <f>ROUND(I329*H329,2)</f>
        <v>0</v>
      </c>
      <c r="BL329" s="18" t="s">
        <v>153</v>
      </c>
      <c r="BM329" s="215" t="s">
        <v>489</v>
      </c>
    </row>
    <row r="330" s="2" customFormat="1">
      <c r="A330" s="39"/>
      <c r="B330" s="40"/>
      <c r="C330" s="41"/>
      <c r="D330" s="217" t="s">
        <v>144</v>
      </c>
      <c r="E330" s="41"/>
      <c r="F330" s="218" t="s">
        <v>490</v>
      </c>
      <c r="G330" s="41"/>
      <c r="H330" s="41"/>
      <c r="I330" s="219"/>
      <c r="J330" s="41"/>
      <c r="K330" s="41"/>
      <c r="L330" s="45"/>
      <c r="M330" s="220"/>
      <c r="N330" s="221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144</v>
      </c>
      <c r="AU330" s="18" t="s">
        <v>81</v>
      </c>
    </row>
    <row r="331" s="13" customFormat="1">
      <c r="A331" s="13"/>
      <c r="B331" s="222"/>
      <c r="C331" s="223"/>
      <c r="D331" s="224" t="s">
        <v>146</v>
      </c>
      <c r="E331" s="223"/>
      <c r="F331" s="226" t="s">
        <v>491</v>
      </c>
      <c r="G331" s="223"/>
      <c r="H331" s="227">
        <v>776.54999999999995</v>
      </c>
      <c r="I331" s="228"/>
      <c r="J331" s="223"/>
      <c r="K331" s="223"/>
      <c r="L331" s="229"/>
      <c r="M331" s="230"/>
      <c r="N331" s="231"/>
      <c r="O331" s="231"/>
      <c r="P331" s="231"/>
      <c r="Q331" s="231"/>
      <c r="R331" s="231"/>
      <c r="S331" s="231"/>
      <c r="T331" s="23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3" t="s">
        <v>146</v>
      </c>
      <c r="AU331" s="233" t="s">
        <v>81</v>
      </c>
      <c r="AV331" s="13" t="s">
        <v>81</v>
      </c>
      <c r="AW331" s="13" t="s">
        <v>4</v>
      </c>
      <c r="AX331" s="13" t="s">
        <v>79</v>
      </c>
      <c r="AY331" s="233" t="s">
        <v>134</v>
      </c>
    </row>
    <row r="332" s="2" customFormat="1" ht="49.05" customHeight="1">
      <c r="A332" s="39"/>
      <c r="B332" s="40"/>
      <c r="C332" s="205" t="s">
        <v>492</v>
      </c>
      <c r="D332" s="205" t="s">
        <v>137</v>
      </c>
      <c r="E332" s="206" t="s">
        <v>493</v>
      </c>
      <c r="F332" s="207" t="s">
        <v>494</v>
      </c>
      <c r="G332" s="208" t="s">
        <v>386</v>
      </c>
      <c r="H332" s="209">
        <v>5.71</v>
      </c>
      <c r="I332" s="210"/>
      <c r="J332" s="209">
        <f>ROUND(I332*H332,2)</f>
        <v>0</v>
      </c>
      <c r="K332" s="207" t="s">
        <v>141</v>
      </c>
      <c r="L332" s="45"/>
      <c r="M332" s="211" t="s">
        <v>18</v>
      </c>
      <c r="N332" s="212" t="s">
        <v>42</v>
      </c>
      <c r="O332" s="85"/>
      <c r="P332" s="213">
        <f>O332*H332</f>
        <v>0</v>
      </c>
      <c r="Q332" s="213">
        <v>0</v>
      </c>
      <c r="R332" s="213">
        <f>Q332*H332</f>
        <v>0</v>
      </c>
      <c r="S332" s="213">
        <v>0</v>
      </c>
      <c r="T332" s="214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15" t="s">
        <v>153</v>
      </c>
      <c r="AT332" s="215" t="s">
        <v>137</v>
      </c>
      <c r="AU332" s="215" t="s">
        <v>81</v>
      </c>
      <c r="AY332" s="18" t="s">
        <v>134</v>
      </c>
      <c r="BE332" s="216">
        <f>IF(N332="základní",J332,0)</f>
        <v>0</v>
      </c>
      <c r="BF332" s="216">
        <f>IF(N332="snížená",J332,0)</f>
        <v>0</v>
      </c>
      <c r="BG332" s="216">
        <f>IF(N332="zákl. přenesená",J332,0)</f>
        <v>0</v>
      </c>
      <c r="BH332" s="216">
        <f>IF(N332="sníž. přenesená",J332,0)</f>
        <v>0</v>
      </c>
      <c r="BI332" s="216">
        <f>IF(N332="nulová",J332,0)</f>
        <v>0</v>
      </c>
      <c r="BJ332" s="18" t="s">
        <v>79</v>
      </c>
      <c r="BK332" s="216">
        <f>ROUND(I332*H332,2)</f>
        <v>0</v>
      </c>
      <c r="BL332" s="18" t="s">
        <v>153</v>
      </c>
      <c r="BM332" s="215" t="s">
        <v>495</v>
      </c>
    </row>
    <row r="333" s="2" customFormat="1">
      <c r="A333" s="39"/>
      <c r="B333" s="40"/>
      <c r="C333" s="41"/>
      <c r="D333" s="217" t="s">
        <v>144</v>
      </c>
      <c r="E333" s="41"/>
      <c r="F333" s="218" t="s">
        <v>496</v>
      </c>
      <c r="G333" s="41"/>
      <c r="H333" s="41"/>
      <c r="I333" s="219"/>
      <c r="J333" s="41"/>
      <c r="K333" s="41"/>
      <c r="L333" s="45"/>
      <c r="M333" s="220"/>
      <c r="N333" s="221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144</v>
      </c>
      <c r="AU333" s="18" t="s">
        <v>81</v>
      </c>
    </row>
    <row r="334" s="12" customFormat="1" ht="22.8" customHeight="1">
      <c r="A334" s="12"/>
      <c r="B334" s="189"/>
      <c r="C334" s="190"/>
      <c r="D334" s="191" t="s">
        <v>70</v>
      </c>
      <c r="E334" s="203" t="s">
        <v>497</v>
      </c>
      <c r="F334" s="203" t="s">
        <v>498</v>
      </c>
      <c r="G334" s="190"/>
      <c r="H334" s="190"/>
      <c r="I334" s="193"/>
      <c r="J334" s="204">
        <f>BK334</f>
        <v>0</v>
      </c>
      <c r="K334" s="190"/>
      <c r="L334" s="195"/>
      <c r="M334" s="196"/>
      <c r="N334" s="197"/>
      <c r="O334" s="197"/>
      <c r="P334" s="198">
        <f>SUM(P335:P355)</f>
        <v>0</v>
      </c>
      <c r="Q334" s="197"/>
      <c r="R334" s="198">
        <f>SUM(R335:R355)</f>
        <v>5.8293180000000007</v>
      </c>
      <c r="S334" s="197"/>
      <c r="T334" s="199">
        <f>SUM(T335:T355)</f>
        <v>3.578878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00" t="s">
        <v>81</v>
      </c>
      <c r="AT334" s="201" t="s">
        <v>70</v>
      </c>
      <c r="AU334" s="201" t="s">
        <v>79</v>
      </c>
      <c r="AY334" s="200" t="s">
        <v>134</v>
      </c>
      <c r="BK334" s="202">
        <f>SUM(BK335:BK355)</f>
        <v>0</v>
      </c>
    </row>
    <row r="335" s="2" customFormat="1" ht="44.25" customHeight="1">
      <c r="A335" s="39"/>
      <c r="B335" s="40"/>
      <c r="C335" s="205" t="s">
        <v>499</v>
      </c>
      <c r="D335" s="205" t="s">
        <v>137</v>
      </c>
      <c r="E335" s="206" t="s">
        <v>500</v>
      </c>
      <c r="F335" s="207" t="s">
        <v>501</v>
      </c>
      <c r="G335" s="208" t="s">
        <v>159</v>
      </c>
      <c r="H335" s="209">
        <v>21.469999999999999</v>
      </c>
      <c r="I335" s="210"/>
      <c r="J335" s="209">
        <f>ROUND(I335*H335,2)</f>
        <v>0</v>
      </c>
      <c r="K335" s="207" t="s">
        <v>141</v>
      </c>
      <c r="L335" s="45"/>
      <c r="M335" s="211" t="s">
        <v>18</v>
      </c>
      <c r="N335" s="212" t="s">
        <v>42</v>
      </c>
      <c r="O335" s="85"/>
      <c r="P335" s="213">
        <f>O335*H335</f>
        <v>0</v>
      </c>
      <c r="Q335" s="213">
        <v>0.0060600000000000003</v>
      </c>
      <c r="R335" s="213">
        <f>Q335*H335</f>
        <v>0.13010820000000001</v>
      </c>
      <c r="S335" s="213">
        <v>0</v>
      </c>
      <c r="T335" s="214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15" t="s">
        <v>153</v>
      </c>
      <c r="AT335" s="215" t="s">
        <v>137</v>
      </c>
      <c r="AU335" s="215" t="s">
        <v>81</v>
      </c>
      <c r="AY335" s="18" t="s">
        <v>134</v>
      </c>
      <c r="BE335" s="216">
        <f>IF(N335="základní",J335,0)</f>
        <v>0</v>
      </c>
      <c r="BF335" s="216">
        <f>IF(N335="snížená",J335,0)</f>
        <v>0</v>
      </c>
      <c r="BG335" s="216">
        <f>IF(N335="zákl. přenesená",J335,0)</f>
        <v>0</v>
      </c>
      <c r="BH335" s="216">
        <f>IF(N335="sníž. přenesená",J335,0)</f>
        <v>0</v>
      </c>
      <c r="BI335" s="216">
        <f>IF(N335="nulová",J335,0)</f>
        <v>0</v>
      </c>
      <c r="BJ335" s="18" t="s">
        <v>79</v>
      </c>
      <c r="BK335" s="216">
        <f>ROUND(I335*H335,2)</f>
        <v>0</v>
      </c>
      <c r="BL335" s="18" t="s">
        <v>153</v>
      </c>
      <c r="BM335" s="215" t="s">
        <v>502</v>
      </c>
    </row>
    <row r="336" s="2" customFormat="1">
      <c r="A336" s="39"/>
      <c r="B336" s="40"/>
      <c r="C336" s="41"/>
      <c r="D336" s="217" t="s">
        <v>144</v>
      </c>
      <c r="E336" s="41"/>
      <c r="F336" s="218" t="s">
        <v>503</v>
      </c>
      <c r="G336" s="41"/>
      <c r="H336" s="41"/>
      <c r="I336" s="219"/>
      <c r="J336" s="41"/>
      <c r="K336" s="41"/>
      <c r="L336" s="45"/>
      <c r="M336" s="220"/>
      <c r="N336" s="221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144</v>
      </c>
      <c r="AU336" s="18" t="s">
        <v>81</v>
      </c>
    </row>
    <row r="337" s="2" customFormat="1" ht="21.75" customHeight="1">
      <c r="A337" s="39"/>
      <c r="B337" s="40"/>
      <c r="C337" s="255" t="s">
        <v>504</v>
      </c>
      <c r="D337" s="255" t="s">
        <v>177</v>
      </c>
      <c r="E337" s="256" t="s">
        <v>505</v>
      </c>
      <c r="F337" s="257" t="s">
        <v>506</v>
      </c>
      <c r="G337" s="258" t="s">
        <v>140</v>
      </c>
      <c r="H337" s="259">
        <v>1.8899999999999999</v>
      </c>
      <c r="I337" s="260"/>
      <c r="J337" s="259">
        <f>ROUND(I337*H337,2)</f>
        <v>0</v>
      </c>
      <c r="K337" s="257" t="s">
        <v>141</v>
      </c>
      <c r="L337" s="261"/>
      <c r="M337" s="262" t="s">
        <v>18</v>
      </c>
      <c r="N337" s="263" t="s">
        <v>42</v>
      </c>
      <c r="O337" s="85"/>
      <c r="P337" s="213">
        <f>O337*H337</f>
        <v>0</v>
      </c>
      <c r="Q337" s="213">
        <v>0.025000000000000001</v>
      </c>
      <c r="R337" s="213">
        <f>Q337*H337</f>
        <v>0.04725</v>
      </c>
      <c r="S337" s="213">
        <v>0</v>
      </c>
      <c r="T337" s="214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15" t="s">
        <v>332</v>
      </c>
      <c r="AT337" s="215" t="s">
        <v>177</v>
      </c>
      <c r="AU337" s="215" t="s">
        <v>81</v>
      </c>
      <c r="AY337" s="18" t="s">
        <v>134</v>
      </c>
      <c r="BE337" s="216">
        <f>IF(N337="základní",J337,0)</f>
        <v>0</v>
      </c>
      <c r="BF337" s="216">
        <f>IF(N337="snížená",J337,0)</f>
        <v>0</v>
      </c>
      <c r="BG337" s="216">
        <f>IF(N337="zákl. přenesená",J337,0)</f>
        <v>0</v>
      </c>
      <c r="BH337" s="216">
        <f>IF(N337="sníž. přenesená",J337,0)</f>
        <v>0</v>
      </c>
      <c r="BI337" s="216">
        <f>IF(N337="nulová",J337,0)</f>
        <v>0</v>
      </c>
      <c r="BJ337" s="18" t="s">
        <v>79</v>
      </c>
      <c r="BK337" s="216">
        <f>ROUND(I337*H337,2)</f>
        <v>0</v>
      </c>
      <c r="BL337" s="18" t="s">
        <v>153</v>
      </c>
      <c r="BM337" s="215" t="s">
        <v>507</v>
      </c>
    </row>
    <row r="338" s="2" customFormat="1">
      <c r="A338" s="39"/>
      <c r="B338" s="40"/>
      <c r="C338" s="41"/>
      <c r="D338" s="217" t="s">
        <v>144</v>
      </c>
      <c r="E338" s="41"/>
      <c r="F338" s="218" t="s">
        <v>508</v>
      </c>
      <c r="G338" s="41"/>
      <c r="H338" s="41"/>
      <c r="I338" s="219"/>
      <c r="J338" s="41"/>
      <c r="K338" s="41"/>
      <c r="L338" s="45"/>
      <c r="M338" s="220"/>
      <c r="N338" s="221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144</v>
      </c>
      <c r="AU338" s="18" t="s">
        <v>81</v>
      </c>
    </row>
    <row r="339" s="13" customFormat="1">
      <c r="A339" s="13"/>
      <c r="B339" s="222"/>
      <c r="C339" s="223"/>
      <c r="D339" s="224" t="s">
        <v>146</v>
      </c>
      <c r="E339" s="225" t="s">
        <v>18</v>
      </c>
      <c r="F339" s="226" t="s">
        <v>509</v>
      </c>
      <c r="G339" s="223"/>
      <c r="H339" s="227">
        <v>1.8</v>
      </c>
      <c r="I339" s="228"/>
      <c r="J339" s="223"/>
      <c r="K339" s="223"/>
      <c r="L339" s="229"/>
      <c r="M339" s="230"/>
      <c r="N339" s="231"/>
      <c r="O339" s="231"/>
      <c r="P339" s="231"/>
      <c r="Q339" s="231"/>
      <c r="R339" s="231"/>
      <c r="S339" s="231"/>
      <c r="T339" s="23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3" t="s">
        <v>146</v>
      </c>
      <c r="AU339" s="233" t="s">
        <v>81</v>
      </c>
      <c r="AV339" s="13" t="s">
        <v>81</v>
      </c>
      <c r="AW339" s="13" t="s">
        <v>32</v>
      </c>
      <c r="AX339" s="13" t="s">
        <v>71</v>
      </c>
      <c r="AY339" s="233" t="s">
        <v>134</v>
      </c>
    </row>
    <row r="340" s="14" customFormat="1">
      <c r="A340" s="14"/>
      <c r="B340" s="234"/>
      <c r="C340" s="235"/>
      <c r="D340" s="224" t="s">
        <v>146</v>
      </c>
      <c r="E340" s="236" t="s">
        <v>18</v>
      </c>
      <c r="F340" s="237" t="s">
        <v>148</v>
      </c>
      <c r="G340" s="235"/>
      <c r="H340" s="238">
        <v>1.8</v>
      </c>
      <c r="I340" s="239"/>
      <c r="J340" s="235"/>
      <c r="K340" s="235"/>
      <c r="L340" s="240"/>
      <c r="M340" s="241"/>
      <c r="N340" s="242"/>
      <c r="O340" s="242"/>
      <c r="P340" s="242"/>
      <c r="Q340" s="242"/>
      <c r="R340" s="242"/>
      <c r="S340" s="242"/>
      <c r="T340" s="24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4" t="s">
        <v>146</v>
      </c>
      <c r="AU340" s="244" t="s">
        <v>81</v>
      </c>
      <c r="AV340" s="14" t="s">
        <v>142</v>
      </c>
      <c r="AW340" s="14" t="s">
        <v>32</v>
      </c>
      <c r="AX340" s="14" t="s">
        <v>79</v>
      </c>
      <c r="AY340" s="244" t="s">
        <v>134</v>
      </c>
    </row>
    <row r="341" s="13" customFormat="1">
      <c r="A341" s="13"/>
      <c r="B341" s="222"/>
      <c r="C341" s="223"/>
      <c r="D341" s="224" t="s">
        <v>146</v>
      </c>
      <c r="E341" s="223"/>
      <c r="F341" s="226" t="s">
        <v>510</v>
      </c>
      <c r="G341" s="223"/>
      <c r="H341" s="227">
        <v>1.8899999999999999</v>
      </c>
      <c r="I341" s="228"/>
      <c r="J341" s="223"/>
      <c r="K341" s="223"/>
      <c r="L341" s="229"/>
      <c r="M341" s="230"/>
      <c r="N341" s="231"/>
      <c r="O341" s="231"/>
      <c r="P341" s="231"/>
      <c r="Q341" s="231"/>
      <c r="R341" s="231"/>
      <c r="S341" s="231"/>
      <c r="T341" s="23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3" t="s">
        <v>146</v>
      </c>
      <c r="AU341" s="233" t="s">
        <v>81</v>
      </c>
      <c r="AV341" s="13" t="s">
        <v>81</v>
      </c>
      <c r="AW341" s="13" t="s">
        <v>4</v>
      </c>
      <c r="AX341" s="13" t="s">
        <v>79</v>
      </c>
      <c r="AY341" s="233" t="s">
        <v>134</v>
      </c>
    </row>
    <row r="342" s="2" customFormat="1" ht="49.05" customHeight="1">
      <c r="A342" s="39"/>
      <c r="B342" s="40"/>
      <c r="C342" s="205" t="s">
        <v>511</v>
      </c>
      <c r="D342" s="205" t="s">
        <v>137</v>
      </c>
      <c r="E342" s="206" t="s">
        <v>512</v>
      </c>
      <c r="F342" s="207" t="s">
        <v>513</v>
      </c>
      <c r="G342" s="208" t="s">
        <v>159</v>
      </c>
      <c r="H342" s="209">
        <v>675.25999999999999</v>
      </c>
      <c r="I342" s="210"/>
      <c r="J342" s="209">
        <f>ROUND(I342*H342,2)</f>
        <v>0</v>
      </c>
      <c r="K342" s="207" t="s">
        <v>141</v>
      </c>
      <c r="L342" s="45"/>
      <c r="M342" s="211" t="s">
        <v>18</v>
      </c>
      <c r="N342" s="212" t="s">
        <v>42</v>
      </c>
      <c r="O342" s="85"/>
      <c r="P342" s="213">
        <f>O342*H342</f>
        <v>0</v>
      </c>
      <c r="Q342" s="213">
        <v>0</v>
      </c>
      <c r="R342" s="213">
        <f>Q342*H342</f>
        <v>0</v>
      </c>
      <c r="S342" s="213">
        <v>0.0053</v>
      </c>
      <c r="T342" s="214">
        <f>S342*H342</f>
        <v>3.578878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15" t="s">
        <v>153</v>
      </c>
      <c r="AT342" s="215" t="s">
        <v>137</v>
      </c>
      <c r="AU342" s="215" t="s">
        <v>81</v>
      </c>
      <c r="AY342" s="18" t="s">
        <v>134</v>
      </c>
      <c r="BE342" s="216">
        <f>IF(N342="základní",J342,0)</f>
        <v>0</v>
      </c>
      <c r="BF342" s="216">
        <f>IF(N342="snížená",J342,0)</f>
        <v>0</v>
      </c>
      <c r="BG342" s="216">
        <f>IF(N342="zákl. přenesená",J342,0)</f>
        <v>0</v>
      </c>
      <c r="BH342" s="216">
        <f>IF(N342="sníž. přenesená",J342,0)</f>
        <v>0</v>
      </c>
      <c r="BI342" s="216">
        <f>IF(N342="nulová",J342,0)</f>
        <v>0</v>
      </c>
      <c r="BJ342" s="18" t="s">
        <v>79</v>
      </c>
      <c r="BK342" s="216">
        <f>ROUND(I342*H342,2)</f>
        <v>0</v>
      </c>
      <c r="BL342" s="18" t="s">
        <v>153</v>
      </c>
      <c r="BM342" s="215" t="s">
        <v>514</v>
      </c>
    </row>
    <row r="343" s="2" customFormat="1">
      <c r="A343" s="39"/>
      <c r="B343" s="40"/>
      <c r="C343" s="41"/>
      <c r="D343" s="217" t="s">
        <v>144</v>
      </c>
      <c r="E343" s="41"/>
      <c r="F343" s="218" t="s">
        <v>515</v>
      </c>
      <c r="G343" s="41"/>
      <c r="H343" s="41"/>
      <c r="I343" s="219"/>
      <c r="J343" s="41"/>
      <c r="K343" s="41"/>
      <c r="L343" s="45"/>
      <c r="M343" s="220"/>
      <c r="N343" s="221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144</v>
      </c>
      <c r="AU343" s="18" t="s">
        <v>81</v>
      </c>
    </row>
    <row r="344" s="13" customFormat="1">
      <c r="A344" s="13"/>
      <c r="B344" s="222"/>
      <c r="C344" s="223"/>
      <c r="D344" s="224" t="s">
        <v>146</v>
      </c>
      <c r="E344" s="225" t="s">
        <v>18</v>
      </c>
      <c r="F344" s="226" t="s">
        <v>359</v>
      </c>
      <c r="G344" s="223"/>
      <c r="H344" s="227">
        <v>675.25999999999999</v>
      </c>
      <c r="I344" s="228"/>
      <c r="J344" s="223"/>
      <c r="K344" s="223"/>
      <c r="L344" s="229"/>
      <c r="M344" s="230"/>
      <c r="N344" s="231"/>
      <c r="O344" s="231"/>
      <c r="P344" s="231"/>
      <c r="Q344" s="231"/>
      <c r="R344" s="231"/>
      <c r="S344" s="231"/>
      <c r="T344" s="23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3" t="s">
        <v>146</v>
      </c>
      <c r="AU344" s="233" t="s">
        <v>81</v>
      </c>
      <c r="AV344" s="13" t="s">
        <v>81</v>
      </c>
      <c r="AW344" s="13" t="s">
        <v>32</v>
      </c>
      <c r="AX344" s="13" t="s">
        <v>71</v>
      </c>
      <c r="AY344" s="233" t="s">
        <v>134</v>
      </c>
    </row>
    <row r="345" s="14" customFormat="1">
      <c r="A345" s="14"/>
      <c r="B345" s="234"/>
      <c r="C345" s="235"/>
      <c r="D345" s="224" t="s">
        <v>146</v>
      </c>
      <c r="E345" s="236" t="s">
        <v>18</v>
      </c>
      <c r="F345" s="237" t="s">
        <v>148</v>
      </c>
      <c r="G345" s="235"/>
      <c r="H345" s="238">
        <v>675.25999999999999</v>
      </c>
      <c r="I345" s="239"/>
      <c r="J345" s="235"/>
      <c r="K345" s="235"/>
      <c r="L345" s="240"/>
      <c r="M345" s="241"/>
      <c r="N345" s="242"/>
      <c r="O345" s="242"/>
      <c r="P345" s="242"/>
      <c r="Q345" s="242"/>
      <c r="R345" s="242"/>
      <c r="S345" s="242"/>
      <c r="T345" s="24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4" t="s">
        <v>146</v>
      </c>
      <c r="AU345" s="244" t="s">
        <v>81</v>
      </c>
      <c r="AV345" s="14" t="s">
        <v>142</v>
      </c>
      <c r="AW345" s="14" t="s">
        <v>32</v>
      </c>
      <c r="AX345" s="14" t="s">
        <v>79</v>
      </c>
      <c r="AY345" s="244" t="s">
        <v>134</v>
      </c>
    </row>
    <row r="346" s="2" customFormat="1" ht="44.25" customHeight="1">
      <c r="A346" s="39"/>
      <c r="B346" s="40"/>
      <c r="C346" s="205" t="s">
        <v>516</v>
      </c>
      <c r="D346" s="205" t="s">
        <v>137</v>
      </c>
      <c r="E346" s="206" t="s">
        <v>517</v>
      </c>
      <c r="F346" s="207" t="s">
        <v>518</v>
      </c>
      <c r="G346" s="208" t="s">
        <v>159</v>
      </c>
      <c r="H346" s="209">
        <v>675.25999999999999</v>
      </c>
      <c r="I346" s="210"/>
      <c r="J346" s="209">
        <f>ROUND(I346*H346,2)</f>
        <v>0</v>
      </c>
      <c r="K346" s="207" t="s">
        <v>141</v>
      </c>
      <c r="L346" s="45"/>
      <c r="M346" s="211" t="s">
        <v>18</v>
      </c>
      <c r="N346" s="212" t="s">
        <v>42</v>
      </c>
      <c r="O346" s="85"/>
      <c r="P346" s="213">
        <f>O346*H346</f>
        <v>0</v>
      </c>
      <c r="Q346" s="213">
        <v>0.00116</v>
      </c>
      <c r="R346" s="213">
        <f>Q346*H346</f>
        <v>0.78330160000000004</v>
      </c>
      <c r="S346" s="213">
        <v>0</v>
      </c>
      <c r="T346" s="214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15" t="s">
        <v>153</v>
      </c>
      <c r="AT346" s="215" t="s">
        <v>137</v>
      </c>
      <c r="AU346" s="215" t="s">
        <v>81</v>
      </c>
      <c r="AY346" s="18" t="s">
        <v>134</v>
      </c>
      <c r="BE346" s="216">
        <f>IF(N346="základní",J346,0)</f>
        <v>0</v>
      </c>
      <c r="BF346" s="216">
        <f>IF(N346="snížená",J346,0)</f>
        <v>0</v>
      </c>
      <c r="BG346" s="216">
        <f>IF(N346="zákl. přenesená",J346,0)</f>
        <v>0</v>
      </c>
      <c r="BH346" s="216">
        <f>IF(N346="sníž. přenesená",J346,0)</f>
        <v>0</v>
      </c>
      <c r="BI346" s="216">
        <f>IF(N346="nulová",J346,0)</f>
        <v>0</v>
      </c>
      <c r="BJ346" s="18" t="s">
        <v>79</v>
      </c>
      <c r="BK346" s="216">
        <f>ROUND(I346*H346,2)</f>
        <v>0</v>
      </c>
      <c r="BL346" s="18" t="s">
        <v>153</v>
      </c>
      <c r="BM346" s="215" t="s">
        <v>519</v>
      </c>
    </row>
    <row r="347" s="2" customFormat="1">
      <c r="A347" s="39"/>
      <c r="B347" s="40"/>
      <c r="C347" s="41"/>
      <c r="D347" s="217" t="s">
        <v>144</v>
      </c>
      <c r="E347" s="41"/>
      <c r="F347" s="218" t="s">
        <v>520</v>
      </c>
      <c r="G347" s="41"/>
      <c r="H347" s="41"/>
      <c r="I347" s="219"/>
      <c r="J347" s="41"/>
      <c r="K347" s="41"/>
      <c r="L347" s="45"/>
      <c r="M347" s="220"/>
      <c r="N347" s="221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144</v>
      </c>
      <c r="AU347" s="18" t="s">
        <v>81</v>
      </c>
    </row>
    <row r="348" s="2" customFormat="1" ht="24.15" customHeight="1">
      <c r="A348" s="39"/>
      <c r="B348" s="40"/>
      <c r="C348" s="255" t="s">
        <v>521</v>
      </c>
      <c r="D348" s="255" t="s">
        <v>177</v>
      </c>
      <c r="E348" s="256" t="s">
        <v>522</v>
      </c>
      <c r="F348" s="257" t="s">
        <v>523</v>
      </c>
      <c r="G348" s="258" t="s">
        <v>159</v>
      </c>
      <c r="H348" s="259">
        <v>688.76999999999998</v>
      </c>
      <c r="I348" s="260"/>
      <c r="J348" s="259">
        <f>ROUND(I348*H348,2)</f>
        <v>0</v>
      </c>
      <c r="K348" s="257" t="s">
        <v>18</v>
      </c>
      <c r="L348" s="261"/>
      <c r="M348" s="262" t="s">
        <v>18</v>
      </c>
      <c r="N348" s="263" t="s">
        <v>42</v>
      </c>
      <c r="O348" s="85"/>
      <c r="P348" s="213">
        <f>O348*H348</f>
        <v>0</v>
      </c>
      <c r="Q348" s="213">
        <v>0.0035000000000000001</v>
      </c>
      <c r="R348" s="213">
        <f>Q348*H348</f>
        <v>2.410695</v>
      </c>
      <c r="S348" s="213">
        <v>0</v>
      </c>
      <c r="T348" s="214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15" t="s">
        <v>332</v>
      </c>
      <c r="AT348" s="215" t="s">
        <v>177</v>
      </c>
      <c r="AU348" s="215" t="s">
        <v>81</v>
      </c>
      <c r="AY348" s="18" t="s">
        <v>134</v>
      </c>
      <c r="BE348" s="216">
        <f>IF(N348="základní",J348,0)</f>
        <v>0</v>
      </c>
      <c r="BF348" s="216">
        <f>IF(N348="snížená",J348,0)</f>
        <v>0</v>
      </c>
      <c r="BG348" s="216">
        <f>IF(N348="zákl. přenesená",J348,0)</f>
        <v>0</v>
      </c>
      <c r="BH348" s="216">
        <f>IF(N348="sníž. přenesená",J348,0)</f>
        <v>0</v>
      </c>
      <c r="BI348" s="216">
        <f>IF(N348="nulová",J348,0)</f>
        <v>0</v>
      </c>
      <c r="BJ348" s="18" t="s">
        <v>79</v>
      </c>
      <c r="BK348" s="216">
        <f>ROUND(I348*H348,2)</f>
        <v>0</v>
      </c>
      <c r="BL348" s="18" t="s">
        <v>153</v>
      </c>
      <c r="BM348" s="215" t="s">
        <v>524</v>
      </c>
    </row>
    <row r="349" s="13" customFormat="1">
      <c r="A349" s="13"/>
      <c r="B349" s="222"/>
      <c r="C349" s="223"/>
      <c r="D349" s="224" t="s">
        <v>146</v>
      </c>
      <c r="E349" s="223"/>
      <c r="F349" s="226" t="s">
        <v>525</v>
      </c>
      <c r="G349" s="223"/>
      <c r="H349" s="227">
        <v>688.76999999999998</v>
      </c>
      <c r="I349" s="228"/>
      <c r="J349" s="223"/>
      <c r="K349" s="223"/>
      <c r="L349" s="229"/>
      <c r="M349" s="230"/>
      <c r="N349" s="231"/>
      <c r="O349" s="231"/>
      <c r="P349" s="231"/>
      <c r="Q349" s="231"/>
      <c r="R349" s="231"/>
      <c r="S349" s="231"/>
      <c r="T349" s="23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3" t="s">
        <v>146</v>
      </c>
      <c r="AU349" s="233" t="s">
        <v>81</v>
      </c>
      <c r="AV349" s="13" t="s">
        <v>81</v>
      </c>
      <c r="AW349" s="13" t="s">
        <v>4</v>
      </c>
      <c r="AX349" s="13" t="s">
        <v>79</v>
      </c>
      <c r="AY349" s="233" t="s">
        <v>134</v>
      </c>
    </row>
    <row r="350" s="2" customFormat="1" ht="55.5" customHeight="1">
      <c r="A350" s="39"/>
      <c r="B350" s="40"/>
      <c r="C350" s="205" t="s">
        <v>526</v>
      </c>
      <c r="D350" s="205" t="s">
        <v>137</v>
      </c>
      <c r="E350" s="206" t="s">
        <v>527</v>
      </c>
      <c r="F350" s="207" t="s">
        <v>528</v>
      </c>
      <c r="G350" s="208" t="s">
        <v>159</v>
      </c>
      <c r="H350" s="209">
        <v>675.25999999999999</v>
      </c>
      <c r="I350" s="210"/>
      <c r="J350" s="209">
        <f>ROUND(I350*H350,2)</f>
        <v>0</v>
      </c>
      <c r="K350" s="207" t="s">
        <v>141</v>
      </c>
      <c r="L350" s="45"/>
      <c r="M350" s="211" t="s">
        <v>18</v>
      </c>
      <c r="N350" s="212" t="s">
        <v>42</v>
      </c>
      <c r="O350" s="85"/>
      <c r="P350" s="213">
        <f>O350*H350</f>
        <v>0</v>
      </c>
      <c r="Q350" s="213">
        <v>6.9999999999999994E-05</v>
      </c>
      <c r="R350" s="213">
        <f>Q350*H350</f>
        <v>0.047268199999999996</v>
      </c>
      <c r="S350" s="213">
        <v>0</v>
      </c>
      <c r="T350" s="214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15" t="s">
        <v>153</v>
      </c>
      <c r="AT350" s="215" t="s">
        <v>137</v>
      </c>
      <c r="AU350" s="215" t="s">
        <v>81</v>
      </c>
      <c r="AY350" s="18" t="s">
        <v>134</v>
      </c>
      <c r="BE350" s="216">
        <f>IF(N350="základní",J350,0)</f>
        <v>0</v>
      </c>
      <c r="BF350" s="216">
        <f>IF(N350="snížená",J350,0)</f>
        <v>0</v>
      </c>
      <c r="BG350" s="216">
        <f>IF(N350="zákl. přenesená",J350,0)</f>
        <v>0</v>
      </c>
      <c r="BH350" s="216">
        <f>IF(N350="sníž. přenesená",J350,0)</f>
        <v>0</v>
      </c>
      <c r="BI350" s="216">
        <f>IF(N350="nulová",J350,0)</f>
        <v>0</v>
      </c>
      <c r="BJ350" s="18" t="s">
        <v>79</v>
      </c>
      <c r="BK350" s="216">
        <f>ROUND(I350*H350,2)</f>
        <v>0</v>
      </c>
      <c r="BL350" s="18" t="s">
        <v>153</v>
      </c>
      <c r="BM350" s="215" t="s">
        <v>529</v>
      </c>
    </row>
    <row r="351" s="2" customFormat="1">
      <c r="A351" s="39"/>
      <c r="B351" s="40"/>
      <c r="C351" s="41"/>
      <c r="D351" s="217" t="s">
        <v>144</v>
      </c>
      <c r="E351" s="41"/>
      <c r="F351" s="218" t="s">
        <v>530</v>
      </c>
      <c r="G351" s="41"/>
      <c r="H351" s="41"/>
      <c r="I351" s="219"/>
      <c r="J351" s="41"/>
      <c r="K351" s="41"/>
      <c r="L351" s="45"/>
      <c r="M351" s="220"/>
      <c r="N351" s="221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144</v>
      </c>
      <c r="AU351" s="18" t="s">
        <v>81</v>
      </c>
    </row>
    <row r="352" s="2" customFormat="1" ht="24.15" customHeight="1">
      <c r="A352" s="39"/>
      <c r="B352" s="40"/>
      <c r="C352" s="255" t="s">
        <v>531</v>
      </c>
      <c r="D352" s="255" t="s">
        <v>177</v>
      </c>
      <c r="E352" s="256" t="s">
        <v>522</v>
      </c>
      <c r="F352" s="257" t="s">
        <v>523</v>
      </c>
      <c r="G352" s="258" t="s">
        <v>159</v>
      </c>
      <c r="H352" s="259">
        <v>688.76999999999998</v>
      </c>
      <c r="I352" s="260"/>
      <c r="J352" s="259">
        <f>ROUND(I352*H352,2)</f>
        <v>0</v>
      </c>
      <c r="K352" s="257" t="s">
        <v>18</v>
      </c>
      <c r="L352" s="261"/>
      <c r="M352" s="262" t="s">
        <v>18</v>
      </c>
      <c r="N352" s="263" t="s">
        <v>42</v>
      </c>
      <c r="O352" s="85"/>
      <c r="P352" s="213">
        <f>O352*H352</f>
        <v>0</v>
      </c>
      <c r="Q352" s="213">
        <v>0.0035000000000000001</v>
      </c>
      <c r="R352" s="213">
        <f>Q352*H352</f>
        <v>2.410695</v>
      </c>
      <c r="S352" s="213">
        <v>0</v>
      </c>
      <c r="T352" s="214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15" t="s">
        <v>332</v>
      </c>
      <c r="AT352" s="215" t="s">
        <v>177</v>
      </c>
      <c r="AU352" s="215" t="s">
        <v>81</v>
      </c>
      <c r="AY352" s="18" t="s">
        <v>134</v>
      </c>
      <c r="BE352" s="216">
        <f>IF(N352="základní",J352,0)</f>
        <v>0</v>
      </c>
      <c r="BF352" s="216">
        <f>IF(N352="snížená",J352,0)</f>
        <v>0</v>
      </c>
      <c r="BG352" s="216">
        <f>IF(N352="zákl. přenesená",J352,0)</f>
        <v>0</v>
      </c>
      <c r="BH352" s="216">
        <f>IF(N352="sníž. přenesená",J352,0)</f>
        <v>0</v>
      </c>
      <c r="BI352" s="216">
        <f>IF(N352="nulová",J352,0)</f>
        <v>0</v>
      </c>
      <c r="BJ352" s="18" t="s">
        <v>79</v>
      </c>
      <c r="BK352" s="216">
        <f>ROUND(I352*H352,2)</f>
        <v>0</v>
      </c>
      <c r="BL352" s="18" t="s">
        <v>153</v>
      </c>
      <c r="BM352" s="215" t="s">
        <v>532</v>
      </c>
    </row>
    <row r="353" s="13" customFormat="1">
      <c r="A353" s="13"/>
      <c r="B353" s="222"/>
      <c r="C353" s="223"/>
      <c r="D353" s="224" t="s">
        <v>146</v>
      </c>
      <c r="E353" s="223"/>
      <c r="F353" s="226" t="s">
        <v>525</v>
      </c>
      <c r="G353" s="223"/>
      <c r="H353" s="227">
        <v>688.76999999999998</v>
      </c>
      <c r="I353" s="228"/>
      <c r="J353" s="223"/>
      <c r="K353" s="223"/>
      <c r="L353" s="229"/>
      <c r="M353" s="230"/>
      <c r="N353" s="231"/>
      <c r="O353" s="231"/>
      <c r="P353" s="231"/>
      <c r="Q353" s="231"/>
      <c r="R353" s="231"/>
      <c r="S353" s="231"/>
      <c r="T353" s="23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3" t="s">
        <v>146</v>
      </c>
      <c r="AU353" s="233" t="s">
        <v>81</v>
      </c>
      <c r="AV353" s="13" t="s">
        <v>81</v>
      </c>
      <c r="AW353" s="13" t="s">
        <v>4</v>
      </c>
      <c r="AX353" s="13" t="s">
        <v>79</v>
      </c>
      <c r="AY353" s="233" t="s">
        <v>134</v>
      </c>
    </row>
    <row r="354" s="2" customFormat="1" ht="44.25" customHeight="1">
      <c r="A354" s="39"/>
      <c r="B354" s="40"/>
      <c r="C354" s="205" t="s">
        <v>533</v>
      </c>
      <c r="D354" s="205" t="s">
        <v>137</v>
      </c>
      <c r="E354" s="206" t="s">
        <v>534</v>
      </c>
      <c r="F354" s="207" t="s">
        <v>535</v>
      </c>
      <c r="G354" s="208" t="s">
        <v>386</v>
      </c>
      <c r="H354" s="209">
        <v>5.8300000000000001</v>
      </c>
      <c r="I354" s="210"/>
      <c r="J354" s="209">
        <f>ROUND(I354*H354,2)</f>
        <v>0</v>
      </c>
      <c r="K354" s="207" t="s">
        <v>141</v>
      </c>
      <c r="L354" s="45"/>
      <c r="M354" s="211" t="s">
        <v>18</v>
      </c>
      <c r="N354" s="212" t="s">
        <v>42</v>
      </c>
      <c r="O354" s="85"/>
      <c r="P354" s="213">
        <f>O354*H354</f>
        <v>0</v>
      </c>
      <c r="Q354" s="213">
        <v>0</v>
      </c>
      <c r="R354" s="213">
        <f>Q354*H354</f>
        <v>0</v>
      </c>
      <c r="S354" s="213">
        <v>0</v>
      </c>
      <c r="T354" s="214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15" t="s">
        <v>153</v>
      </c>
      <c r="AT354" s="215" t="s">
        <v>137</v>
      </c>
      <c r="AU354" s="215" t="s">
        <v>81</v>
      </c>
      <c r="AY354" s="18" t="s">
        <v>134</v>
      </c>
      <c r="BE354" s="216">
        <f>IF(N354="základní",J354,0)</f>
        <v>0</v>
      </c>
      <c r="BF354" s="216">
        <f>IF(N354="snížená",J354,0)</f>
        <v>0</v>
      </c>
      <c r="BG354" s="216">
        <f>IF(N354="zákl. přenesená",J354,0)</f>
        <v>0</v>
      </c>
      <c r="BH354" s="216">
        <f>IF(N354="sníž. přenesená",J354,0)</f>
        <v>0</v>
      </c>
      <c r="BI354" s="216">
        <f>IF(N354="nulová",J354,0)</f>
        <v>0</v>
      </c>
      <c r="BJ354" s="18" t="s">
        <v>79</v>
      </c>
      <c r="BK354" s="216">
        <f>ROUND(I354*H354,2)</f>
        <v>0</v>
      </c>
      <c r="BL354" s="18" t="s">
        <v>153</v>
      </c>
      <c r="BM354" s="215" t="s">
        <v>536</v>
      </c>
    </row>
    <row r="355" s="2" customFormat="1">
      <c r="A355" s="39"/>
      <c r="B355" s="40"/>
      <c r="C355" s="41"/>
      <c r="D355" s="217" t="s">
        <v>144</v>
      </c>
      <c r="E355" s="41"/>
      <c r="F355" s="218" t="s">
        <v>537</v>
      </c>
      <c r="G355" s="41"/>
      <c r="H355" s="41"/>
      <c r="I355" s="219"/>
      <c r="J355" s="41"/>
      <c r="K355" s="41"/>
      <c r="L355" s="45"/>
      <c r="M355" s="220"/>
      <c r="N355" s="221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144</v>
      </c>
      <c r="AU355" s="18" t="s">
        <v>81</v>
      </c>
    </row>
    <row r="356" s="12" customFormat="1" ht="22.8" customHeight="1">
      <c r="A356" s="12"/>
      <c r="B356" s="189"/>
      <c r="C356" s="190"/>
      <c r="D356" s="191" t="s">
        <v>70</v>
      </c>
      <c r="E356" s="203" t="s">
        <v>538</v>
      </c>
      <c r="F356" s="203" t="s">
        <v>539</v>
      </c>
      <c r="G356" s="190"/>
      <c r="H356" s="190"/>
      <c r="I356" s="193"/>
      <c r="J356" s="204">
        <f>BK356</f>
        <v>0</v>
      </c>
      <c r="K356" s="190"/>
      <c r="L356" s="195"/>
      <c r="M356" s="196"/>
      <c r="N356" s="197"/>
      <c r="O356" s="197"/>
      <c r="P356" s="198">
        <f>SUM(P357:P387)</f>
        <v>0</v>
      </c>
      <c r="Q356" s="197"/>
      <c r="R356" s="198">
        <f>SUM(R357:R387)</f>
        <v>0.76080000000000003</v>
      </c>
      <c r="S356" s="197"/>
      <c r="T356" s="199">
        <f>SUM(T357:T387)</f>
        <v>0.14103200000000002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00" t="s">
        <v>81</v>
      </c>
      <c r="AT356" s="201" t="s">
        <v>70</v>
      </c>
      <c r="AU356" s="201" t="s">
        <v>79</v>
      </c>
      <c r="AY356" s="200" t="s">
        <v>134</v>
      </c>
      <c r="BK356" s="202">
        <f>SUM(BK357:BK387)</f>
        <v>0</v>
      </c>
    </row>
    <row r="357" s="2" customFormat="1" ht="37.8" customHeight="1">
      <c r="A357" s="39"/>
      <c r="B357" s="40"/>
      <c r="C357" s="205" t="s">
        <v>540</v>
      </c>
      <c r="D357" s="205" t="s">
        <v>137</v>
      </c>
      <c r="E357" s="206" t="s">
        <v>541</v>
      </c>
      <c r="F357" s="207" t="s">
        <v>542</v>
      </c>
      <c r="G357" s="208" t="s">
        <v>225</v>
      </c>
      <c r="H357" s="209">
        <v>700</v>
      </c>
      <c r="I357" s="210"/>
      <c r="J357" s="209">
        <f>ROUND(I357*H357,2)</f>
        <v>0</v>
      </c>
      <c r="K357" s="207" t="s">
        <v>141</v>
      </c>
      <c r="L357" s="45"/>
      <c r="M357" s="211" t="s">
        <v>18</v>
      </c>
      <c r="N357" s="212" t="s">
        <v>42</v>
      </c>
      <c r="O357" s="85"/>
      <c r="P357" s="213">
        <f>O357*H357</f>
        <v>0</v>
      </c>
      <c r="Q357" s="213">
        <v>0</v>
      </c>
      <c r="R357" s="213">
        <f>Q357*H357</f>
        <v>0</v>
      </c>
      <c r="S357" s="213">
        <v>0</v>
      </c>
      <c r="T357" s="214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15" t="s">
        <v>153</v>
      </c>
      <c r="AT357" s="215" t="s">
        <v>137</v>
      </c>
      <c r="AU357" s="215" t="s">
        <v>81</v>
      </c>
      <c r="AY357" s="18" t="s">
        <v>134</v>
      </c>
      <c r="BE357" s="216">
        <f>IF(N357="základní",J357,0)</f>
        <v>0</v>
      </c>
      <c r="BF357" s="216">
        <f>IF(N357="snížená",J357,0)</f>
        <v>0</v>
      </c>
      <c r="BG357" s="216">
        <f>IF(N357="zákl. přenesená",J357,0)</f>
        <v>0</v>
      </c>
      <c r="BH357" s="216">
        <f>IF(N357="sníž. přenesená",J357,0)</f>
        <v>0</v>
      </c>
      <c r="BI357" s="216">
        <f>IF(N357="nulová",J357,0)</f>
        <v>0</v>
      </c>
      <c r="BJ357" s="18" t="s">
        <v>79</v>
      </c>
      <c r="BK357" s="216">
        <f>ROUND(I357*H357,2)</f>
        <v>0</v>
      </c>
      <c r="BL357" s="18" t="s">
        <v>153</v>
      </c>
      <c r="BM357" s="215" t="s">
        <v>543</v>
      </c>
    </row>
    <row r="358" s="2" customFormat="1">
      <c r="A358" s="39"/>
      <c r="B358" s="40"/>
      <c r="C358" s="41"/>
      <c r="D358" s="217" t="s">
        <v>144</v>
      </c>
      <c r="E358" s="41"/>
      <c r="F358" s="218" t="s">
        <v>544</v>
      </c>
      <c r="G358" s="41"/>
      <c r="H358" s="41"/>
      <c r="I358" s="219"/>
      <c r="J358" s="41"/>
      <c r="K358" s="41"/>
      <c r="L358" s="45"/>
      <c r="M358" s="220"/>
      <c r="N358" s="221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144</v>
      </c>
      <c r="AU358" s="18" t="s">
        <v>81</v>
      </c>
    </row>
    <row r="359" s="2" customFormat="1" ht="24.15" customHeight="1">
      <c r="A359" s="39"/>
      <c r="B359" s="40"/>
      <c r="C359" s="255" t="s">
        <v>545</v>
      </c>
      <c r="D359" s="255" t="s">
        <v>177</v>
      </c>
      <c r="E359" s="256" t="s">
        <v>546</v>
      </c>
      <c r="F359" s="257" t="s">
        <v>547</v>
      </c>
      <c r="G359" s="258" t="s">
        <v>225</v>
      </c>
      <c r="H359" s="259">
        <v>805</v>
      </c>
      <c r="I359" s="260"/>
      <c r="J359" s="259">
        <f>ROUND(I359*H359,2)</f>
        <v>0</v>
      </c>
      <c r="K359" s="257" t="s">
        <v>141</v>
      </c>
      <c r="L359" s="261"/>
      <c r="M359" s="262" t="s">
        <v>18</v>
      </c>
      <c r="N359" s="263" t="s">
        <v>42</v>
      </c>
      <c r="O359" s="85"/>
      <c r="P359" s="213">
        <f>O359*H359</f>
        <v>0</v>
      </c>
      <c r="Q359" s="213">
        <v>0.00012</v>
      </c>
      <c r="R359" s="213">
        <f>Q359*H359</f>
        <v>0.096600000000000005</v>
      </c>
      <c r="S359" s="213">
        <v>0</v>
      </c>
      <c r="T359" s="214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15" t="s">
        <v>332</v>
      </c>
      <c r="AT359" s="215" t="s">
        <v>177</v>
      </c>
      <c r="AU359" s="215" t="s">
        <v>81</v>
      </c>
      <c r="AY359" s="18" t="s">
        <v>134</v>
      </c>
      <c r="BE359" s="216">
        <f>IF(N359="základní",J359,0)</f>
        <v>0</v>
      </c>
      <c r="BF359" s="216">
        <f>IF(N359="snížená",J359,0)</f>
        <v>0</v>
      </c>
      <c r="BG359" s="216">
        <f>IF(N359="zákl. přenesená",J359,0)</f>
        <v>0</v>
      </c>
      <c r="BH359" s="216">
        <f>IF(N359="sníž. přenesená",J359,0)</f>
        <v>0</v>
      </c>
      <c r="BI359" s="216">
        <f>IF(N359="nulová",J359,0)</f>
        <v>0</v>
      </c>
      <c r="BJ359" s="18" t="s">
        <v>79</v>
      </c>
      <c r="BK359" s="216">
        <f>ROUND(I359*H359,2)</f>
        <v>0</v>
      </c>
      <c r="BL359" s="18" t="s">
        <v>153</v>
      </c>
      <c r="BM359" s="215" t="s">
        <v>548</v>
      </c>
    </row>
    <row r="360" s="2" customFormat="1">
      <c r="A360" s="39"/>
      <c r="B360" s="40"/>
      <c r="C360" s="41"/>
      <c r="D360" s="217" t="s">
        <v>144</v>
      </c>
      <c r="E360" s="41"/>
      <c r="F360" s="218" t="s">
        <v>549</v>
      </c>
      <c r="G360" s="41"/>
      <c r="H360" s="41"/>
      <c r="I360" s="219"/>
      <c r="J360" s="41"/>
      <c r="K360" s="41"/>
      <c r="L360" s="45"/>
      <c r="M360" s="220"/>
      <c r="N360" s="221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144</v>
      </c>
      <c r="AU360" s="18" t="s">
        <v>81</v>
      </c>
    </row>
    <row r="361" s="13" customFormat="1">
      <c r="A361" s="13"/>
      <c r="B361" s="222"/>
      <c r="C361" s="223"/>
      <c r="D361" s="224" t="s">
        <v>146</v>
      </c>
      <c r="E361" s="223"/>
      <c r="F361" s="226" t="s">
        <v>550</v>
      </c>
      <c r="G361" s="223"/>
      <c r="H361" s="227">
        <v>805</v>
      </c>
      <c r="I361" s="228"/>
      <c r="J361" s="223"/>
      <c r="K361" s="223"/>
      <c r="L361" s="229"/>
      <c r="M361" s="230"/>
      <c r="N361" s="231"/>
      <c r="O361" s="231"/>
      <c r="P361" s="231"/>
      <c r="Q361" s="231"/>
      <c r="R361" s="231"/>
      <c r="S361" s="231"/>
      <c r="T361" s="23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3" t="s">
        <v>146</v>
      </c>
      <c r="AU361" s="233" t="s">
        <v>81</v>
      </c>
      <c r="AV361" s="13" t="s">
        <v>81</v>
      </c>
      <c r="AW361" s="13" t="s">
        <v>4</v>
      </c>
      <c r="AX361" s="13" t="s">
        <v>79</v>
      </c>
      <c r="AY361" s="233" t="s">
        <v>134</v>
      </c>
    </row>
    <row r="362" s="2" customFormat="1" ht="33" customHeight="1">
      <c r="A362" s="39"/>
      <c r="B362" s="40"/>
      <c r="C362" s="205" t="s">
        <v>551</v>
      </c>
      <c r="D362" s="205" t="s">
        <v>137</v>
      </c>
      <c r="E362" s="206" t="s">
        <v>552</v>
      </c>
      <c r="F362" s="207" t="s">
        <v>553</v>
      </c>
      <c r="G362" s="208" t="s">
        <v>151</v>
      </c>
      <c r="H362" s="209">
        <v>82</v>
      </c>
      <c r="I362" s="210"/>
      <c r="J362" s="209">
        <f>ROUND(I362*H362,2)</f>
        <v>0</v>
      </c>
      <c r="K362" s="207" t="s">
        <v>141</v>
      </c>
      <c r="L362" s="45"/>
      <c r="M362" s="211" t="s">
        <v>18</v>
      </c>
      <c r="N362" s="212" t="s">
        <v>42</v>
      </c>
      <c r="O362" s="85"/>
      <c r="P362" s="213">
        <f>O362*H362</f>
        <v>0</v>
      </c>
      <c r="Q362" s="213">
        <v>0</v>
      </c>
      <c r="R362" s="213">
        <f>Q362*H362</f>
        <v>0</v>
      </c>
      <c r="S362" s="213">
        <v>0</v>
      </c>
      <c r="T362" s="214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15" t="s">
        <v>153</v>
      </c>
      <c r="AT362" s="215" t="s">
        <v>137</v>
      </c>
      <c r="AU362" s="215" t="s">
        <v>81</v>
      </c>
      <c r="AY362" s="18" t="s">
        <v>134</v>
      </c>
      <c r="BE362" s="216">
        <f>IF(N362="základní",J362,0)</f>
        <v>0</v>
      </c>
      <c r="BF362" s="216">
        <f>IF(N362="snížená",J362,0)</f>
        <v>0</v>
      </c>
      <c r="BG362" s="216">
        <f>IF(N362="zákl. přenesená",J362,0)</f>
        <v>0</v>
      </c>
      <c r="BH362" s="216">
        <f>IF(N362="sníž. přenesená",J362,0)</f>
        <v>0</v>
      </c>
      <c r="BI362" s="216">
        <f>IF(N362="nulová",J362,0)</f>
        <v>0</v>
      </c>
      <c r="BJ362" s="18" t="s">
        <v>79</v>
      </c>
      <c r="BK362" s="216">
        <f>ROUND(I362*H362,2)</f>
        <v>0</v>
      </c>
      <c r="BL362" s="18" t="s">
        <v>153</v>
      </c>
      <c r="BM362" s="215" t="s">
        <v>554</v>
      </c>
    </row>
    <row r="363" s="2" customFormat="1">
      <c r="A363" s="39"/>
      <c r="B363" s="40"/>
      <c r="C363" s="41"/>
      <c r="D363" s="217" t="s">
        <v>144</v>
      </c>
      <c r="E363" s="41"/>
      <c r="F363" s="218" t="s">
        <v>555</v>
      </c>
      <c r="G363" s="41"/>
      <c r="H363" s="41"/>
      <c r="I363" s="219"/>
      <c r="J363" s="41"/>
      <c r="K363" s="41"/>
      <c r="L363" s="45"/>
      <c r="M363" s="220"/>
      <c r="N363" s="221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144</v>
      </c>
      <c r="AU363" s="18" t="s">
        <v>81</v>
      </c>
    </row>
    <row r="364" s="13" customFormat="1">
      <c r="A364" s="13"/>
      <c r="B364" s="222"/>
      <c r="C364" s="223"/>
      <c r="D364" s="224" t="s">
        <v>146</v>
      </c>
      <c r="E364" s="225" t="s">
        <v>18</v>
      </c>
      <c r="F364" s="226" t="s">
        <v>556</v>
      </c>
      <c r="G364" s="223"/>
      <c r="H364" s="227">
        <v>52</v>
      </c>
      <c r="I364" s="228"/>
      <c r="J364" s="223"/>
      <c r="K364" s="223"/>
      <c r="L364" s="229"/>
      <c r="M364" s="230"/>
      <c r="N364" s="231"/>
      <c r="O364" s="231"/>
      <c r="P364" s="231"/>
      <c r="Q364" s="231"/>
      <c r="R364" s="231"/>
      <c r="S364" s="231"/>
      <c r="T364" s="23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3" t="s">
        <v>146</v>
      </c>
      <c r="AU364" s="233" t="s">
        <v>81</v>
      </c>
      <c r="AV364" s="13" t="s">
        <v>81</v>
      </c>
      <c r="AW364" s="13" t="s">
        <v>32</v>
      </c>
      <c r="AX364" s="13" t="s">
        <v>71</v>
      </c>
      <c r="AY364" s="233" t="s">
        <v>134</v>
      </c>
    </row>
    <row r="365" s="15" customFormat="1">
      <c r="A365" s="15"/>
      <c r="B365" s="245"/>
      <c r="C365" s="246"/>
      <c r="D365" s="224" t="s">
        <v>146</v>
      </c>
      <c r="E365" s="247" t="s">
        <v>18</v>
      </c>
      <c r="F365" s="248" t="s">
        <v>557</v>
      </c>
      <c r="G365" s="246"/>
      <c r="H365" s="247" t="s">
        <v>18</v>
      </c>
      <c r="I365" s="249"/>
      <c r="J365" s="246"/>
      <c r="K365" s="246"/>
      <c r="L365" s="250"/>
      <c r="M365" s="251"/>
      <c r="N365" s="252"/>
      <c r="O365" s="252"/>
      <c r="P365" s="252"/>
      <c r="Q365" s="252"/>
      <c r="R365" s="252"/>
      <c r="S365" s="252"/>
      <c r="T365" s="253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54" t="s">
        <v>146</v>
      </c>
      <c r="AU365" s="254" t="s">
        <v>81</v>
      </c>
      <c r="AV365" s="15" t="s">
        <v>79</v>
      </c>
      <c r="AW365" s="15" t="s">
        <v>32</v>
      </c>
      <c r="AX365" s="15" t="s">
        <v>71</v>
      </c>
      <c r="AY365" s="254" t="s">
        <v>134</v>
      </c>
    </row>
    <row r="366" s="13" customFormat="1">
      <c r="A366" s="13"/>
      <c r="B366" s="222"/>
      <c r="C366" s="223"/>
      <c r="D366" s="224" t="s">
        <v>146</v>
      </c>
      <c r="E366" s="225" t="s">
        <v>18</v>
      </c>
      <c r="F366" s="226" t="s">
        <v>322</v>
      </c>
      <c r="G366" s="223"/>
      <c r="H366" s="227">
        <v>30</v>
      </c>
      <c r="I366" s="228"/>
      <c r="J366" s="223"/>
      <c r="K366" s="223"/>
      <c r="L366" s="229"/>
      <c r="M366" s="230"/>
      <c r="N366" s="231"/>
      <c r="O366" s="231"/>
      <c r="P366" s="231"/>
      <c r="Q366" s="231"/>
      <c r="R366" s="231"/>
      <c r="S366" s="231"/>
      <c r="T366" s="23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3" t="s">
        <v>146</v>
      </c>
      <c r="AU366" s="233" t="s">
        <v>81</v>
      </c>
      <c r="AV366" s="13" t="s">
        <v>81</v>
      </c>
      <c r="AW366" s="13" t="s">
        <v>32</v>
      </c>
      <c r="AX366" s="13" t="s">
        <v>71</v>
      </c>
      <c r="AY366" s="233" t="s">
        <v>134</v>
      </c>
    </row>
    <row r="367" s="15" customFormat="1">
      <c r="A367" s="15"/>
      <c r="B367" s="245"/>
      <c r="C367" s="246"/>
      <c r="D367" s="224" t="s">
        <v>146</v>
      </c>
      <c r="E367" s="247" t="s">
        <v>18</v>
      </c>
      <c r="F367" s="248" t="s">
        <v>558</v>
      </c>
      <c r="G367" s="246"/>
      <c r="H367" s="247" t="s">
        <v>18</v>
      </c>
      <c r="I367" s="249"/>
      <c r="J367" s="246"/>
      <c r="K367" s="246"/>
      <c r="L367" s="250"/>
      <c r="M367" s="251"/>
      <c r="N367" s="252"/>
      <c r="O367" s="252"/>
      <c r="P367" s="252"/>
      <c r="Q367" s="252"/>
      <c r="R367" s="252"/>
      <c r="S367" s="252"/>
      <c r="T367" s="253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54" t="s">
        <v>146</v>
      </c>
      <c r="AU367" s="254" t="s">
        <v>81</v>
      </c>
      <c r="AV367" s="15" t="s">
        <v>79</v>
      </c>
      <c r="AW367" s="15" t="s">
        <v>32</v>
      </c>
      <c r="AX367" s="15" t="s">
        <v>71</v>
      </c>
      <c r="AY367" s="254" t="s">
        <v>134</v>
      </c>
    </row>
    <row r="368" s="14" customFormat="1">
      <c r="A368" s="14"/>
      <c r="B368" s="234"/>
      <c r="C368" s="235"/>
      <c r="D368" s="224" t="s">
        <v>146</v>
      </c>
      <c r="E368" s="236" t="s">
        <v>18</v>
      </c>
      <c r="F368" s="237" t="s">
        <v>148</v>
      </c>
      <c r="G368" s="235"/>
      <c r="H368" s="238">
        <v>82</v>
      </c>
      <c r="I368" s="239"/>
      <c r="J368" s="235"/>
      <c r="K368" s="235"/>
      <c r="L368" s="240"/>
      <c r="M368" s="241"/>
      <c r="N368" s="242"/>
      <c r="O368" s="242"/>
      <c r="P368" s="242"/>
      <c r="Q368" s="242"/>
      <c r="R368" s="242"/>
      <c r="S368" s="242"/>
      <c r="T368" s="24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4" t="s">
        <v>146</v>
      </c>
      <c r="AU368" s="244" t="s">
        <v>81</v>
      </c>
      <c r="AV368" s="14" t="s">
        <v>142</v>
      </c>
      <c r="AW368" s="14" t="s">
        <v>32</v>
      </c>
      <c r="AX368" s="14" t="s">
        <v>79</v>
      </c>
      <c r="AY368" s="244" t="s">
        <v>134</v>
      </c>
    </row>
    <row r="369" s="2" customFormat="1" ht="16.5" customHeight="1">
      <c r="A369" s="39"/>
      <c r="B369" s="40"/>
      <c r="C369" s="255" t="s">
        <v>559</v>
      </c>
      <c r="D369" s="255" t="s">
        <v>177</v>
      </c>
      <c r="E369" s="256" t="s">
        <v>560</v>
      </c>
      <c r="F369" s="257" t="s">
        <v>561</v>
      </c>
      <c r="G369" s="258" t="s">
        <v>151</v>
      </c>
      <c r="H369" s="259">
        <v>82</v>
      </c>
      <c r="I369" s="260"/>
      <c r="J369" s="259">
        <f>ROUND(I369*H369,2)</f>
        <v>0</v>
      </c>
      <c r="K369" s="257" t="s">
        <v>18</v>
      </c>
      <c r="L369" s="261"/>
      <c r="M369" s="262" t="s">
        <v>18</v>
      </c>
      <c r="N369" s="263" t="s">
        <v>42</v>
      </c>
      <c r="O369" s="85"/>
      <c r="P369" s="213">
        <f>O369*H369</f>
        <v>0</v>
      </c>
      <c r="Q369" s="213">
        <v>0.0080999999999999996</v>
      </c>
      <c r="R369" s="213">
        <f>Q369*H369</f>
        <v>0.66420000000000001</v>
      </c>
      <c r="S369" s="213">
        <v>0</v>
      </c>
      <c r="T369" s="214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15" t="s">
        <v>332</v>
      </c>
      <c r="AT369" s="215" t="s">
        <v>177</v>
      </c>
      <c r="AU369" s="215" t="s">
        <v>81</v>
      </c>
      <c r="AY369" s="18" t="s">
        <v>134</v>
      </c>
      <c r="BE369" s="216">
        <f>IF(N369="základní",J369,0)</f>
        <v>0</v>
      </c>
      <c r="BF369" s="216">
        <f>IF(N369="snížená",J369,0)</f>
        <v>0</v>
      </c>
      <c r="BG369" s="216">
        <f>IF(N369="zákl. přenesená",J369,0)</f>
        <v>0</v>
      </c>
      <c r="BH369" s="216">
        <f>IF(N369="sníž. přenesená",J369,0)</f>
        <v>0</v>
      </c>
      <c r="BI369" s="216">
        <f>IF(N369="nulová",J369,0)</f>
        <v>0</v>
      </c>
      <c r="BJ369" s="18" t="s">
        <v>79</v>
      </c>
      <c r="BK369" s="216">
        <f>ROUND(I369*H369,2)</f>
        <v>0</v>
      </c>
      <c r="BL369" s="18" t="s">
        <v>153</v>
      </c>
      <c r="BM369" s="215" t="s">
        <v>562</v>
      </c>
    </row>
    <row r="370" s="2" customFormat="1" ht="44.25" customHeight="1">
      <c r="A370" s="39"/>
      <c r="B370" s="40"/>
      <c r="C370" s="205" t="s">
        <v>563</v>
      </c>
      <c r="D370" s="205" t="s">
        <v>137</v>
      </c>
      <c r="E370" s="206" t="s">
        <v>564</v>
      </c>
      <c r="F370" s="207" t="s">
        <v>565</v>
      </c>
      <c r="G370" s="208" t="s">
        <v>151</v>
      </c>
      <c r="H370" s="209">
        <v>82</v>
      </c>
      <c r="I370" s="210"/>
      <c r="J370" s="209">
        <f>ROUND(I370*H370,2)</f>
        <v>0</v>
      </c>
      <c r="K370" s="207" t="s">
        <v>141</v>
      </c>
      <c r="L370" s="45"/>
      <c r="M370" s="211" t="s">
        <v>18</v>
      </c>
      <c r="N370" s="212" t="s">
        <v>42</v>
      </c>
      <c r="O370" s="85"/>
      <c r="P370" s="213">
        <f>O370*H370</f>
        <v>0</v>
      </c>
      <c r="Q370" s="213">
        <v>0</v>
      </c>
      <c r="R370" s="213">
        <f>Q370*H370</f>
        <v>0</v>
      </c>
      <c r="S370" s="213">
        <v>0.001</v>
      </c>
      <c r="T370" s="214">
        <f>S370*H370</f>
        <v>0.082000000000000003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15" t="s">
        <v>153</v>
      </c>
      <c r="AT370" s="215" t="s">
        <v>137</v>
      </c>
      <c r="AU370" s="215" t="s">
        <v>81</v>
      </c>
      <c r="AY370" s="18" t="s">
        <v>134</v>
      </c>
      <c r="BE370" s="216">
        <f>IF(N370="základní",J370,0)</f>
        <v>0</v>
      </c>
      <c r="BF370" s="216">
        <f>IF(N370="snížená",J370,0)</f>
        <v>0</v>
      </c>
      <c r="BG370" s="216">
        <f>IF(N370="zákl. přenesená",J370,0)</f>
        <v>0</v>
      </c>
      <c r="BH370" s="216">
        <f>IF(N370="sníž. přenesená",J370,0)</f>
        <v>0</v>
      </c>
      <c r="BI370" s="216">
        <f>IF(N370="nulová",J370,0)</f>
        <v>0</v>
      </c>
      <c r="BJ370" s="18" t="s">
        <v>79</v>
      </c>
      <c r="BK370" s="216">
        <f>ROUND(I370*H370,2)</f>
        <v>0</v>
      </c>
      <c r="BL370" s="18" t="s">
        <v>153</v>
      </c>
      <c r="BM370" s="215" t="s">
        <v>566</v>
      </c>
    </row>
    <row r="371" s="2" customFormat="1">
      <c r="A371" s="39"/>
      <c r="B371" s="40"/>
      <c r="C371" s="41"/>
      <c r="D371" s="217" t="s">
        <v>144</v>
      </c>
      <c r="E371" s="41"/>
      <c r="F371" s="218" t="s">
        <v>567</v>
      </c>
      <c r="G371" s="41"/>
      <c r="H371" s="41"/>
      <c r="I371" s="219"/>
      <c r="J371" s="41"/>
      <c r="K371" s="41"/>
      <c r="L371" s="45"/>
      <c r="M371" s="220"/>
      <c r="N371" s="221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144</v>
      </c>
      <c r="AU371" s="18" t="s">
        <v>81</v>
      </c>
    </row>
    <row r="372" s="13" customFormat="1">
      <c r="A372" s="13"/>
      <c r="B372" s="222"/>
      <c r="C372" s="223"/>
      <c r="D372" s="224" t="s">
        <v>146</v>
      </c>
      <c r="E372" s="225" t="s">
        <v>18</v>
      </c>
      <c r="F372" s="226" t="s">
        <v>568</v>
      </c>
      <c r="G372" s="223"/>
      <c r="H372" s="227">
        <v>82</v>
      </c>
      <c r="I372" s="228"/>
      <c r="J372" s="223"/>
      <c r="K372" s="223"/>
      <c r="L372" s="229"/>
      <c r="M372" s="230"/>
      <c r="N372" s="231"/>
      <c r="O372" s="231"/>
      <c r="P372" s="231"/>
      <c r="Q372" s="231"/>
      <c r="R372" s="231"/>
      <c r="S372" s="231"/>
      <c r="T372" s="23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3" t="s">
        <v>146</v>
      </c>
      <c r="AU372" s="233" t="s">
        <v>81</v>
      </c>
      <c r="AV372" s="13" t="s">
        <v>81</v>
      </c>
      <c r="AW372" s="13" t="s">
        <v>32</v>
      </c>
      <c r="AX372" s="13" t="s">
        <v>71</v>
      </c>
      <c r="AY372" s="233" t="s">
        <v>134</v>
      </c>
    </row>
    <row r="373" s="14" customFormat="1">
      <c r="A373" s="14"/>
      <c r="B373" s="234"/>
      <c r="C373" s="235"/>
      <c r="D373" s="224" t="s">
        <v>146</v>
      </c>
      <c r="E373" s="236" t="s">
        <v>18</v>
      </c>
      <c r="F373" s="237" t="s">
        <v>148</v>
      </c>
      <c r="G373" s="235"/>
      <c r="H373" s="238">
        <v>82</v>
      </c>
      <c r="I373" s="239"/>
      <c r="J373" s="235"/>
      <c r="K373" s="235"/>
      <c r="L373" s="240"/>
      <c r="M373" s="241"/>
      <c r="N373" s="242"/>
      <c r="O373" s="242"/>
      <c r="P373" s="242"/>
      <c r="Q373" s="242"/>
      <c r="R373" s="242"/>
      <c r="S373" s="242"/>
      <c r="T373" s="24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4" t="s">
        <v>146</v>
      </c>
      <c r="AU373" s="244" t="s">
        <v>81</v>
      </c>
      <c r="AV373" s="14" t="s">
        <v>142</v>
      </c>
      <c r="AW373" s="14" t="s">
        <v>32</v>
      </c>
      <c r="AX373" s="14" t="s">
        <v>79</v>
      </c>
      <c r="AY373" s="244" t="s">
        <v>134</v>
      </c>
    </row>
    <row r="374" s="2" customFormat="1" ht="24.15" customHeight="1">
      <c r="A374" s="39"/>
      <c r="B374" s="40"/>
      <c r="C374" s="205" t="s">
        <v>569</v>
      </c>
      <c r="D374" s="205" t="s">
        <v>137</v>
      </c>
      <c r="E374" s="206" t="s">
        <v>570</v>
      </c>
      <c r="F374" s="207" t="s">
        <v>571</v>
      </c>
      <c r="G374" s="208" t="s">
        <v>225</v>
      </c>
      <c r="H374" s="209">
        <v>147.58000000000001</v>
      </c>
      <c r="I374" s="210"/>
      <c r="J374" s="209">
        <f>ROUND(I374*H374,2)</f>
        <v>0</v>
      </c>
      <c r="K374" s="207" t="s">
        <v>141</v>
      </c>
      <c r="L374" s="45"/>
      <c r="M374" s="211" t="s">
        <v>18</v>
      </c>
      <c r="N374" s="212" t="s">
        <v>42</v>
      </c>
      <c r="O374" s="85"/>
      <c r="P374" s="213">
        <f>O374*H374</f>
        <v>0</v>
      </c>
      <c r="Q374" s="213">
        <v>0</v>
      </c>
      <c r="R374" s="213">
        <f>Q374*H374</f>
        <v>0</v>
      </c>
      <c r="S374" s="213">
        <v>0</v>
      </c>
      <c r="T374" s="214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15" t="s">
        <v>153</v>
      </c>
      <c r="AT374" s="215" t="s">
        <v>137</v>
      </c>
      <c r="AU374" s="215" t="s">
        <v>81</v>
      </c>
      <c r="AY374" s="18" t="s">
        <v>134</v>
      </c>
      <c r="BE374" s="216">
        <f>IF(N374="základní",J374,0)</f>
        <v>0</v>
      </c>
      <c r="BF374" s="216">
        <f>IF(N374="snížená",J374,0)</f>
        <v>0</v>
      </c>
      <c r="BG374" s="216">
        <f>IF(N374="zákl. přenesená",J374,0)</f>
        <v>0</v>
      </c>
      <c r="BH374" s="216">
        <f>IF(N374="sníž. přenesená",J374,0)</f>
        <v>0</v>
      </c>
      <c r="BI374" s="216">
        <f>IF(N374="nulová",J374,0)</f>
        <v>0</v>
      </c>
      <c r="BJ374" s="18" t="s">
        <v>79</v>
      </c>
      <c r="BK374" s="216">
        <f>ROUND(I374*H374,2)</f>
        <v>0</v>
      </c>
      <c r="BL374" s="18" t="s">
        <v>153</v>
      </c>
      <c r="BM374" s="215" t="s">
        <v>572</v>
      </c>
    </row>
    <row r="375" s="2" customFormat="1">
      <c r="A375" s="39"/>
      <c r="B375" s="40"/>
      <c r="C375" s="41"/>
      <c r="D375" s="217" t="s">
        <v>144</v>
      </c>
      <c r="E375" s="41"/>
      <c r="F375" s="218" t="s">
        <v>573</v>
      </c>
      <c r="G375" s="41"/>
      <c r="H375" s="41"/>
      <c r="I375" s="219"/>
      <c r="J375" s="41"/>
      <c r="K375" s="41"/>
      <c r="L375" s="45"/>
      <c r="M375" s="220"/>
      <c r="N375" s="221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144</v>
      </c>
      <c r="AU375" s="18" t="s">
        <v>81</v>
      </c>
    </row>
    <row r="376" s="13" customFormat="1">
      <c r="A376" s="13"/>
      <c r="B376" s="222"/>
      <c r="C376" s="223"/>
      <c r="D376" s="224" t="s">
        <v>146</v>
      </c>
      <c r="E376" s="225" t="s">
        <v>18</v>
      </c>
      <c r="F376" s="226" t="s">
        <v>574</v>
      </c>
      <c r="G376" s="223"/>
      <c r="H376" s="227">
        <v>38.200000000000003</v>
      </c>
      <c r="I376" s="228"/>
      <c r="J376" s="223"/>
      <c r="K376" s="223"/>
      <c r="L376" s="229"/>
      <c r="M376" s="230"/>
      <c r="N376" s="231"/>
      <c r="O376" s="231"/>
      <c r="P376" s="231"/>
      <c r="Q376" s="231"/>
      <c r="R376" s="231"/>
      <c r="S376" s="231"/>
      <c r="T376" s="23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3" t="s">
        <v>146</v>
      </c>
      <c r="AU376" s="233" t="s">
        <v>81</v>
      </c>
      <c r="AV376" s="13" t="s">
        <v>81</v>
      </c>
      <c r="AW376" s="13" t="s">
        <v>32</v>
      </c>
      <c r="AX376" s="13" t="s">
        <v>71</v>
      </c>
      <c r="AY376" s="233" t="s">
        <v>134</v>
      </c>
    </row>
    <row r="377" s="13" customFormat="1">
      <c r="A377" s="13"/>
      <c r="B377" s="222"/>
      <c r="C377" s="223"/>
      <c r="D377" s="224" t="s">
        <v>146</v>
      </c>
      <c r="E377" s="225" t="s">
        <v>18</v>
      </c>
      <c r="F377" s="226" t="s">
        <v>575</v>
      </c>
      <c r="G377" s="223"/>
      <c r="H377" s="227">
        <v>109.38</v>
      </c>
      <c r="I377" s="228"/>
      <c r="J377" s="223"/>
      <c r="K377" s="223"/>
      <c r="L377" s="229"/>
      <c r="M377" s="230"/>
      <c r="N377" s="231"/>
      <c r="O377" s="231"/>
      <c r="P377" s="231"/>
      <c r="Q377" s="231"/>
      <c r="R377" s="231"/>
      <c r="S377" s="231"/>
      <c r="T377" s="23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3" t="s">
        <v>146</v>
      </c>
      <c r="AU377" s="233" t="s">
        <v>81</v>
      </c>
      <c r="AV377" s="13" t="s">
        <v>81</v>
      </c>
      <c r="AW377" s="13" t="s">
        <v>32</v>
      </c>
      <c r="AX377" s="13" t="s">
        <v>71</v>
      </c>
      <c r="AY377" s="233" t="s">
        <v>134</v>
      </c>
    </row>
    <row r="378" s="14" customFormat="1">
      <c r="A378" s="14"/>
      <c r="B378" s="234"/>
      <c r="C378" s="235"/>
      <c r="D378" s="224" t="s">
        <v>146</v>
      </c>
      <c r="E378" s="236" t="s">
        <v>18</v>
      </c>
      <c r="F378" s="237" t="s">
        <v>148</v>
      </c>
      <c r="G378" s="235"/>
      <c r="H378" s="238">
        <v>147.57999999999998</v>
      </c>
      <c r="I378" s="239"/>
      <c r="J378" s="235"/>
      <c r="K378" s="235"/>
      <c r="L378" s="240"/>
      <c r="M378" s="241"/>
      <c r="N378" s="242"/>
      <c r="O378" s="242"/>
      <c r="P378" s="242"/>
      <c r="Q378" s="242"/>
      <c r="R378" s="242"/>
      <c r="S378" s="242"/>
      <c r="T378" s="24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4" t="s">
        <v>146</v>
      </c>
      <c r="AU378" s="244" t="s">
        <v>81</v>
      </c>
      <c r="AV378" s="14" t="s">
        <v>142</v>
      </c>
      <c r="AW378" s="14" t="s">
        <v>32</v>
      </c>
      <c r="AX378" s="14" t="s">
        <v>79</v>
      </c>
      <c r="AY378" s="244" t="s">
        <v>134</v>
      </c>
    </row>
    <row r="379" s="2" customFormat="1" ht="37.8" customHeight="1">
      <c r="A379" s="39"/>
      <c r="B379" s="40"/>
      <c r="C379" s="205" t="s">
        <v>576</v>
      </c>
      <c r="D379" s="205" t="s">
        <v>137</v>
      </c>
      <c r="E379" s="206" t="s">
        <v>577</v>
      </c>
      <c r="F379" s="207" t="s">
        <v>578</v>
      </c>
      <c r="G379" s="208" t="s">
        <v>225</v>
      </c>
      <c r="H379" s="209">
        <v>147.58000000000001</v>
      </c>
      <c r="I379" s="210"/>
      <c r="J379" s="209">
        <f>ROUND(I379*H379,2)</f>
        <v>0</v>
      </c>
      <c r="K379" s="207" t="s">
        <v>141</v>
      </c>
      <c r="L379" s="45"/>
      <c r="M379" s="211" t="s">
        <v>18</v>
      </c>
      <c r="N379" s="212" t="s">
        <v>42</v>
      </c>
      <c r="O379" s="85"/>
      <c r="P379" s="213">
        <f>O379*H379</f>
        <v>0</v>
      </c>
      <c r="Q379" s="213">
        <v>0</v>
      </c>
      <c r="R379" s="213">
        <f>Q379*H379</f>
        <v>0</v>
      </c>
      <c r="S379" s="213">
        <v>0.00040000000000000002</v>
      </c>
      <c r="T379" s="214">
        <f>S379*H379</f>
        <v>0.059032000000000008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15" t="s">
        <v>153</v>
      </c>
      <c r="AT379" s="215" t="s">
        <v>137</v>
      </c>
      <c r="AU379" s="215" t="s">
        <v>81</v>
      </c>
      <c r="AY379" s="18" t="s">
        <v>134</v>
      </c>
      <c r="BE379" s="216">
        <f>IF(N379="základní",J379,0)</f>
        <v>0</v>
      </c>
      <c r="BF379" s="216">
        <f>IF(N379="snížená",J379,0)</f>
        <v>0</v>
      </c>
      <c r="BG379" s="216">
        <f>IF(N379="zákl. přenesená",J379,0)</f>
        <v>0</v>
      </c>
      <c r="BH379" s="216">
        <f>IF(N379="sníž. přenesená",J379,0)</f>
        <v>0</v>
      </c>
      <c r="BI379" s="216">
        <f>IF(N379="nulová",J379,0)</f>
        <v>0</v>
      </c>
      <c r="BJ379" s="18" t="s">
        <v>79</v>
      </c>
      <c r="BK379" s="216">
        <f>ROUND(I379*H379,2)</f>
        <v>0</v>
      </c>
      <c r="BL379" s="18" t="s">
        <v>153</v>
      </c>
      <c r="BM379" s="215" t="s">
        <v>579</v>
      </c>
    </row>
    <row r="380" s="2" customFormat="1">
      <c r="A380" s="39"/>
      <c r="B380" s="40"/>
      <c r="C380" s="41"/>
      <c r="D380" s="217" t="s">
        <v>144</v>
      </c>
      <c r="E380" s="41"/>
      <c r="F380" s="218" t="s">
        <v>580</v>
      </c>
      <c r="G380" s="41"/>
      <c r="H380" s="41"/>
      <c r="I380" s="219"/>
      <c r="J380" s="41"/>
      <c r="K380" s="41"/>
      <c r="L380" s="45"/>
      <c r="M380" s="220"/>
      <c r="N380" s="221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144</v>
      </c>
      <c r="AU380" s="18" t="s">
        <v>81</v>
      </c>
    </row>
    <row r="381" s="13" customFormat="1">
      <c r="A381" s="13"/>
      <c r="B381" s="222"/>
      <c r="C381" s="223"/>
      <c r="D381" s="224" t="s">
        <v>146</v>
      </c>
      <c r="E381" s="225" t="s">
        <v>18</v>
      </c>
      <c r="F381" s="226" t="s">
        <v>574</v>
      </c>
      <c r="G381" s="223"/>
      <c r="H381" s="227">
        <v>38.200000000000003</v>
      </c>
      <c r="I381" s="228"/>
      <c r="J381" s="223"/>
      <c r="K381" s="223"/>
      <c r="L381" s="229"/>
      <c r="M381" s="230"/>
      <c r="N381" s="231"/>
      <c r="O381" s="231"/>
      <c r="P381" s="231"/>
      <c r="Q381" s="231"/>
      <c r="R381" s="231"/>
      <c r="S381" s="231"/>
      <c r="T381" s="23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3" t="s">
        <v>146</v>
      </c>
      <c r="AU381" s="233" t="s">
        <v>81</v>
      </c>
      <c r="AV381" s="13" t="s">
        <v>81</v>
      </c>
      <c r="AW381" s="13" t="s">
        <v>32</v>
      </c>
      <c r="AX381" s="13" t="s">
        <v>71</v>
      </c>
      <c r="AY381" s="233" t="s">
        <v>134</v>
      </c>
    </row>
    <row r="382" s="13" customFormat="1">
      <c r="A382" s="13"/>
      <c r="B382" s="222"/>
      <c r="C382" s="223"/>
      <c r="D382" s="224" t="s">
        <v>146</v>
      </c>
      <c r="E382" s="225" t="s">
        <v>18</v>
      </c>
      <c r="F382" s="226" t="s">
        <v>575</v>
      </c>
      <c r="G382" s="223"/>
      <c r="H382" s="227">
        <v>109.38</v>
      </c>
      <c r="I382" s="228"/>
      <c r="J382" s="223"/>
      <c r="K382" s="223"/>
      <c r="L382" s="229"/>
      <c r="M382" s="230"/>
      <c r="N382" s="231"/>
      <c r="O382" s="231"/>
      <c r="P382" s="231"/>
      <c r="Q382" s="231"/>
      <c r="R382" s="231"/>
      <c r="S382" s="231"/>
      <c r="T382" s="23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3" t="s">
        <v>146</v>
      </c>
      <c r="AU382" s="233" t="s">
        <v>81</v>
      </c>
      <c r="AV382" s="13" t="s">
        <v>81</v>
      </c>
      <c r="AW382" s="13" t="s">
        <v>32</v>
      </c>
      <c r="AX382" s="13" t="s">
        <v>71</v>
      </c>
      <c r="AY382" s="233" t="s">
        <v>134</v>
      </c>
    </row>
    <row r="383" s="14" customFormat="1">
      <c r="A383" s="14"/>
      <c r="B383" s="234"/>
      <c r="C383" s="235"/>
      <c r="D383" s="224" t="s">
        <v>146</v>
      </c>
      <c r="E383" s="236" t="s">
        <v>18</v>
      </c>
      <c r="F383" s="237" t="s">
        <v>148</v>
      </c>
      <c r="G383" s="235"/>
      <c r="H383" s="238">
        <v>147.57999999999998</v>
      </c>
      <c r="I383" s="239"/>
      <c r="J383" s="235"/>
      <c r="K383" s="235"/>
      <c r="L383" s="240"/>
      <c r="M383" s="241"/>
      <c r="N383" s="242"/>
      <c r="O383" s="242"/>
      <c r="P383" s="242"/>
      <c r="Q383" s="242"/>
      <c r="R383" s="242"/>
      <c r="S383" s="242"/>
      <c r="T383" s="24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4" t="s">
        <v>146</v>
      </c>
      <c r="AU383" s="244" t="s">
        <v>81</v>
      </c>
      <c r="AV383" s="14" t="s">
        <v>142</v>
      </c>
      <c r="AW383" s="14" t="s">
        <v>32</v>
      </c>
      <c r="AX383" s="14" t="s">
        <v>79</v>
      </c>
      <c r="AY383" s="244" t="s">
        <v>134</v>
      </c>
    </row>
    <row r="384" s="2" customFormat="1" ht="16.5" customHeight="1">
      <c r="A384" s="39"/>
      <c r="B384" s="40"/>
      <c r="C384" s="205" t="s">
        <v>581</v>
      </c>
      <c r="D384" s="205" t="s">
        <v>137</v>
      </c>
      <c r="E384" s="206" t="s">
        <v>582</v>
      </c>
      <c r="F384" s="207" t="s">
        <v>583</v>
      </c>
      <c r="G384" s="208" t="s">
        <v>159</v>
      </c>
      <c r="H384" s="209">
        <v>400</v>
      </c>
      <c r="I384" s="210"/>
      <c r="J384" s="209">
        <f>ROUND(I384*H384,2)</f>
        <v>0</v>
      </c>
      <c r="K384" s="207" t="s">
        <v>18</v>
      </c>
      <c r="L384" s="45"/>
      <c r="M384" s="211" t="s">
        <v>18</v>
      </c>
      <c r="N384" s="212" t="s">
        <v>42</v>
      </c>
      <c r="O384" s="85"/>
      <c r="P384" s="213">
        <f>O384*H384</f>
        <v>0</v>
      </c>
      <c r="Q384" s="213">
        <v>0</v>
      </c>
      <c r="R384" s="213">
        <f>Q384*H384</f>
        <v>0</v>
      </c>
      <c r="S384" s="213">
        <v>0</v>
      </c>
      <c r="T384" s="214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15" t="s">
        <v>153</v>
      </c>
      <c r="AT384" s="215" t="s">
        <v>137</v>
      </c>
      <c r="AU384" s="215" t="s">
        <v>81</v>
      </c>
      <c r="AY384" s="18" t="s">
        <v>134</v>
      </c>
      <c r="BE384" s="216">
        <f>IF(N384="základní",J384,0)</f>
        <v>0</v>
      </c>
      <c r="BF384" s="216">
        <f>IF(N384="snížená",J384,0)</f>
        <v>0</v>
      </c>
      <c r="BG384" s="216">
        <f>IF(N384="zákl. přenesená",J384,0)</f>
        <v>0</v>
      </c>
      <c r="BH384" s="216">
        <f>IF(N384="sníž. přenesená",J384,0)</f>
        <v>0</v>
      </c>
      <c r="BI384" s="216">
        <f>IF(N384="nulová",J384,0)</f>
        <v>0</v>
      </c>
      <c r="BJ384" s="18" t="s">
        <v>79</v>
      </c>
      <c r="BK384" s="216">
        <f>ROUND(I384*H384,2)</f>
        <v>0</v>
      </c>
      <c r="BL384" s="18" t="s">
        <v>153</v>
      </c>
      <c r="BM384" s="215" t="s">
        <v>584</v>
      </c>
    </row>
    <row r="385" s="13" customFormat="1">
      <c r="A385" s="13"/>
      <c r="B385" s="222"/>
      <c r="C385" s="223"/>
      <c r="D385" s="224" t="s">
        <v>146</v>
      </c>
      <c r="E385" s="225" t="s">
        <v>18</v>
      </c>
      <c r="F385" s="226" t="s">
        <v>585</v>
      </c>
      <c r="G385" s="223"/>
      <c r="H385" s="227">
        <v>400</v>
      </c>
      <c r="I385" s="228"/>
      <c r="J385" s="223"/>
      <c r="K385" s="223"/>
      <c r="L385" s="229"/>
      <c r="M385" s="230"/>
      <c r="N385" s="231"/>
      <c r="O385" s="231"/>
      <c r="P385" s="231"/>
      <c r="Q385" s="231"/>
      <c r="R385" s="231"/>
      <c r="S385" s="231"/>
      <c r="T385" s="23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3" t="s">
        <v>146</v>
      </c>
      <c r="AU385" s="233" t="s">
        <v>81</v>
      </c>
      <c r="AV385" s="13" t="s">
        <v>81</v>
      </c>
      <c r="AW385" s="13" t="s">
        <v>32</v>
      </c>
      <c r="AX385" s="13" t="s">
        <v>71</v>
      </c>
      <c r="AY385" s="233" t="s">
        <v>134</v>
      </c>
    </row>
    <row r="386" s="14" customFormat="1">
      <c r="A386" s="14"/>
      <c r="B386" s="234"/>
      <c r="C386" s="235"/>
      <c r="D386" s="224" t="s">
        <v>146</v>
      </c>
      <c r="E386" s="236" t="s">
        <v>18</v>
      </c>
      <c r="F386" s="237" t="s">
        <v>148</v>
      </c>
      <c r="G386" s="235"/>
      <c r="H386" s="238">
        <v>400</v>
      </c>
      <c r="I386" s="239"/>
      <c r="J386" s="235"/>
      <c r="K386" s="235"/>
      <c r="L386" s="240"/>
      <c r="M386" s="241"/>
      <c r="N386" s="242"/>
      <c r="O386" s="242"/>
      <c r="P386" s="242"/>
      <c r="Q386" s="242"/>
      <c r="R386" s="242"/>
      <c r="S386" s="242"/>
      <c r="T386" s="24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4" t="s">
        <v>146</v>
      </c>
      <c r="AU386" s="244" t="s">
        <v>81</v>
      </c>
      <c r="AV386" s="14" t="s">
        <v>142</v>
      </c>
      <c r="AW386" s="14" t="s">
        <v>32</v>
      </c>
      <c r="AX386" s="14" t="s">
        <v>79</v>
      </c>
      <c r="AY386" s="244" t="s">
        <v>134</v>
      </c>
    </row>
    <row r="387" s="2" customFormat="1" ht="16.5" customHeight="1">
      <c r="A387" s="39"/>
      <c r="B387" s="40"/>
      <c r="C387" s="205" t="s">
        <v>586</v>
      </c>
      <c r="D387" s="205" t="s">
        <v>137</v>
      </c>
      <c r="E387" s="206" t="s">
        <v>587</v>
      </c>
      <c r="F387" s="207" t="s">
        <v>588</v>
      </c>
      <c r="G387" s="208" t="s">
        <v>159</v>
      </c>
      <c r="H387" s="209">
        <v>400</v>
      </c>
      <c r="I387" s="210"/>
      <c r="J387" s="209">
        <f>ROUND(I387*H387,2)</f>
        <v>0</v>
      </c>
      <c r="K387" s="207" t="s">
        <v>18</v>
      </c>
      <c r="L387" s="45"/>
      <c r="M387" s="211" t="s">
        <v>18</v>
      </c>
      <c r="N387" s="212" t="s">
        <v>42</v>
      </c>
      <c r="O387" s="85"/>
      <c r="P387" s="213">
        <f>O387*H387</f>
        <v>0</v>
      </c>
      <c r="Q387" s="213">
        <v>0</v>
      </c>
      <c r="R387" s="213">
        <f>Q387*H387</f>
        <v>0</v>
      </c>
      <c r="S387" s="213">
        <v>0</v>
      </c>
      <c r="T387" s="214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15" t="s">
        <v>153</v>
      </c>
      <c r="AT387" s="215" t="s">
        <v>137</v>
      </c>
      <c r="AU387" s="215" t="s">
        <v>81</v>
      </c>
      <c r="AY387" s="18" t="s">
        <v>134</v>
      </c>
      <c r="BE387" s="216">
        <f>IF(N387="základní",J387,0)</f>
        <v>0</v>
      </c>
      <c r="BF387" s="216">
        <f>IF(N387="snížená",J387,0)</f>
        <v>0</v>
      </c>
      <c r="BG387" s="216">
        <f>IF(N387="zákl. přenesená",J387,0)</f>
        <v>0</v>
      </c>
      <c r="BH387" s="216">
        <f>IF(N387="sníž. přenesená",J387,0)</f>
        <v>0</v>
      </c>
      <c r="BI387" s="216">
        <f>IF(N387="nulová",J387,0)</f>
        <v>0</v>
      </c>
      <c r="BJ387" s="18" t="s">
        <v>79</v>
      </c>
      <c r="BK387" s="216">
        <f>ROUND(I387*H387,2)</f>
        <v>0</v>
      </c>
      <c r="BL387" s="18" t="s">
        <v>153</v>
      </c>
      <c r="BM387" s="215" t="s">
        <v>589</v>
      </c>
    </row>
    <row r="388" s="12" customFormat="1" ht="22.8" customHeight="1">
      <c r="A388" s="12"/>
      <c r="B388" s="189"/>
      <c r="C388" s="190"/>
      <c r="D388" s="191" t="s">
        <v>70</v>
      </c>
      <c r="E388" s="203" t="s">
        <v>590</v>
      </c>
      <c r="F388" s="203" t="s">
        <v>591</v>
      </c>
      <c r="G388" s="190"/>
      <c r="H388" s="190"/>
      <c r="I388" s="193"/>
      <c r="J388" s="204">
        <f>BK388</f>
        <v>0</v>
      </c>
      <c r="K388" s="190"/>
      <c r="L388" s="195"/>
      <c r="M388" s="196"/>
      <c r="N388" s="197"/>
      <c r="O388" s="197"/>
      <c r="P388" s="198">
        <f>SUM(P389:P396)</f>
        <v>0</v>
      </c>
      <c r="Q388" s="197"/>
      <c r="R388" s="198">
        <f>SUM(R389:R396)</f>
        <v>0.02511</v>
      </c>
      <c r="S388" s="197"/>
      <c r="T388" s="199">
        <f>SUM(T389:T396)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00" t="s">
        <v>81</v>
      </c>
      <c r="AT388" s="201" t="s">
        <v>70</v>
      </c>
      <c r="AU388" s="201" t="s">
        <v>79</v>
      </c>
      <c r="AY388" s="200" t="s">
        <v>134</v>
      </c>
      <c r="BK388" s="202">
        <f>SUM(BK389:BK396)</f>
        <v>0</v>
      </c>
    </row>
    <row r="389" s="2" customFormat="1" ht="16.5" customHeight="1">
      <c r="A389" s="39"/>
      <c r="B389" s="40"/>
      <c r="C389" s="205" t="s">
        <v>592</v>
      </c>
      <c r="D389" s="205" t="s">
        <v>137</v>
      </c>
      <c r="E389" s="206" t="s">
        <v>593</v>
      </c>
      <c r="F389" s="207" t="s">
        <v>594</v>
      </c>
      <c r="G389" s="208" t="s">
        <v>225</v>
      </c>
      <c r="H389" s="209">
        <v>1.8</v>
      </c>
      <c r="I389" s="210"/>
      <c r="J389" s="209">
        <f>ROUND(I389*H389,2)</f>
        <v>0</v>
      </c>
      <c r="K389" s="207" t="s">
        <v>141</v>
      </c>
      <c r="L389" s="45"/>
      <c r="M389" s="211" t="s">
        <v>18</v>
      </c>
      <c r="N389" s="212" t="s">
        <v>42</v>
      </c>
      <c r="O389" s="85"/>
      <c r="P389" s="213">
        <f>O389*H389</f>
        <v>0</v>
      </c>
      <c r="Q389" s="213">
        <v>0</v>
      </c>
      <c r="R389" s="213">
        <f>Q389*H389</f>
        <v>0</v>
      </c>
      <c r="S389" s="213">
        <v>0</v>
      </c>
      <c r="T389" s="214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15" t="s">
        <v>153</v>
      </c>
      <c r="AT389" s="215" t="s">
        <v>137</v>
      </c>
      <c r="AU389" s="215" t="s">
        <v>81</v>
      </c>
      <c r="AY389" s="18" t="s">
        <v>134</v>
      </c>
      <c r="BE389" s="216">
        <f>IF(N389="základní",J389,0)</f>
        <v>0</v>
      </c>
      <c r="BF389" s="216">
        <f>IF(N389="snížená",J389,0)</f>
        <v>0</v>
      </c>
      <c r="BG389" s="216">
        <f>IF(N389="zákl. přenesená",J389,0)</f>
        <v>0</v>
      </c>
      <c r="BH389" s="216">
        <f>IF(N389="sníž. přenesená",J389,0)</f>
        <v>0</v>
      </c>
      <c r="BI389" s="216">
        <f>IF(N389="nulová",J389,0)</f>
        <v>0</v>
      </c>
      <c r="BJ389" s="18" t="s">
        <v>79</v>
      </c>
      <c r="BK389" s="216">
        <f>ROUND(I389*H389,2)</f>
        <v>0</v>
      </c>
      <c r="BL389" s="18" t="s">
        <v>153</v>
      </c>
      <c r="BM389" s="215" t="s">
        <v>595</v>
      </c>
    </row>
    <row r="390" s="2" customFormat="1">
      <c r="A390" s="39"/>
      <c r="B390" s="40"/>
      <c r="C390" s="41"/>
      <c r="D390" s="217" t="s">
        <v>144</v>
      </c>
      <c r="E390" s="41"/>
      <c r="F390" s="218" t="s">
        <v>596</v>
      </c>
      <c r="G390" s="41"/>
      <c r="H390" s="41"/>
      <c r="I390" s="219"/>
      <c r="J390" s="41"/>
      <c r="K390" s="41"/>
      <c r="L390" s="45"/>
      <c r="M390" s="220"/>
      <c r="N390" s="221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144</v>
      </c>
      <c r="AU390" s="18" t="s">
        <v>81</v>
      </c>
    </row>
    <row r="391" s="13" customFormat="1">
      <c r="A391" s="13"/>
      <c r="B391" s="222"/>
      <c r="C391" s="223"/>
      <c r="D391" s="224" t="s">
        <v>146</v>
      </c>
      <c r="E391" s="225" t="s">
        <v>18</v>
      </c>
      <c r="F391" s="226" t="s">
        <v>597</v>
      </c>
      <c r="G391" s="223"/>
      <c r="H391" s="227">
        <v>1.8</v>
      </c>
      <c r="I391" s="228"/>
      <c r="J391" s="223"/>
      <c r="K391" s="223"/>
      <c r="L391" s="229"/>
      <c r="M391" s="230"/>
      <c r="N391" s="231"/>
      <c r="O391" s="231"/>
      <c r="P391" s="231"/>
      <c r="Q391" s="231"/>
      <c r="R391" s="231"/>
      <c r="S391" s="231"/>
      <c r="T391" s="23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3" t="s">
        <v>146</v>
      </c>
      <c r="AU391" s="233" t="s">
        <v>81</v>
      </c>
      <c r="AV391" s="13" t="s">
        <v>81</v>
      </c>
      <c r="AW391" s="13" t="s">
        <v>32</v>
      </c>
      <c r="AX391" s="13" t="s">
        <v>71</v>
      </c>
      <c r="AY391" s="233" t="s">
        <v>134</v>
      </c>
    </row>
    <row r="392" s="14" customFormat="1">
      <c r="A392" s="14"/>
      <c r="B392" s="234"/>
      <c r="C392" s="235"/>
      <c r="D392" s="224" t="s">
        <v>146</v>
      </c>
      <c r="E392" s="236" t="s">
        <v>18</v>
      </c>
      <c r="F392" s="237" t="s">
        <v>148</v>
      </c>
      <c r="G392" s="235"/>
      <c r="H392" s="238">
        <v>1.8</v>
      </c>
      <c r="I392" s="239"/>
      <c r="J392" s="235"/>
      <c r="K392" s="235"/>
      <c r="L392" s="240"/>
      <c r="M392" s="241"/>
      <c r="N392" s="242"/>
      <c r="O392" s="242"/>
      <c r="P392" s="242"/>
      <c r="Q392" s="242"/>
      <c r="R392" s="242"/>
      <c r="S392" s="242"/>
      <c r="T392" s="24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4" t="s">
        <v>146</v>
      </c>
      <c r="AU392" s="244" t="s">
        <v>81</v>
      </c>
      <c r="AV392" s="14" t="s">
        <v>142</v>
      </c>
      <c r="AW392" s="14" t="s">
        <v>32</v>
      </c>
      <c r="AX392" s="14" t="s">
        <v>79</v>
      </c>
      <c r="AY392" s="244" t="s">
        <v>134</v>
      </c>
    </row>
    <row r="393" s="2" customFormat="1" ht="16.5" customHeight="1">
      <c r="A393" s="39"/>
      <c r="B393" s="40"/>
      <c r="C393" s="255" t="s">
        <v>598</v>
      </c>
      <c r="D393" s="255" t="s">
        <v>177</v>
      </c>
      <c r="E393" s="256" t="s">
        <v>599</v>
      </c>
      <c r="F393" s="257" t="s">
        <v>600</v>
      </c>
      <c r="G393" s="258" t="s">
        <v>225</v>
      </c>
      <c r="H393" s="259">
        <v>1.8</v>
      </c>
      <c r="I393" s="260"/>
      <c r="J393" s="259">
        <f>ROUND(I393*H393,2)</f>
        <v>0</v>
      </c>
      <c r="K393" s="257" t="s">
        <v>141</v>
      </c>
      <c r="L393" s="261"/>
      <c r="M393" s="262" t="s">
        <v>18</v>
      </c>
      <c r="N393" s="263" t="s">
        <v>42</v>
      </c>
      <c r="O393" s="85"/>
      <c r="P393" s="213">
        <f>O393*H393</f>
        <v>0</v>
      </c>
      <c r="Q393" s="213">
        <v>0.012</v>
      </c>
      <c r="R393" s="213">
        <f>Q393*H393</f>
        <v>0.021600000000000001</v>
      </c>
      <c r="S393" s="213">
        <v>0</v>
      </c>
      <c r="T393" s="214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15" t="s">
        <v>332</v>
      </c>
      <c r="AT393" s="215" t="s">
        <v>177</v>
      </c>
      <c r="AU393" s="215" t="s">
        <v>81</v>
      </c>
      <c r="AY393" s="18" t="s">
        <v>134</v>
      </c>
      <c r="BE393" s="216">
        <f>IF(N393="základní",J393,0)</f>
        <v>0</v>
      </c>
      <c r="BF393" s="216">
        <f>IF(N393="snížená",J393,0)</f>
        <v>0</v>
      </c>
      <c r="BG393" s="216">
        <f>IF(N393="zákl. přenesená",J393,0)</f>
        <v>0</v>
      </c>
      <c r="BH393" s="216">
        <f>IF(N393="sníž. přenesená",J393,0)</f>
        <v>0</v>
      </c>
      <c r="BI393" s="216">
        <f>IF(N393="nulová",J393,0)</f>
        <v>0</v>
      </c>
      <c r="BJ393" s="18" t="s">
        <v>79</v>
      </c>
      <c r="BK393" s="216">
        <f>ROUND(I393*H393,2)</f>
        <v>0</v>
      </c>
      <c r="BL393" s="18" t="s">
        <v>153</v>
      </c>
      <c r="BM393" s="215" t="s">
        <v>601</v>
      </c>
    </row>
    <row r="394" s="2" customFormat="1">
      <c r="A394" s="39"/>
      <c r="B394" s="40"/>
      <c r="C394" s="41"/>
      <c r="D394" s="217" t="s">
        <v>144</v>
      </c>
      <c r="E394" s="41"/>
      <c r="F394" s="218" t="s">
        <v>602</v>
      </c>
      <c r="G394" s="41"/>
      <c r="H394" s="41"/>
      <c r="I394" s="219"/>
      <c r="J394" s="41"/>
      <c r="K394" s="41"/>
      <c r="L394" s="45"/>
      <c r="M394" s="220"/>
      <c r="N394" s="221"/>
      <c r="O394" s="85"/>
      <c r="P394" s="85"/>
      <c r="Q394" s="85"/>
      <c r="R394" s="85"/>
      <c r="S394" s="85"/>
      <c r="T394" s="86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144</v>
      </c>
      <c r="AU394" s="18" t="s">
        <v>81</v>
      </c>
    </row>
    <row r="395" s="2" customFormat="1" ht="16.5" customHeight="1">
      <c r="A395" s="39"/>
      <c r="B395" s="40"/>
      <c r="C395" s="255" t="s">
        <v>603</v>
      </c>
      <c r="D395" s="255" t="s">
        <v>177</v>
      </c>
      <c r="E395" s="256" t="s">
        <v>604</v>
      </c>
      <c r="F395" s="257" t="s">
        <v>605</v>
      </c>
      <c r="G395" s="258" t="s">
        <v>225</v>
      </c>
      <c r="H395" s="259">
        <v>1.8</v>
      </c>
      <c r="I395" s="260"/>
      <c r="J395" s="259">
        <f>ROUND(I395*H395,2)</f>
        <v>0</v>
      </c>
      <c r="K395" s="257" t="s">
        <v>141</v>
      </c>
      <c r="L395" s="261"/>
      <c r="M395" s="262" t="s">
        <v>18</v>
      </c>
      <c r="N395" s="263" t="s">
        <v>42</v>
      </c>
      <c r="O395" s="85"/>
      <c r="P395" s="213">
        <f>O395*H395</f>
        <v>0</v>
      </c>
      <c r="Q395" s="213">
        <v>0.0019499999999999999</v>
      </c>
      <c r="R395" s="213">
        <f>Q395*H395</f>
        <v>0.0035100000000000001</v>
      </c>
      <c r="S395" s="213">
        <v>0</v>
      </c>
      <c r="T395" s="214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15" t="s">
        <v>332</v>
      </c>
      <c r="AT395" s="215" t="s">
        <v>177</v>
      </c>
      <c r="AU395" s="215" t="s">
        <v>81</v>
      </c>
      <c r="AY395" s="18" t="s">
        <v>134</v>
      </c>
      <c r="BE395" s="216">
        <f>IF(N395="základní",J395,0)</f>
        <v>0</v>
      </c>
      <c r="BF395" s="216">
        <f>IF(N395="snížená",J395,0)</f>
        <v>0</v>
      </c>
      <c r="BG395" s="216">
        <f>IF(N395="zákl. přenesená",J395,0)</f>
        <v>0</v>
      </c>
      <c r="BH395" s="216">
        <f>IF(N395="sníž. přenesená",J395,0)</f>
        <v>0</v>
      </c>
      <c r="BI395" s="216">
        <f>IF(N395="nulová",J395,0)</f>
        <v>0</v>
      </c>
      <c r="BJ395" s="18" t="s">
        <v>79</v>
      </c>
      <c r="BK395" s="216">
        <f>ROUND(I395*H395,2)</f>
        <v>0</v>
      </c>
      <c r="BL395" s="18" t="s">
        <v>153</v>
      </c>
      <c r="BM395" s="215" t="s">
        <v>606</v>
      </c>
    </row>
    <row r="396" s="2" customFormat="1">
      <c r="A396" s="39"/>
      <c r="B396" s="40"/>
      <c r="C396" s="41"/>
      <c r="D396" s="217" t="s">
        <v>144</v>
      </c>
      <c r="E396" s="41"/>
      <c r="F396" s="218" t="s">
        <v>607</v>
      </c>
      <c r="G396" s="41"/>
      <c r="H396" s="41"/>
      <c r="I396" s="219"/>
      <c r="J396" s="41"/>
      <c r="K396" s="41"/>
      <c r="L396" s="45"/>
      <c r="M396" s="220"/>
      <c r="N396" s="221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144</v>
      </c>
      <c r="AU396" s="18" t="s">
        <v>81</v>
      </c>
    </row>
    <row r="397" s="12" customFormat="1" ht="22.8" customHeight="1">
      <c r="A397" s="12"/>
      <c r="B397" s="189"/>
      <c r="C397" s="190"/>
      <c r="D397" s="191" t="s">
        <v>70</v>
      </c>
      <c r="E397" s="203" t="s">
        <v>608</v>
      </c>
      <c r="F397" s="203" t="s">
        <v>609</v>
      </c>
      <c r="G397" s="190"/>
      <c r="H397" s="190"/>
      <c r="I397" s="193"/>
      <c r="J397" s="204">
        <f>BK397</f>
        <v>0</v>
      </c>
      <c r="K397" s="190"/>
      <c r="L397" s="195"/>
      <c r="M397" s="196"/>
      <c r="N397" s="197"/>
      <c r="O397" s="197"/>
      <c r="P397" s="198">
        <f>SUM(P398:P442)</f>
        <v>0</v>
      </c>
      <c r="Q397" s="197"/>
      <c r="R397" s="198">
        <f>SUM(R398:R442)</f>
        <v>13.236673200000002</v>
      </c>
      <c r="S397" s="197"/>
      <c r="T397" s="199">
        <f>SUM(T398:T442)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00" t="s">
        <v>81</v>
      </c>
      <c r="AT397" s="201" t="s">
        <v>70</v>
      </c>
      <c r="AU397" s="201" t="s">
        <v>79</v>
      </c>
      <c r="AY397" s="200" t="s">
        <v>134</v>
      </c>
      <c r="BK397" s="202">
        <f>SUM(BK398:BK442)</f>
        <v>0</v>
      </c>
    </row>
    <row r="398" s="2" customFormat="1" ht="44.25" customHeight="1">
      <c r="A398" s="39"/>
      <c r="B398" s="40"/>
      <c r="C398" s="205" t="s">
        <v>610</v>
      </c>
      <c r="D398" s="205" t="s">
        <v>137</v>
      </c>
      <c r="E398" s="206" t="s">
        <v>611</v>
      </c>
      <c r="F398" s="207" t="s">
        <v>612</v>
      </c>
      <c r="G398" s="208" t="s">
        <v>140</v>
      </c>
      <c r="H398" s="209">
        <v>0.42999999999999999</v>
      </c>
      <c r="I398" s="210"/>
      <c r="J398" s="209">
        <f>ROUND(I398*H398,2)</f>
        <v>0</v>
      </c>
      <c r="K398" s="207" t="s">
        <v>141</v>
      </c>
      <c r="L398" s="45"/>
      <c r="M398" s="211" t="s">
        <v>18</v>
      </c>
      <c r="N398" s="212" t="s">
        <v>42</v>
      </c>
      <c r="O398" s="85"/>
      <c r="P398" s="213">
        <f>O398*H398</f>
        <v>0</v>
      </c>
      <c r="Q398" s="213">
        <v>0.00189</v>
      </c>
      <c r="R398" s="213">
        <f>Q398*H398</f>
        <v>0.00081269999999999997</v>
      </c>
      <c r="S398" s="213">
        <v>0</v>
      </c>
      <c r="T398" s="214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15" t="s">
        <v>153</v>
      </c>
      <c r="AT398" s="215" t="s">
        <v>137</v>
      </c>
      <c r="AU398" s="215" t="s">
        <v>81</v>
      </c>
      <c r="AY398" s="18" t="s">
        <v>134</v>
      </c>
      <c r="BE398" s="216">
        <f>IF(N398="základní",J398,0)</f>
        <v>0</v>
      </c>
      <c r="BF398" s="216">
        <f>IF(N398="snížená",J398,0)</f>
        <v>0</v>
      </c>
      <c r="BG398" s="216">
        <f>IF(N398="zákl. přenesená",J398,0)</f>
        <v>0</v>
      </c>
      <c r="BH398" s="216">
        <f>IF(N398="sníž. přenesená",J398,0)</f>
        <v>0</v>
      </c>
      <c r="BI398" s="216">
        <f>IF(N398="nulová",J398,0)</f>
        <v>0</v>
      </c>
      <c r="BJ398" s="18" t="s">
        <v>79</v>
      </c>
      <c r="BK398" s="216">
        <f>ROUND(I398*H398,2)</f>
        <v>0</v>
      </c>
      <c r="BL398" s="18" t="s">
        <v>153</v>
      </c>
      <c r="BM398" s="215" t="s">
        <v>613</v>
      </c>
    </row>
    <row r="399" s="2" customFormat="1">
      <c r="A399" s="39"/>
      <c r="B399" s="40"/>
      <c r="C399" s="41"/>
      <c r="D399" s="217" t="s">
        <v>144</v>
      </c>
      <c r="E399" s="41"/>
      <c r="F399" s="218" t="s">
        <v>614</v>
      </c>
      <c r="G399" s="41"/>
      <c r="H399" s="41"/>
      <c r="I399" s="219"/>
      <c r="J399" s="41"/>
      <c r="K399" s="41"/>
      <c r="L399" s="45"/>
      <c r="M399" s="220"/>
      <c r="N399" s="221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144</v>
      </c>
      <c r="AU399" s="18" t="s">
        <v>81</v>
      </c>
    </row>
    <row r="400" s="13" customFormat="1">
      <c r="A400" s="13"/>
      <c r="B400" s="222"/>
      <c r="C400" s="223"/>
      <c r="D400" s="224" t="s">
        <v>146</v>
      </c>
      <c r="E400" s="225" t="s">
        <v>18</v>
      </c>
      <c r="F400" s="226" t="s">
        <v>615</v>
      </c>
      <c r="G400" s="223"/>
      <c r="H400" s="227">
        <v>0.42999999999999999</v>
      </c>
      <c r="I400" s="228"/>
      <c r="J400" s="223"/>
      <c r="K400" s="223"/>
      <c r="L400" s="229"/>
      <c r="M400" s="230"/>
      <c r="N400" s="231"/>
      <c r="O400" s="231"/>
      <c r="P400" s="231"/>
      <c r="Q400" s="231"/>
      <c r="R400" s="231"/>
      <c r="S400" s="231"/>
      <c r="T400" s="23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3" t="s">
        <v>146</v>
      </c>
      <c r="AU400" s="233" t="s">
        <v>81</v>
      </c>
      <c r="AV400" s="13" t="s">
        <v>81</v>
      </c>
      <c r="AW400" s="13" t="s">
        <v>32</v>
      </c>
      <c r="AX400" s="13" t="s">
        <v>71</v>
      </c>
      <c r="AY400" s="233" t="s">
        <v>134</v>
      </c>
    </row>
    <row r="401" s="14" customFormat="1">
      <c r="A401" s="14"/>
      <c r="B401" s="234"/>
      <c r="C401" s="235"/>
      <c r="D401" s="224" t="s">
        <v>146</v>
      </c>
      <c r="E401" s="236" t="s">
        <v>18</v>
      </c>
      <c r="F401" s="237" t="s">
        <v>148</v>
      </c>
      <c r="G401" s="235"/>
      <c r="H401" s="238">
        <v>0.42999999999999999</v>
      </c>
      <c r="I401" s="239"/>
      <c r="J401" s="235"/>
      <c r="K401" s="235"/>
      <c r="L401" s="240"/>
      <c r="M401" s="241"/>
      <c r="N401" s="242"/>
      <c r="O401" s="242"/>
      <c r="P401" s="242"/>
      <c r="Q401" s="242"/>
      <c r="R401" s="242"/>
      <c r="S401" s="242"/>
      <c r="T401" s="24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4" t="s">
        <v>146</v>
      </c>
      <c r="AU401" s="244" t="s">
        <v>81</v>
      </c>
      <c r="AV401" s="14" t="s">
        <v>142</v>
      </c>
      <c r="AW401" s="14" t="s">
        <v>32</v>
      </c>
      <c r="AX401" s="14" t="s">
        <v>79</v>
      </c>
      <c r="AY401" s="244" t="s">
        <v>134</v>
      </c>
    </row>
    <row r="402" s="2" customFormat="1" ht="55.5" customHeight="1">
      <c r="A402" s="39"/>
      <c r="B402" s="40"/>
      <c r="C402" s="205" t="s">
        <v>616</v>
      </c>
      <c r="D402" s="205" t="s">
        <v>137</v>
      </c>
      <c r="E402" s="206" t="s">
        <v>617</v>
      </c>
      <c r="F402" s="207" t="s">
        <v>618</v>
      </c>
      <c r="G402" s="208" t="s">
        <v>225</v>
      </c>
      <c r="H402" s="209">
        <v>18.5</v>
      </c>
      <c r="I402" s="210"/>
      <c r="J402" s="209">
        <f>ROUND(I402*H402,2)</f>
        <v>0</v>
      </c>
      <c r="K402" s="207" t="s">
        <v>141</v>
      </c>
      <c r="L402" s="45"/>
      <c r="M402" s="211" t="s">
        <v>18</v>
      </c>
      <c r="N402" s="212" t="s">
        <v>42</v>
      </c>
      <c r="O402" s="85"/>
      <c r="P402" s="213">
        <f>O402*H402</f>
        <v>0</v>
      </c>
      <c r="Q402" s="213">
        <v>0</v>
      </c>
      <c r="R402" s="213">
        <f>Q402*H402</f>
        <v>0</v>
      </c>
      <c r="S402" s="213">
        <v>0</v>
      </c>
      <c r="T402" s="214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15" t="s">
        <v>153</v>
      </c>
      <c r="AT402" s="215" t="s">
        <v>137</v>
      </c>
      <c r="AU402" s="215" t="s">
        <v>81</v>
      </c>
      <c r="AY402" s="18" t="s">
        <v>134</v>
      </c>
      <c r="BE402" s="216">
        <f>IF(N402="základní",J402,0)</f>
        <v>0</v>
      </c>
      <c r="BF402" s="216">
        <f>IF(N402="snížená",J402,0)</f>
        <v>0</v>
      </c>
      <c r="BG402" s="216">
        <f>IF(N402="zákl. přenesená",J402,0)</f>
        <v>0</v>
      </c>
      <c r="BH402" s="216">
        <f>IF(N402="sníž. přenesená",J402,0)</f>
        <v>0</v>
      </c>
      <c r="BI402" s="216">
        <f>IF(N402="nulová",J402,0)</f>
        <v>0</v>
      </c>
      <c r="BJ402" s="18" t="s">
        <v>79</v>
      </c>
      <c r="BK402" s="216">
        <f>ROUND(I402*H402,2)</f>
        <v>0</v>
      </c>
      <c r="BL402" s="18" t="s">
        <v>153</v>
      </c>
      <c r="BM402" s="215" t="s">
        <v>619</v>
      </c>
    </row>
    <row r="403" s="2" customFormat="1">
      <c r="A403" s="39"/>
      <c r="B403" s="40"/>
      <c r="C403" s="41"/>
      <c r="D403" s="217" t="s">
        <v>144</v>
      </c>
      <c r="E403" s="41"/>
      <c r="F403" s="218" t="s">
        <v>620</v>
      </c>
      <c r="G403" s="41"/>
      <c r="H403" s="41"/>
      <c r="I403" s="219"/>
      <c r="J403" s="41"/>
      <c r="K403" s="41"/>
      <c r="L403" s="45"/>
      <c r="M403" s="220"/>
      <c r="N403" s="221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144</v>
      </c>
      <c r="AU403" s="18" t="s">
        <v>81</v>
      </c>
    </row>
    <row r="404" s="15" customFormat="1">
      <c r="A404" s="15"/>
      <c r="B404" s="245"/>
      <c r="C404" s="246"/>
      <c r="D404" s="224" t="s">
        <v>146</v>
      </c>
      <c r="E404" s="247" t="s">
        <v>18</v>
      </c>
      <c r="F404" s="248" t="s">
        <v>621</v>
      </c>
      <c r="G404" s="246"/>
      <c r="H404" s="247" t="s">
        <v>18</v>
      </c>
      <c r="I404" s="249"/>
      <c r="J404" s="246"/>
      <c r="K404" s="246"/>
      <c r="L404" s="250"/>
      <c r="M404" s="251"/>
      <c r="N404" s="252"/>
      <c r="O404" s="252"/>
      <c r="P404" s="252"/>
      <c r="Q404" s="252"/>
      <c r="R404" s="252"/>
      <c r="S404" s="252"/>
      <c r="T404" s="253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54" t="s">
        <v>146</v>
      </c>
      <c r="AU404" s="254" t="s">
        <v>81</v>
      </c>
      <c r="AV404" s="15" t="s">
        <v>79</v>
      </c>
      <c r="AW404" s="15" t="s">
        <v>32</v>
      </c>
      <c r="AX404" s="15" t="s">
        <v>71</v>
      </c>
      <c r="AY404" s="254" t="s">
        <v>134</v>
      </c>
    </row>
    <row r="405" s="13" customFormat="1">
      <c r="A405" s="13"/>
      <c r="B405" s="222"/>
      <c r="C405" s="223"/>
      <c r="D405" s="224" t="s">
        <v>146</v>
      </c>
      <c r="E405" s="225" t="s">
        <v>18</v>
      </c>
      <c r="F405" s="226" t="s">
        <v>622</v>
      </c>
      <c r="G405" s="223"/>
      <c r="H405" s="227">
        <v>18.5</v>
      </c>
      <c r="I405" s="228"/>
      <c r="J405" s="223"/>
      <c r="K405" s="223"/>
      <c r="L405" s="229"/>
      <c r="M405" s="230"/>
      <c r="N405" s="231"/>
      <c r="O405" s="231"/>
      <c r="P405" s="231"/>
      <c r="Q405" s="231"/>
      <c r="R405" s="231"/>
      <c r="S405" s="231"/>
      <c r="T405" s="23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3" t="s">
        <v>146</v>
      </c>
      <c r="AU405" s="233" t="s">
        <v>81</v>
      </c>
      <c r="AV405" s="13" t="s">
        <v>81</v>
      </c>
      <c r="AW405" s="13" t="s">
        <v>32</v>
      </c>
      <c r="AX405" s="13" t="s">
        <v>71</v>
      </c>
      <c r="AY405" s="233" t="s">
        <v>134</v>
      </c>
    </row>
    <row r="406" s="14" customFormat="1">
      <c r="A406" s="14"/>
      <c r="B406" s="234"/>
      <c r="C406" s="235"/>
      <c r="D406" s="224" t="s">
        <v>146</v>
      </c>
      <c r="E406" s="236" t="s">
        <v>18</v>
      </c>
      <c r="F406" s="237" t="s">
        <v>148</v>
      </c>
      <c r="G406" s="235"/>
      <c r="H406" s="238">
        <v>18.5</v>
      </c>
      <c r="I406" s="239"/>
      <c r="J406" s="235"/>
      <c r="K406" s="235"/>
      <c r="L406" s="240"/>
      <c r="M406" s="241"/>
      <c r="N406" s="242"/>
      <c r="O406" s="242"/>
      <c r="P406" s="242"/>
      <c r="Q406" s="242"/>
      <c r="R406" s="242"/>
      <c r="S406" s="242"/>
      <c r="T406" s="24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4" t="s">
        <v>146</v>
      </c>
      <c r="AU406" s="244" t="s">
        <v>81</v>
      </c>
      <c r="AV406" s="14" t="s">
        <v>142</v>
      </c>
      <c r="AW406" s="14" t="s">
        <v>32</v>
      </c>
      <c r="AX406" s="14" t="s">
        <v>79</v>
      </c>
      <c r="AY406" s="244" t="s">
        <v>134</v>
      </c>
    </row>
    <row r="407" s="2" customFormat="1" ht="21.75" customHeight="1">
      <c r="A407" s="39"/>
      <c r="B407" s="40"/>
      <c r="C407" s="255" t="s">
        <v>623</v>
      </c>
      <c r="D407" s="255" t="s">
        <v>177</v>
      </c>
      <c r="E407" s="256" t="s">
        <v>624</v>
      </c>
      <c r="F407" s="257" t="s">
        <v>625</v>
      </c>
      <c r="G407" s="258" t="s">
        <v>140</v>
      </c>
      <c r="H407" s="259">
        <v>0.26000000000000001</v>
      </c>
      <c r="I407" s="260"/>
      <c r="J407" s="259">
        <f>ROUND(I407*H407,2)</f>
        <v>0</v>
      </c>
      <c r="K407" s="257" t="s">
        <v>141</v>
      </c>
      <c r="L407" s="261"/>
      <c r="M407" s="262" t="s">
        <v>18</v>
      </c>
      <c r="N407" s="263" t="s">
        <v>42</v>
      </c>
      <c r="O407" s="85"/>
      <c r="P407" s="213">
        <f>O407*H407</f>
        <v>0</v>
      </c>
      <c r="Q407" s="213">
        <v>0.55000000000000004</v>
      </c>
      <c r="R407" s="213">
        <f>Q407*H407</f>
        <v>0.14300000000000002</v>
      </c>
      <c r="S407" s="213">
        <v>0</v>
      </c>
      <c r="T407" s="214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15" t="s">
        <v>332</v>
      </c>
      <c r="AT407" s="215" t="s">
        <v>177</v>
      </c>
      <c r="AU407" s="215" t="s">
        <v>81</v>
      </c>
      <c r="AY407" s="18" t="s">
        <v>134</v>
      </c>
      <c r="BE407" s="216">
        <f>IF(N407="základní",J407,0)</f>
        <v>0</v>
      </c>
      <c r="BF407" s="216">
        <f>IF(N407="snížená",J407,0)</f>
        <v>0</v>
      </c>
      <c r="BG407" s="216">
        <f>IF(N407="zákl. přenesená",J407,0)</f>
        <v>0</v>
      </c>
      <c r="BH407" s="216">
        <f>IF(N407="sníž. přenesená",J407,0)</f>
        <v>0</v>
      </c>
      <c r="BI407" s="216">
        <f>IF(N407="nulová",J407,0)</f>
        <v>0</v>
      </c>
      <c r="BJ407" s="18" t="s">
        <v>79</v>
      </c>
      <c r="BK407" s="216">
        <f>ROUND(I407*H407,2)</f>
        <v>0</v>
      </c>
      <c r="BL407" s="18" t="s">
        <v>153</v>
      </c>
      <c r="BM407" s="215" t="s">
        <v>626</v>
      </c>
    </row>
    <row r="408" s="2" customFormat="1">
      <c r="A408" s="39"/>
      <c r="B408" s="40"/>
      <c r="C408" s="41"/>
      <c r="D408" s="217" t="s">
        <v>144</v>
      </c>
      <c r="E408" s="41"/>
      <c r="F408" s="218" t="s">
        <v>627</v>
      </c>
      <c r="G408" s="41"/>
      <c r="H408" s="41"/>
      <c r="I408" s="219"/>
      <c r="J408" s="41"/>
      <c r="K408" s="41"/>
      <c r="L408" s="45"/>
      <c r="M408" s="220"/>
      <c r="N408" s="221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144</v>
      </c>
      <c r="AU408" s="18" t="s">
        <v>81</v>
      </c>
    </row>
    <row r="409" s="13" customFormat="1">
      <c r="A409" s="13"/>
      <c r="B409" s="222"/>
      <c r="C409" s="223"/>
      <c r="D409" s="224" t="s">
        <v>146</v>
      </c>
      <c r="E409" s="225" t="s">
        <v>18</v>
      </c>
      <c r="F409" s="226" t="s">
        <v>628</v>
      </c>
      <c r="G409" s="223"/>
      <c r="H409" s="227">
        <v>0.26000000000000001</v>
      </c>
      <c r="I409" s="228"/>
      <c r="J409" s="223"/>
      <c r="K409" s="223"/>
      <c r="L409" s="229"/>
      <c r="M409" s="230"/>
      <c r="N409" s="231"/>
      <c r="O409" s="231"/>
      <c r="P409" s="231"/>
      <c r="Q409" s="231"/>
      <c r="R409" s="231"/>
      <c r="S409" s="231"/>
      <c r="T409" s="23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3" t="s">
        <v>146</v>
      </c>
      <c r="AU409" s="233" t="s">
        <v>81</v>
      </c>
      <c r="AV409" s="13" t="s">
        <v>81</v>
      </c>
      <c r="AW409" s="13" t="s">
        <v>32</v>
      </c>
      <c r="AX409" s="13" t="s">
        <v>71</v>
      </c>
      <c r="AY409" s="233" t="s">
        <v>134</v>
      </c>
    </row>
    <row r="410" s="14" customFormat="1">
      <c r="A410" s="14"/>
      <c r="B410" s="234"/>
      <c r="C410" s="235"/>
      <c r="D410" s="224" t="s">
        <v>146</v>
      </c>
      <c r="E410" s="236" t="s">
        <v>18</v>
      </c>
      <c r="F410" s="237" t="s">
        <v>148</v>
      </c>
      <c r="G410" s="235"/>
      <c r="H410" s="238">
        <v>0.26000000000000001</v>
      </c>
      <c r="I410" s="239"/>
      <c r="J410" s="235"/>
      <c r="K410" s="235"/>
      <c r="L410" s="240"/>
      <c r="M410" s="241"/>
      <c r="N410" s="242"/>
      <c r="O410" s="242"/>
      <c r="P410" s="242"/>
      <c r="Q410" s="242"/>
      <c r="R410" s="242"/>
      <c r="S410" s="242"/>
      <c r="T410" s="24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4" t="s">
        <v>146</v>
      </c>
      <c r="AU410" s="244" t="s">
        <v>81</v>
      </c>
      <c r="AV410" s="14" t="s">
        <v>142</v>
      </c>
      <c r="AW410" s="14" t="s">
        <v>32</v>
      </c>
      <c r="AX410" s="14" t="s">
        <v>79</v>
      </c>
      <c r="AY410" s="244" t="s">
        <v>134</v>
      </c>
    </row>
    <row r="411" s="2" customFormat="1" ht="24.15" customHeight="1">
      <c r="A411" s="39"/>
      <c r="B411" s="40"/>
      <c r="C411" s="205" t="s">
        <v>629</v>
      </c>
      <c r="D411" s="205" t="s">
        <v>137</v>
      </c>
      <c r="E411" s="206" t="s">
        <v>630</v>
      </c>
      <c r="F411" s="207" t="s">
        <v>631</v>
      </c>
      <c r="G411" s="208" t="s">
        <v>225</v>
      </c>
      <c r="H411" s="209">
        <v>19.800000000000001</v>
      </c>
      <c r="I411" s="210"/>
      <c r="J411" s="209">
        <f>ROUND(I411*H411,2)</f>
        <v>0</v>
      </c>
      <c r="K411" s="207" t="s">
        <v>141</v>
      </c>
      <c r="L411" s="45"/>
      <c r="M411" s="211" t="s">
        <v>18</v>
      </c>
      <c r="N411" s="212" t="s">
        <v>42</v>
      </c>
      <c r="O411" s="85"/>
      <c r="P411" s="213">
        <f>O411*H411</f>
        <v>0</v>
      </c>
      <c r="Q411" s="213">
        <v>0.01363</v>
      </c>
      <c r="R411" s="213">
        <f>Q411*H411</f>
        <v>0.269874</v>
      </c>
      <c r="S411" s="213">
        <v>0</v>
      </c>
      <c r="T411" s="214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15" t="s">
        <v>153</v>
      </c>
      <c r="AT411" s="215" t="s">
        <v>137</v>
      </c>
      <c r="AU411" s="215" t="s">
        <v>81</v>
      </c>
      <c r="AY411" s="18" t="s">
        <v>134</v>
      </c>
      <c r="BE411" s="216">
        <f>IF(N411="základní",J411,0)</f>
        <v>0</v>
      </c>
      <c r="BF411" s="216">
        <f>IF(N411="snížená",J411,0)</f>
        <v>0</v>
      </c>
      <c r="BG411" s="216">
        <f>IF(N411="zákl. přenesená",J411,0)</f>
        <v>0</v>
      </c>
      <c r="BH411" s="216">
        <f>IF(N411="sníž. přenesená",J411,0)</f>
        <v>0</v>
      </c>
      <c r="BI411" s="216">
        <f>IF(N411="nulová",J411,0)</f>
        <v>0</v>
      </c>
      <c r="BJ411" s="18" t="s">
        <v>79</v>
      </c>
      <c r="BK411" s="216">
        <f>ROUND(I411*H411,2)</f>
        <v>0</v>
      </c>
      <c r="BL411" s="18" t="s">
        <v>153</v>
      </c>
      <c r="BM411" s="215" t="s">
        <v>632</v>
      </c>
    </row>
    <row r="412" s="2" customFormat="1">
      <c r="A412" s="39"/>
      <c r="B412" s="40"/>
      <c r="C412" s="41"/>
      <c r="D412" s="217" t="s">
        <v>144</v>
      </c>
      <c r="E412" s="41"/>
      <c r="F412" s="218" t="s">
        <v>633</v>
      </c>
      <c r="G412" s="41"/>
      <c r="H412" s="41"/>
      <c r="I412" s="219"/>
      <c r="J412" s="41"/>
      <c r="K412" s="41"/>
      <c r="L412" s="45"/>
      <c r="M412" s="220"/>
      <c r="N412" s="221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144</v>
      </c>
      <c r="AU412" s="18" t="s">
        <v>81</v>
      </c>
    </row>
    <row r="413" s="15" customFormat="1">
      <c r="A413" s="15"/>
      <c r="B413" s="245"/>
      <c r="C413" s="246"/>
      <c r="D413" s="224" t="s">
        <v>146</v>
      </c>
      <c r="E413" s="247" t="s">
        <v>18</v>
      </c>
      <c r="F413" s="248" t="s">
        <v>634</v>
      </c>
      <c r="G413" s="246"/>
      <c r="H413" s="247" t="s">
        <v>18</v>
      </c>
      <c r="I413" s="249"/>
      <c r="J413" s="246"/>
      <c r="K413" s="246"/>
      <c r="L413" s="250"/>
      <c r="M413" s="251"/>
      <c r="N413" s="252"/>
      <c r="O413" s="252"/>
      <c r="P413" s="252"/>
      <c r="Q413" s="252"/>
      <c r="R413" s="252"/>
      <c r="S413" s="252"/>
      <c r="T413" s="253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54" t="s">
        <v>146</v>
      </c>
      <c r="AU413" s="254" t="s">
        <v>81</v>
      </c>
      <c r="AV413" s="15" t="s">
        <v>79</v>
      </c>
      <c r="AW413" s="15" t="s">
        <v>32</v>
      </c>
      <c r="AX413" s="15" t="s">
        <v>71</v>
      </c>
      <c r="AY413" s="254" t="s">
        <v>134</v>
      </c>
    </row>
    <row r="414" s="13" customFormat="1">
      <c r="A414" s="13"/>
      <c r="B414" s="222"/>
      <c r="C414" s="223"/>
      <c r="D414" s="224" t="s">
        <v>146</v>
      </c>
      <c r="E414" s="225" t="s">
        <v>18</v>
      </c>
      <c r="F414" s="226" t="s">
        <v>635</v>
      </c>
      <c r="G414" s="223"/>
      <c r="H414" s="227">
        <v>19.800000000000001</v>
      </c>
      <c r="I414" s="228"/>
      <c r="J414" s="223"/>
      <c r="K414" s="223"/>
      <c r="L414" s="229"/>
      <c r="M414" s="230"/>
      <c r="N414" s="231"/>
      <c r="O414" s="231"/>
      <c r="P414" s="231"/>
      <c r="Q414" s="231"/>
      <c r="R414" s="231"/>
      <c r="S414" s="231"/>
      <c r="T414" s="23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3" t="s">
        <v>146</v>
      </c>
      <c r="AU414" s="233" t="s">
        <v>81</v>
      </c>
      <c r="AV414" s="13" t="s">
        <v>81</v>
      </c>
      <c r="AW414" s="13" t="s">
        <v>32</v>
      </c>
      <c r="AX414" s="13" t="s">
        <v>71</v>
      </c>
      <c r="AY414" s="233" t="s">
        <v>134</v>
      </c>
    </row>
    <row r="415" s="14" customFormat="1">
      <c r="A415" s="14"/>
      <c r="B415" s="234"/>
      <c r="C415" s="235"/>
      <c r="D415" s="224" t="s">
        <v>146</v>
      </c>
      <c r="E415" s="236" t="s">
        <v>18</v>
      </c>
      <c r="F415" s="237" t="s">
        <v>148</v>
      </c>
      <c r="G415" s="235"/>
      <c r="H415" s="238">
        <v>19.800000000000001</v>
      </c>
      <c r="I415" s="239"/>
      <c r="J415" s="235"/>
      <c r="K415" s="235"/>
      <c r="L415" s="240"/>
      <c r="M415" s="241"/>
      <c r="N415" s="242"/>
      <c r="O415" s="242"/>
      <c r="P415" s="242"/>
      <c r="Q415" s="242"/>
      <c r="R415" s="242"/>
      <c r="S415" s="242"/>
      <c r="T415" s="24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4" t="s">
        <v>146</v>
      </c>
      <c r="AU415" s="244" t="s">
        <v>81</v>
      </c>
      <c r="AV415" s="14" t="s">
        <v>142</v>
      </c>
      <c r="AW415" s="14" t="s">
        <v>32</v>
      </c>
      <c r="AX415" s="14" t="s">
        <v>79</v>
      </c>
      <c r="AY415" s="244" t="s">
        <v>134</v>
      </c>
    </row>
    <row r="416" s="2" customFormat="1" ht="49.05" customHeight="1">
      <c r="A416" s="39"/>
      <c r="B416" s="40"/>
      <c r="C416" s="205" t="s">
        <v>636</v>
      </c>
      <c r="D416" s="205" t="s">
        <v>137</v>
      </c>
      <c r="E416" s="206" t="s">
        <v>637</v>
      </c>
      <c r="F416" s="207" t="s">
        <v>638</v>
      </c>
      <c r="G416" s="208" t="s">
        <v>159</v>
      </c>
      <c r="H416" s="209">
        <v>675.25999999999999</v>
      </c>
      <c r="I416" s="210"/>
      <c r="J416" s="209">
        <f>ROUND(I416*H416,2)</f>
        <v>0</v>
      </c>
      <c r="K416" s="207" t="s">
        <v>141</v>
      </c>
      <c r="L416" s="45"/>
      <c r="M416" s="211" t="s">
        <v>18</v>
      </c>
      <c r="N416" s="212" t="s">
        <v>42</v>
      </c>
      <c r="O416" s="85"/>
      <c r="P416" s="213">
        <f>O416*H416</f>
        <v>0</v>
      </c>
      <c r="Q416" s="213">
        <v>0.016250000000000001</v>
      </c>
      <c r="R416" s="213">
        <f>Q416*H416</f>
        <v>10.972975</v>
      </c>
      <c r="S416" s="213">
        <v>0</v>
      </c>
      <c r="T416" s="214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15" t="s">
        <v>153</v>
      </c>
      <c r="AT416" s="215" t="s">
        <v>137</v>
      </c>
      <c r="AU416" s="215" t="s">
        <v>81</v>
      </c>
      <c r="AY416" s="18" t="s">
        <v>134</v>
      </c>
      <c r="BE416" s="216">
        <f>IF(N416="základní",J416,0)</f>
        <v>0</v>
      </c>
      <c r="BF416" s="216">
        <f>IF(N416="snížená",J416,0)</f>
        <v>0</v>
      </c>
      <c r="BG416" s="216">
        <f>IF(N416="zákl. přenesená",J416,0)</f>
        <v>0</v>
      </c>
      <c r="BH416" s="216">
        <f>IF(N416="sníž. přenesená",J416,0)</f>
        <v>0</v>
      </c>
      <c r="BI416" s="216">
        <f>IF(N416="nulová",J416,0)</f>
        <v>0</v>
      </c>
      <c r="BJ416" s="18" t="s">
        <v>79</v>
      </c>
      <c r="BK416" s="216">
        <f>ROUND(I416*H416,2)</f>
        <v>0</v>
      </c>
      <c r="BL416" s="18" t="s">
        <v>153</v>
      </c>
      <c r="BM416" s="215" t="s">
        <v>639</v>
      </c>
    </row>
    <row r="417" s="2" customFormat="1">
      <c r="A417" s="39"/>
      <c r="B417" s="40"/>
      <c r="C417" s="41"/>
      <c r="D417" s="217" t="s">
        <v>144</v>
      </c>
      <c r="E417" s="41"/>
      <c r="F417" s="218" t="s">
        <v>640</v>
      </c>
      <c r="G417" s="41"/>
      <c r="H417" s="41"/>
      <c r="I417" s="219"/>
      <c r="J417" s="41"/>
      <c r="K417" s="41"/>
      <c r="L417" s="45"/>
      <c r="M417" s="220"/>
      <c r="N417" s="221"/>
      <c r="O417" s="85"/>
      <c r="P417" s="85"/>
      <c r="Q417" s="85"/>
      <c r="R417" s="85"/>
      <c r="S417" s="85"/>
      <c r="T417" s="86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144</v>
      </c>
      <c r="AU417" s="18" t="s">
        <v>81</v>
      </c>
    </row>
    <row r="418" s="13" customFormat="1">
      <c r="A418" s="13"/>
      <c r="B418" s="222"/>
      <c r="C418" s="223"/>
      <c r="D418" s="224" t="s">
        <v>146</v>
      </c>
      <c r="E418" s="225" t="s">
        <v>18</v>
      </c>
      <c r="F418" s="226" t="s">
        <v>359</v>
      </c>
      <c r="G418" s="223"/>
      <c r="H418" s="227">
        <v>675.25999999999999</v>
      </c>
      <c r="I418" s="228"/>
      <c r="J418" s="223"/>
      <c r="K418" s="223"/>
      <c r="L418" s="229"/>
      <c r="M418" s="230"/>
      <c r="N418" s="231"/>
      <c r="O418" s="231"/>
      <c r="P418" s="231"/>
      <c r="Q418" s="231"/>
      <c r="R418" s="231"/>
      <c r="S418" s="231"/>
      <c r="T418" s="23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3" t="s">
        <v>146</v>
      </c>
      <c r="AU418" s="233" t="s">
        <v>81</v>
      </c>
      <c r="AV418" s="13" t="s">
        <v>81</v>
      </c>
      <c r="AW418" s="13" t="s">
        <v>32</v>
      </c>
      <c r="AX418" s="13" t="s">
        <v>71</v>
      </c>
      <c r="AY418" s="233" t="s">
        <v>134</v>
      </c>
    </row>
    <row r="419" s="14" customFormat="1">
      <c r="A419" s="14"/>
      <c r="B419" s="234"/>
      <c r="C419" s="235"/>
      <c r="D419" s="224" t="s">
        <v>146</v>
      </c>
      <c r="E419" s="236" t="s">
        <v>18</v>
      </c>
      <c r="F419" s="237" t="s">
        <v>148</v>
      </c>
      <c r="G419" s="235"/>
      <c r="H419" s="238">
        <v>675.25999999999999</v>
      </c>
      <c r="I419" s="239"/>
      <c r="J419" s="235"/>
      <c r="K419" s="235"/>
      <c r="L419" s="240"/>
      <c r="M419" s="241"/>
      <c r="N419" s="242"/>
      <c r="O419" s="242"/>
      <c r="P419" s="242"/>
      <c r="Q419" s="242"/>
      <c r="R419" s="242"/>
      <c r="S419" s="242"/>
      <c r="T419" s="243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4" t="s">
        <v>146</v>
      </c>
      <c r="AU419" s="244" t="s">
        <v>81</v>
      </c>
      <c r="AV419" s="14" t="s">
        <v>142</v>
      </c>
      <c r="AW419" s="14" t="s">
        <v>32</v>
      </c>
      <c r="AX419" s="14" t="s">
        <v>79</v>
      </c>
      <c r="AY419" s="244" t="s">
        <v>134</v>
      </c>
    </row>
    <row r="420" s="2" customFormat="1" ht="37.8" customHeight="1">
      <c r="A420" s="39"/>
      <c r="B420" s="40"/>
      <c r="C420" s="205" t="s">
        <v>641</v>
      </c>
      <c r="D420" s="205" t="s">
        <v>137</v>
      </c>
      <c r="E420" s="206" t="s">
        <v>642</v>
      </c>
      <c r="F420" s="207" t="s">
        <v>643</v>
      </c>
      <c r="G420" s="208" t="s">
        <v>159</v>
      </c>
      <c r="H420" s="209">
        <v>21.5</v>
      </c>
      <c r="I420" s="210"/>
      <c r="J420" s="209">
        <f>ROUND(I420*H420,2)</f>
        <v>0</v>
      </c>
      <c r="K420" s="207" t="s">
        <v>141</v>
      </c>
      <c r="L420" s="45"/>
      <c r="M420" s="211" t="s">
        <v>18</v>
      </c>
      <c r="N420" s="212" t="s">
        <v>42</v>
      </c>
      <c r="O420" s="85"/>
      <c r="P420" s="213">
        <f>O420*H420</f>
        <v>0</v>
      </c>
      <c r="Q420" s="213">
        <v>0</v>
      </c>
      <c r="R420" s="213">
        <f>Q420*H420</f>
        <v>0</v>
      </c>
      <c r="S420" s="213">
        <v>0</v>
      </c>
      <c r="T420" s="214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15" t="s">
        <v>153</v>
      </c>
      <c r="AT420" s="215" t="s">
        <v>137</v>
      </c>
      <c r="AU420" s="215" t="s">
        <v>81</v>
      </c>
      <c r="AY420" s="18" t="s">
        <v>134</v>
      </c>
      <c r="BE420" s="216">
        <f>IF(N420="základní",J420,0)</f>
        <v>0</v>
      </c>
      <c r="BF420" s="216">
        <f>IF(N420="snížená",J420,0)</f>
        <v>0</v>
      </c>
      <c r="BG420" s="216">
        <f>IF(N420="zákl. přenesená",J420,0)</f>
        <v>0</v>
      </c>
      <c r="BH420" s="216">
        <f>IF(N420="sníž. přenesená",J420,0)</f>
        <v>0</v>
      </c>
      <c r="BI420" s="216">
        <f>IF(N420="nulová",J420,0)</f>
        <v>0</v>
      </c>
      <c r="BJ420" s="18" t="s">
        <v>79</v>
      </c>
      <c r="BK420" s="216">
        <f>ROUND(I420*H420,2)</f>
        <v>0</v>
      </c>
      <c r="BL420" s="18" t="s">
        <v>153</v>
      </c>
      <c r="BM420" s="215" t="s">
        <v>644</v>
      </c>
    </row>
    <row r="421" s="2" customFormat="1">
      <c r="A421" s="39"/>
      <c r="B421" s="40"/>
      <c r="C421" s="41"/>
      <c r="D421" s="217" t="s">
        <v>144</v>
      </c>
      <c r="E421" s="41"/>
      <c r="F421" s="218" t="s">
        <v>645</v>
      </c>
      <c r="G421" s="41"/>
      <c r="H421" s="41"/>
      <c r="I421" s="219"/>
      <c r="J421" s="41"/>
      <c r="K421" s="41"/>
      <c r="L421" s="45"/>
      <c r="M421" s="220"/>
      <c r="N421" s="221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144</v>
      </c>
      <c r="AU421" s="18" t="s">
        <v>81</v>
      </c>
    </row>
    <row r="422" s="13" customFormat="1">
      <c r="A422" s="13"/>
      <c r="B422" s="222"/>
      <c r="C422" s="223"/>
      <c r="D422" s="224" t="s">
        <v>146</v>
      </c>
      <c r="E422" s="225" t="s">
        <v>18</v>
      </c>
      <c r="F422" s="226" t="s">
        <v>646</v>
      </c>
      <c r="G422" s="223"/>
      <c r="H422" s="227">
        <v>21.5</v>
      </c>
      <c r="I422" s="228"/>
      <c r="J422" s="223"/>
      <c r="K422" s="223"/>
      <c r="L422" s="229"/>
      <c r="M422" s="230"/>
      <c r="N422" s="231"/>
      <c r="O422" s="231"/>
      <c r="P422" s="231"/>
      <c r="Q422" s="231"/>
      <c r="R422" s="231"/>
      <c r="S422" s="231"/>
      <c r="T422" s="23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3" t="s">
        <v>146</v>
      </c>
      <c r="AU422" s="233" t="s">
        <v>81</v>
      </c>
      <c r="AV422" s="13" t="s">
        <v>81</v>
      </c>
      <c r="AW422" s="13" t="s">
        <v>32</v>
      </c>
      <c r="AX422" s="13" t="s">
        <v>71</v>
      </c>
      <c r="AY422" s="233" t="s">
        <v>134</v>
      </c>
    </row>
    <row r="423" s="15" customFormat="1">
      <c r="A423" s="15"/>
      <c r="B423" s="245"/>
      <c r="C423" s="246"/>
      <c r="D423" s="224" t="s">
        <v>146</v>
      </c>
      <c r="E423" s="247" t="s">
        <v>18</v>
      </c>
      <c r="F423" s="248" t="s">
        <v>647</v>
      </c>
      <c r="G423" s="246"/>
      <c r="H423" s="247" t="s">
        <v>18</v>
      </c>
      <c r="I423" s="249"/>
      <c r="J423" s="246"/>
      <c r="K423" s="246"/>
      <c r="L423" s="250"/>
      <c r="M423" s="251"/>
      <c r="N423" s="252"/>
      <c r="O423" s="252"/>
      <c r="P423" s="252"/>
      <c r="Q423" s="252"/>
      <c r="R423" s="252"/>
      <c r="S423" s="252"/>
      <c r="T423" s="253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54" t="s">
        <v>146</v>
      </c>
      <c r="AU423" s="254" t="s">
        <v>81</v>
      </c>
      <c r="AV423" s="15" t="s">
        <v>79</v>
      </c>
      <c r="AW423" s="15" t="s">
        <v>32</v>
      </c>
      <c r="AX423" s="15" t="s">
        <v>71</v>
      </c>
      <c r="AY423" s="254" t="s">
        <v>134</v>
      </c>
    </row>
    <row r="424" s="14" customFormat="1">
      <c r="A424" s="14"/>
      <c r="B424" s="234"/>
      <c r="C424" s="235"/>
      <c r="D424" s="224" t="s">
        <v>146</v>
      </c>
      <c r="E424" s="236" t="s">
        <v>18</v>
      </c>
      <c r="F424" s="237" t="s">
        <v>148</v>
      </c>
      <c r="G424" s="235"/>
      <c r="H424" s="238">
        <v>21.5</v>
      </c>
      <c r="I424" s="239"/>
      <c r="J424" s="235"/>
      <c r="K424" s="235"/>
      <c r="L424" s="240"/>
      <c r="M424" s="241"/>
      <c r="N424" s="242"/>
      <c r="O424" s="242"/>
      <c r="P424" s="242"/>
      <c r="Q424" s="242"/>
      <c r="R424" s="242"/>
      <c r="S424" s="242"/>
      <c r="T424" s="24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4" t="s">
        <v>146</v>
      </c>
      <c r="AU424" s="244" t="s">
        <v>81</v>
      </c>
      <c r="AV424" s="14" t="s">
        <v>142</v>
      </c>
      <c r="AW424" s="14" t="s">
        <v>32</v>
      </c>
      <c r="AX424" s="14" t="s">
        <v>79</v>
      </c>
      <c r="AY424" s="244" t="s">
        <v>134</v>
      </c>
    </row>
    <row r="425" s="2" customFormat="1" ht="24.15" customHeight="1">
      <c r="A425" s="39"/>
      <c r="B425" s="40"/>
      <c r="C425" s="255" t="s">
        <v>648</v>
      </c>
      <c r="D425" s="255" t="s">
        <v>177</v>
      </c>
      <c r="E425" s="256" t="s">
        <v>649</v>
      </c>
      <c r="F425" s="257" t="s">
        <v>650</v>
      </c>
      <c r="G425" s="258" t="s">
        <v>140</v>
      </c>
      <c r="H425" s="259">
        <v>0.17000000000000001</v>
      </c>
      <c r="I425" s="260"/>
      <c r="J425" s="259">
        <f>ROUND(I425*H425,2)</f>
        <v>0</v>
      </c>
      <c r="K425" s="257" t="s">
        <v>141</v>
      </c>
      <c r="L425" s="261"/>
      <c r="M425" s="262" t="s">
        <v>18</v>
      </c>
      <c r="N425" s="263" t="s">
        <v>42</v>
      </c>
      <c r="O425" s="85"/>
      <c r="P425" s="213">
        <f>O425*H425</f>
        <v>0</v>
      </c>
      <c r="Q425" s="213">
        <v>0.55000000000000004</v>
      </c>
      <c r="R425" s="213">
        <f>Q425*H425</f>
        <v>0.093500000000000014</v>
      </c>
      <c r="S425" s="213">
        <v>0</v>
      </c>
      <c r="T425" s="214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15" t="s">
        <v>332</v>
      </c>
      <c r="AT425" s="215" t="s">
        <v>177</v>
      </c>
      <c r="AU425" s="215" t="s">
        <v>81</v>
      </c>
      <c r="AY425" s="18" t="s">
        <v>134</v>
      </c>
      <c r="BE425" s="216">
        <f>IF(N425="základní",J425,0)</f>
        <v>0</v>
      </c>
      <c r="BF425" s="216">
        <f>IF(N425="snížená",J425,0)</f>
        <v>0</v>
      </c>
      <c r="BG425" s="216">
        <f>IF(N425="zákl. přenesená",J425,0)</f>
        <v>0</v>
      </c>
      <c r="BH425" s="216">
        <f>IF(N425="sníž. přenesená",J425,0)</f>
        <v>0</v>
      </c>
      <c r="BI425" s="216">
        <f>IF(N425="nulová",J425,0)</f>
        <v>0</v>
      </c>
      <c r="BJ425" s="18" t="s">
        <v>79</v>
      </c>
      <c r="BK425" s="216">
        <f>ROUND(I425*H425,2)</f>
        <v>0</v>
      </c>
      <c r="BL425" s="18" t="s">
        <v>153</v>
      </c>
      <c r="BM425" s="215" t="s">
        <v>651</v>
      </c>
    </row>
    <row r="426" s="2" customFormat="1">
      <c r="A426" s="39"/>
      <c r="B426" s="40"/>
      <c r="C426" s="41"/>
      <c r="D426" s="217" t="s">
        <v>144</v>
      </c>
      <c r="E426" s="41"/>
      <c r="F426" s="218" t="s">
        <v>652</v>
      </c>
      <c r="G426" s="41"/>
      <c r="H426" s="41"/>
      <c r="I426" s="219"/>
      <c r="J426" s="41"/>
      <c r="K426" s="41"/>
      <c r="L426" s="45"/>
      <c r="M426" s="220"/>
      <c r="N426" s="221"/>
      <c r="O426" s="85"/>
      <c r="P426" s="85"/>
      <c r="Q426" s="85"/>
      <c r="R426" s="85"/>
      <c r="S426" s="85"/>
      <c r="T426" s="86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144</v>
      </c>
      <c r="AU426" s="18" t="s">
        <v>81</v>
      </c>
    </row>
    <row r="427" s="13" customFormat="1">
      <c r="A427" s="13"/>
      <c r="B427" s="222"/>
      <c r="C427" s="223"/>
      <c r="D427" s="224" t="s">
        <v>146</v>
      </c>
      <c r="E427" s="225" t="s">
        <v>18</v>
      </c>
      <c r="F427" s="226" t="s">
        <v>653</v>
      </c>
      <c r="G427" s="223"/>
      <c r="H427" s="227">
        <v>0.17000000000000001</v>
      </c>
      <c r="I427" s="228"/>
      <c r="J427" s="223"/>
      <c r="K427" s="223"/>
      <c r="L427" s="229"/>
      <c r="M427" s="230"/>
      <c r="N427" s="231"/>
      <c r="O427" s="231"/>
      <c r="P427" s="231"/>
      <c r="Q427" s="231"/>
      <c r="R427" s="231"/>
      <c r="S427" s="231"/>
      <c r="T427" s="23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3" t="s">
        <v>146</v>
      </c>
      <c r="AU427" s="233" t="s">
        <v>81</v>
      </c>
      <c r="AV427" s="13" t="s">
        <v>81</v>
      </c>
      <c r="AW427" s="13" t="s">
        <v>32</v>
      </c>
      <c r="AX427" s="13" t="s">
        <v>71</v>
      </c>
      <c r="AY427" s="233" t="s">
        <v>134</v>
      </c>
    </row>
    <row r="428" s="14" customFormat="1">
      <c r="A428" s="14"/>
      <c r="B428" s="234"/>
      <c r="C428" s="235"/>
      <c r="D428" s="224" t="s">
        <v>146</v>
      </c>
      <c r="E428" s="236" t="s">
        <v>18</v>
      </c>
      <c r="F428" s="237" t="s">
        <v>148</v>
      </c>
      <c r="G428" s="235"/>
      <c r="H428" s="238">
        <v>0.17000000000000001</v>
      </c>
      <c r="I428" s="239"/>
      <c r="J428" s="235"/>
      <c r="K428" s="235"/>
      <c r="L428" s="240"/>
      <c r="M428" s="241"/>
      <c r="N428" s="242"/>
      <c r="O428" s="242"/>
      <c r="P428" s="242"/>
      <c r="Q428" s="242"/>
      <c r="R428" s="242"/>
      <c r="S428" s="242"/>
      <c r="T428" s="24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4" t="s">
        <v>146</v>
      </c>
      <c r="AU428" s="244" t="s">
        <v>81</v>
      </c>
      <c r="AV428" s="14" t="s">
        <v>142</v>
      </c>
      <c r="AW428" s="14" t="s">
        <v>32</v>
      </c>
      <c r="AX428" s="14" t="s">
        <v>79</v>
      </c>
      <c r="AY428" s="244" t="s">
        <v>134</v>
      </c>
    </row>
    <row r="429" s="2" customFormat="1" ht="62.7" customHeight="1">
      <c r="A429" s="39"/>
      <c r="B429" s="40"/>
      <c r="C429" s="205" t="s">
        <v>654</v>
      </c>
      <c r="D429" s="205" t="s">
        <v>137</v>
      </c>
      <c r="E429" s="206" t="s">
        <v>655</v>
      </c>
      <c r="F429" s="207" t="s">
        <v>656</v>
      </c>
      <c r="G429" s="208" t="s">
        <v>159</v>
      </c>
      <c r="H429" s="209">
        <v>63.909999999999997</v>
      </c>
      <c r="I429" s="210"/>
      <c r="J429" s="209">
        <f>ROUND(I429*H429,2)</f>
        <v>0</v>
      </c>
      <c r="K429" s="207" t="s">
        <v>18</v>
      </c>
      <c r="L429" s="45"/>
      <c r="M429" s="211" t="s">
        <v>18</v>
      </c>
      <c r="N429" s="212" t="s">
        <v>42</v>
      </c>
      <c r="O429" s="85"/>
      <c r="P429" s="213">
        <f>O429*H429</f>
        <v>0</v>
      </c>
      <c r="Q429" s="213">
        <v>0.015789999999999998</v>
      </c>
      <c r="R429" s="213">
        <f>Q429*H429</f>
        <v>1.0091389</v>
      </c>
      <c r="S429" s="213">
        <v>0</v>
      </c>
      <c r="T429" s="214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15" t="s">
        <v>153</v>
      </c>
      <c r="AT429" s="215" t="s">
        <v>137</v>
      </c>
      <c r="AU429" s="215" t="s">
        <v>81</v>
      </c>
      <c r="AY429" s="18" t="s">
        <v>134</v>
      </c>
      <c r="BE429" s="216">
        <f>IF(N429="základní",J429,0)</f>
        <v>0</v>
      </c>
      <c r="BF429" s="216">
        <f>IF(N429="snížená",J429,0)</f>
        <v>0</v>
      </c>
      <c r="BG429" s="216">
        <f>IF(N429="zákl. přenesená",J429,0)</f>
        <v>0</v>
      </c>
      <c r="BH429" s="216">
        <f>IF(N429="sníž. přenesená",J429,0)</f>
        <v>0</v>
      </c>
      <c r="BI429" s="216">
        <f>IF(N429="nulová",J429,0)</f>
        <v>0</v>
      </c>
      <c r="BJ429" s="18" t="s">
        <v>79</v>
      </c>
      <c r="BK429" s="216">
        <f>ROUND(I429*H429,2)</f>
        <v>0</v>
      </c>
      <c r="BL429" s="18" t="s">
        <v>153</v>
      </c>
      <c r="BM429" s="215" t="s">
        <v>657</v>
      </c>
    </row>
    <row r="430" s="15" customFormat="1">
      <c r="A430" s="15"/>
      <c r="B430" s="245"/>
      <c r="C430" s="246"/>
      <c r="D430" s="224" t="s">
        <v>146</v>
      </c>
      <c r="E430" s="247" t="s">
        <v>18</v>
      </c>
      <c r="F430" s="248" t="s">
        <v>658</v>
      </c>
      <c r="G430" s="246"/>
      <c r="H430" s="247" t="s">
        <v>18</v>
      </c>
      <c r="I430" s="249"/>
      <c r="J430" s="246"/>
      <c r="K430" s="246"/>
      <c r="L430" s="250"/>
      <c r="M430" s="251"/>
      <c r="N430" s="252"/>
      <c r="O430" s="252"/>
      <c r="P430" s="252"/>
      <c r="Q430" s="252"/>
      <c r="R430" s="252"/>
      <c r="S430" s="252"/>
      <c r="T430" s="253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54" t="s">
        <v>146</v>
      </c>
      <c r="AU430" s="254" t="s">
        <v>81</v>
      </c>
      <c r="AV430" s="15" t="s">
        <v>79</v>
      </c>
      <c r="AW430" s="15" t="s">
        <v>32</v>
      </c>
      <c r="AX430" s="15" t="s">
        <v>71</v>
      </c>
      <c r="AY430" s="254" t="s">
        <v>134</v>
      </c>
    </row>
    <row r="431" s="13" customFormat="1">
      <c r="A431" s="13"/>
      <c r="B431" s="222"/>
      <c r="C431" s="223"/>
      <c r="D431" s="224" t="s">
        <v>146</v>
      </c>
      <c r="E431" s="225" t="s">
        <v>18</v>
      </c>
      <c r="F431" s="226" t="s">
        <v>659</v>
      </c>
      <c r="G431" s="223"/>
      <c r="H431" s="227">
        <v>42.409999999999997</v>
      </c>
      <c r="I431" s="228"/>
      <c r="J431" s="223"/>
      <c r="K431" s="223"/>
      <c r="L431" s="229"/>
      <c r="M431" s="230"/>
      <c r="N431" s="231"/>
      <c r="O431" s="231"/>
      <c r="P431" s="231"/>
      <c r="Q431" s="231"/>
      <c r="R431" s="231"/>
      <c r="S431" s="231"/>
      <c r="T431" s="23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3" t="s">
        <v>146</v>
      </c>
      <c r="AU431" s="233" t="s">
        <v>81</v>
      </c>
      <c r="AV431" s="13" t="s">
        <v>81</v>
      </c>
      <c r="AW431" s="13" t="s">
        <v>32</v>
      </c>
      <c r="AX431" s="13" t="s">
        <v>71</v>
      </c>
      <c r="AY431" s="233" t="s">
        <v>134</v>
      </c>
    </row>
    <row r="432" s="15" customFormat="1">
      <c r="A432" s="15"/>
      <c r="B432" s="245"/>
      <c r="C432" s="246"/>
      <c r="D432" s="224" t="s">
        <v>146</v>
      </c>
      <c r="E432" s="247" t="s">
        <v>18</v>
      </c>
      <c r="F432" s="248" t="s">
        <v>660</v>
      </c>
      <c r="G432" s="246"/>
      <c r="H432" s="247" t="s">
        <v>18</v>
      </c>
      <c r="I432" s="249"/>
      <c r="J432" s="246"/>
      <c r="K432" s="246"/>
      <c r="L432" s="250"/>
      <c r="M432" s="251"/>
      <c r="N432" s="252"/>
      <c r="O432" s="252"/>
      <c r="P432" s="252"/>
      <c r="Q432" s="252"/>
      <c r="R432" s="252"/>
      <c r="S432" s="252"/>
      <c r="T432" s="253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54" t="s">
        <v>146</v>
      </c>
      <c r="AU432" s="254" t="s">
        <v>81</v>
      </c>
      <c r="AV432" s="15" t="s">
        <v>79</v>
      </c>
      <c r="AW432" s="15" t="s">
        <v>32</v>
      </c>
      <c r="AX432" s="15" t="s">
        <v>71</v>
      </c>
      <c r="AY432" s="254" t="s">
        <v>134</v>
      </c>
    </row>
    <row r="433" s="13" customFormat="1">
      <c r="A433" s="13"/>
      <c r="B433" s="222"/>
      <c r="C433" s="223"/>
      <c r="D433" s="224" t="s">
        <v>146</v>
      </c>
      <c r="E433" s="225" t="s">
        <v>18</v>
      </c>
      <c r="F433" s="226" t="s">
        <v>661</v>
      </c>
      <c r="G433" s="223"/>
      <c r="H433" s="227">
        <v>21.5</v>
      </c>
      <c r="I433" s="228"/>
      <c r="J433" s="223"/>
      <c r="K433" s="223"/>
      <c r="L433" s="229"/>
      <c r="M433" s="230"/>
      <c r="N433" s="231"/>
      <c r="O433" s="231"/>
      <c r="P433" s="231"/>
      <c r="Q433" s="231"/>
      <c r="R433" s="231"/>
      <c r="S433" s="231"/>
      <c r="T433" s="23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3" t="s">
        <v>146</v>
      </c>
      <c r="AU433" s="233" t="s">
        <v>81</v>
      </c>
      <c r="AV433" s="13" t="s">
        <v>81</v>
      </c>
      <c r="AW433" s="13" t="s">
        <v>32</v>
      </c>
      <c r="AX433" s="13" t="s">
        <v>71</v>
      </c>
      <c r="AY433" s="233" t="s">
        <v>134</v>
      </c>
    </row>
    <row r="434" s="14" customFormat="1">
      <c r="A434" s="14"/>
      <c r="B434" s="234"/>
      <c r="C434" s="235"/>
      <c r="D434" s="224" t="s">
        <v>146</v>
      </c>
      <c r="E434" s="236" t="s">
        <v>18</v>
      </c>
      <c r="F434" s="237" t="s">
        <v>148</v>
      </c>
      <c r="G434" s="235"/>
      <c r="H434" s="238">
        <v>63.909999999999997</v>
      </c>
      <c r="I434" s="239"/>
      <c r="J434" s="235"/>
      <c r="K434" s="235"/>
      <c r="L434" s="240"/>
      <c r="M434" s="241"/>
      <c r="N434" s="242"/>
      <c r="O434" s="242"/>
      <c r="P434" s="242"/>
      <c r="Q434" s="242"/>
      <c r="R434" s="242"/>
      <c r="S434" s="242"/>
      <c r="T434" s="24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4" t="s">
        <v>146</v>
      </c>
      <c r="AU434" s="244" t="s">
        <v>81</v>
      </c>
      <c r="AV434" s="14" t="s">
        <v>142</v>
      </c>
      <c r="AW434" s="14" t="s">
        <v>32</v>
      </c>
      <c r="AX434" s="14" t="s">
        <v>79</v>
      </c>
      <c r="AY434" s="244" t="s">
        <v>134</v>
      </c>
    </row>
    <row r="435" s="2" customFormat="1" ht="37.8" customHeight="1">
      <c r="A435" s="39"/>
      <c r="B435" s="40"/>
      <c r="C435" s="205" t="s">
        <v>662</v>
      </c>
      <c r="D435" s="205" t="s">
        <v>137</v>
      </c>
      <c r="E435" s="206" t="s">
        <v>663</v>
      </c>
      <c r="F435" s="207" t="s">
        <v>664</v>
      </c>
      <c r="G435" s="208" t="s">
        <v>140</v>
      </c>
      <c r="H435" s="209">
        <v>31.98</v>
      </c>
      <c r="I435" s="210"/>
      <c r="J435" s="209">
        <f>ROUND(I435*H435,2)</f>
        <v>0</v>
      </c>
      <c r="K435" s="207" t="s">
        <v>141</v>
      </c>
      <c r="L435" s="45"/>
      <c r="M435" s="211" t="s">
        <v>18</v>
      </c>
      <c r="N435" s="212" t="s">
        <v>42</v>
      </c>
      <c r="O435" s="85"/>
      <c r="P435" s="213">
        <f>O435*H435</f>
        <v>0</v>
      </c>
      <c r="Q435" s="213">
        <v>0.023369999999999998</v>
      </c>
      <c r="R435" s="213">
        <f>Q435*H435</f>
        <v>0.74737259999999994</v>
      </c>
      <c r="S435" s="213">
        <v>0</v>
      </c>
      <c r="T435" s="214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15" t="s">
        <v>153</v>
      </c>
      <c r="AT435" s="215" t="s">
        <v>137</v>
      </c>
      <c r="AU435" s="215" t="s">
        <v>81</v>
      </c>
      <c r="AY435" s="18" t="s">
        <v>134</v>
      </c>
      <c r="BE435" s="216">
        <f>IF(N435="základní",J435,0)</f>
        <v>0</v>
      </c>
      <c r="BF435" s="216">
        <f>IF(N435="snížená",J435,0)</f>
        <v>0</v>
      </c>
      <c r="BG435" s="216">
        <f>IF(N435="zákl. přenesená",J435,0)</f>
        <v>0</v>
      </c>
      <c r="BH435" s="216">
        <f>IF(N435="sníž. přenesená",J435,0)</f>
        <v>0</v>
      </c>
      <c r="BI435" s="216">
        <f>IF(N435="nulová",J435,0)</f>
        <v>0</v>
      </c>
      <c r="BJ435" s="18" t="s">
        <v>79</v>
      </c>
      <c r="BK435" s="216">
        <f>ROUND(I435*H435,2)</f>
        <v>0</v>
      </c>
      <c r="BL435" s="18" t="s">
        <v>153</v>
      </c>
      <c r="BM435" s="215" t="s">
        <v>665</v>
      </c>
    </row>
    <row r="436" s="2" customFormat="1">
      <c r="A436" s="39"/>
      <c r="B436" s="40"/>
      <c r="C436" s="41"/>
      <c r="D436" s="217" t="s">
        <v>144</v>
      </c>
      <c r="E436" s="41"/>
      <c r="F436" s="218" t="s">
        <v>666</v>
      </c>
      <c r="G436" s="41"/>
      <c r="H436" s="41"/>
      <c r="I436" s="219"/>
      <c r="J436" s="41"/>
      <c r="K436" s="41"/>
      <c r="L436" s="45"/>
      <c r="M436" s="220"/>
      <c r="N436" s="221"/>
      <c r="O436" s="85"/>
      <c r="P436" s="85"/>
      <c r="Q436" s="85"/>
      <c r="R436" s="85"/>
      <c r="S436" s="85"/>
      <c r="T436" s="86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144</v>
      </c>
      <c r="AU436" s="18" t="s">
        <v>81</v>
      </c>
    </row>
    <row r="437" s="13" customFormat="1">
      <c r="A437" s="13"/>
      <c r="B437" s="222"/>
      <c r="C437" s="223"/>
      <c r="D437" s="224" t="s">
        <v>146</v>
      </c>
      <c r="E437" s="225" t="s">
        <v>18</v>
      </c>
      <c r="F437" s="226" t="s">
        <v>667</v>
      </c>
      <c r="G437" s="223"/>
      <c r="H437" s="227">
        <v>31.530000000000001</v>
      </c>
      <c r="I437" s="228"/>
      <c r="J437" s="223"/>
      <c r="K437" s="223"/>
      <c r="L437" s="229"/>
      <c r="M437" s="230"/>
      <c r="N437" s="231"/>
      <c r="O437" s="231"/>
      <c r="P437" s="231"/>
      <c r="Q437" s="231"/>
      <c r="R437" s="231"/>
      <c r="S437" s="231"/>
      <c r="T437" s="23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3" t="s">
        <v>146</v>
      </c>
      <c r="AU437" s="233" t="s">
        <v>81</v>
      </c>
      <c r="AV437" s="13" t="s">
        <v>81</v>
      </c>
      <c r="AW437" s="13" t="s">
        <v>32</v>
      </c>
      <c r="AX437" s="13" t="s">
        <v>71</v>
      </c>
      <c r="AY437" s="233" t="s">
        <v>134</v>
      </c>
    </row>
    <row r="438" s="13" customFormat="1">
      <c r="A438" s="13"/>
      <c r="B438" s="222"/>
      <c r="C438" s="223"/>
      <c r="D438" s="224" t="s">
        <v>146</v>
      </c>
      <c r="E438" s="225" t="s">
        <v>18</v>
      </c>
      <c r="F438" s="226" t="s">
        <v>668</v>
      </c>
      <c r="G438" s="223"/>
      <c r="H438" s="227">
        <v>0.17000000000000001</v>
      </c>
      <c r="I438" s="228"/>
      <c r="J438" s="223"/>
      <c r="K438" s="223"/>
      <c r="L438" s="229"/>
      <c r="M438" s="230"/>
      <c r="N438" s="231"/>
      <c r="O438" s="231"/>
      <c r="P438" s="231"/>
      <c r="Q438" s="231"/>
      <c r="R438" s="231"/>
      <c r="S438" s="231"/>
      <c r="T438" s="23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3" t="s">
        <v>146</v>
      </c>
      <c r="AU438" s="233" t="s">
        <v>81</v>
      </c>
      <c r="AV438" s="13" t="s">
        <v>81</v>
      </c>
      <c r="AW438" s="13" t="s">
        <v>32</v>
      </c>
      <c r="AX438" s="13" t="s">
        <v>71</v>
      </c>
      <c r="AY438" s="233" t="s">
        <v>134</v>
      </c>
    </row>
    <row r="439" s="13" customFormat="1">
      <c r="A439" s="13"/>
      <c r="B439" s="222"/>
      <c r="C439" s="223"/>
      <c r="D439" s="224" t="s">
        <v>146</v>
      </c>
      <c r="E439" s="225" t="s">
        <v>18</v>
      </c>
      <c r="F439" s="226" t="s">
        <v>669</v>
      </c>
      <c r="G439" s="223"/>
      <c r="H439" s="227">
        <v>0.28000000000000003</v>
      </c>
      <c r="I439" s="228"/>
      <c r="J439" s="223"/>
      <c r="K439" s="223"/>
      <c r="L439" s="229"/>
      <c r="M439" s="230"/>
      <c r="N439" s="231"/>
      <c r="O439" s="231"/>
      <c r="P439" s="231"/>
      <c r="Q439" s="231"/>
      <c r="R439" s="231"/>
      <c r="S439" s="231"/>
      <c r="T439" s="23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3" t="s">
        <v>146</v>
      </c>
      <c r="AU439" s="233" t="s">
        <v>81</v>
      </c>
      <c r="AV439" s="13" t="s">
        <v>81</v>
      </c>
      <c r="AW439" s="13" t="s">
        <v>32</v>
      </c>
      <c r="AX439" s="13" t="s">
        <v>71</v>
      </c>
      <c r="AY439" s="233" t="s">
        <v>134</v>
      </c>
    </row>
    <row r="440" s="14" customFormat="1">
      <c r="A440" s="14"/>
      <c r="B440" s="234"/>
      <c r="C440" s="235"/>
      <c r="D440" s="224" t="s">
        <v>146</v>
      </c>
      <c r="E440" s="236" t="s">
        <v>18</v>
      </c>
      <c r="F440" s="237" t="s">
        <v>148</v>
      </c>
      <c r="G440" s="235"/>
      <c r="H440" s="238">
        <v>31.980000000000004</v>
      </c>
      <c r="I440" s="239"/>
      <c r="J440" s="235"/>
      <c r="K440" s="235"/>
      <c r="L440" s="240"/>
      <c r="M440" s="241"/>
      <c r="N440" s="242"/>
      <c r="O440" s="242"/>
      <c r="P440" s="242"/>
      <c r="Q440" s="242"/>
      <c r="R440" s="242"/>
      <c r="S440" s="242"/>
      <c r="T440" s="24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4" t="s">
        <v>146</v>
      </c>
      <c r="AU440" s="244" t="s">
        <v>81</v>
      </c>
      <c r="AV440" s="14" t="s">
        <v>142</v>
      </c>
      <c r="AW440" s="14" t="s">
        <v>32</v>
      </c>
      <c r="AX440" s="14" t="s">
        <v>79</v>
      </c>
      <c r="AY440" s="244" t="s">
        <v>134</v>
      </c>
    </row>
    <row r="441" s="2" customFormat="1" ht="49.05" customHeight="1">
      <c r="A441" s="39"/>
      <c r="B441" s="40"/>
      <c r="C441" s="205" t="s">
        <v>670</v>
      </c>
      <c r="D441" s="205" t="s">
        <v>137</v>
      </c>
      <c r="E441" s="206" t="s">
        <v>671</v>
      </c>
      <c r="F441" s="207" t="s">
        <v>672</v>
      </c>
      <c r="G441" s="208" t="s">
        <v>386</v>
      </c>
      <c r="H441" s="209">
        <v>13.24</v>
      </c>
      <c r="I441" s="210"/>
      <c r="J441" s="209">
        <f>ROUND(I441*H441,2)</f>
        <v>0</v>
      </c>
      <c r="K441" s="207" t="s">
        <v>141</v>
      </c>
      <c r="L441" s="45"/>
      <c r="M441" s="211" t="s">
        <v>18</v>
      </c>
      <c r="N441" s="212" t="s">
        <v>42</v>
      </c>
      <c r="O441" s="85"/>
      <c r="P441" s="213">
        <f>O441*H441</f>
        <v>0</v>
      </c>
      <c r="Q441" s="213">
        <v>0</v>
      </c>
      <c r="R441" s="213">
        <f>Q441*H441</f>
        <v>0</v>
      </c>
      <c r="S441" s="213">
        <v>0</v>
      </c>
      <c r="T441" s="214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15" t="s">
        <v>153</v>
      </c>
      <c r="AT441" s="215" t="s">
        <v>137</v>
      </c>
      <c r="AU441" s="215" t="s">
        <v>81</v>
      </c>
      <c r="AY441" s="18" t="s">
        <v>134</v>
      </c>
      <c r="BE441" s="216">
        <f>IF(N441="základní",J441,0)</f>
        <v>0</v>
      </c>
      <c r="BF441" s="216">
        <f>IF(N441="snížená",J441,0)</f>
        <v>0</v>
      </c>
      <c r="BG441" s="216">
        <f>IF(N441="zákl. přenesená",J441,0)</f>
        <v>0</v>
      </c>
      <c r="BH441" s="216">
        <f>IF(N441="sníž. přenesená",J441,0)</f>
        <v>0</v>
      </c>
      <c r="BI441" s="216">
        <f>IF(N441="nulová",J441,0)</f>
        <v>0</v>
      </c>
      <c r="BJ441" s="18" t="s">
        <v>79</v>
      </c>
      <c r="BK441" s="216">
        <f>ROUND(I441*H441,2)</f>
        <v>0</v>
      </c>
      <c r="BL441" s="18" t="s">
        <v>153</v>
      </c>
      <c r="BM441" s="215" t="s">
        <v>673</v>
      </c>
    </row>
    <row r="442" s="2" customFormat="1">
      <c r="A442" s="39"/>
      <c r="B442" s="40"/>
      <c r="C442" s="41"/>
      <c r="D442" s="217" t="s">
        <v>144</v>
      </c>
      <c r="E442" s="41"/>
      <c r="F442" s="218" t="s">
        <v>674</v>
      </c>
      <c r="G442" s="41"/>
      <c r="H442" s="41"/>
      <c r="I442" s="219"/>
      <c r="J442" s="41"/>
      <c r="K442" s="41"/>
      <c r="L442" s="45"/>
      <c r="M442" s="220"/>
      <c r="N442" s="221"/>
      <c r="O442" s="85"/>
      <c r="P442" s="85"/>
      <c r="Q442" s="85"/>
      <c r="R442" s="85"/>
      <c r="S442" s="85"/>
      <c r="T442" s="86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144</v>
      </c>
      <c r="AU442" s="18" t="s">
        <v>81</v>
      </c>
    </row>
    <row r="443" s="12" customFormat="1" ht="22.8" customHeight="1">
      <c r="A443" s="12"/>
      <c r="B443" s="189"/>
      <c r="C443" s="190"/>
      <c r="D443" s="191" t="s">
        <v>70</v>
      </c>
      <c r="E443" s="203" t="s">
        <v>675</v>
      </c>
      <c r="F443" s="203" t="s">
        <v>676</v>
      </c>
      <c r="G443" s="190"/>
      <c r="H443" s="190"/>
      <c r="I443" s="193"/>
      <c r="J443" s="204">
        <f>BK443</f>
        <v>0</v>
      </c>
      <c r="K443" s="190"/>
      <c r="L443" s="195"/>
      <c r="M443" s="196"/>
      <c r="N443" s="197"/>
      <c r="O443" s="197"/>
      <c r="P443" s="198">
        <f>SUM(P444:P458)</f>
        <v>0</v>
      </c>
      <c r="Q443" s="197"/>
      <c r="R443" s="198">
        <f>SUM(R444:R458)</f>
        <v>29.854000000000003</v>
      </c>
      <c r="S443" s="197"/>
      <c r="T443" s="199">
        <f>SUM(T444:T458)</f>
        <v>0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200" t="s">
        <v>81</v>
      </c>
      <c r="AT443" s="201" t="s">
        <v>70</v>
      </c>
      <c r="AU443" s="201" t="s">
        <v>79</v>
      </c>
      <c r="AY443" s="200" t="s">
        <v>134</v>
      </c>
      <c r="BK443" s="202">
        <f>SUM(BK444:BK458)</f>
        <v>0</v>
      </c>
    </row>
    <row r="444" s="2" customFormat="1" ht="21.75" customHeight="1">
      <c r="A444" s="39"/>
      <c r="B444" s="40"/>
      <c r="C444" s="205" t="s">
        <v>677</v>
      </c>
      <c r="D444" s="205" t="s">
        <v>137</v>
      </c>
      <c r="E444" s="206" t="s">
        <v>678</v>
      </c>
      <c r="F444" s="207" t="s">
        <v>679</v>
      </c>
      <c r="G444" s="208" t="s">
        <v>680</v>
      </c>
      <c r="H444" s="209">
        <v>1</v>
      </c>
      <c r="I444" s="210"/>
      <c r="J444" s="209">
        <f>ROUND(I444*H444,2)</f>
        <v>0</v>
      </c>
      <c r="K444" s="207" t="s">
        <v>18</v>
      </c>
      <c r="L444" s="45"/>
      <c r="M444" s="211" t="s">
        <v>18</v>
      </c>
      <c r="N444" s="212" t="s">
        <v>42</v>
      </c>
      <c r="O444" s="85"/>
      <c r="P444" s="213">
        <f>O444*H444</f>
        <v>0</v>
      </c>
      <c r="Q444" s="213">
        <v>0</v>
      </c>
      <c r="R444" s="213">
        <f>Q444*H444</f>
        <v>0</v>
      </c>
      <c r="S444" s="213">
        <v>0</v>
      </c>
      <c r="T444" s="214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15" t="s">
        <v>153</v>
      </c>
      <c r="AT444" s="215" t="s">
        <v>137</v>
      </c>
      <c r="AU444" s="215" t="s">
        <v>81</v>
      </c>
      <c r="AY444" s="18" t="s">
        <v>134</v>
      </c>
      <c r="BE444" s="216">
        <f>IF(N444="základní",J444,0)</f>
        <v>0</v>
      </c>
      <c r="BF444" s="216">
        <f>IF(N444="snížená",J444,0)</f>
        <v>0</v>
      </c>
      <c r="BG444" s="216">
        <f>IF(N444="zákl. přenesená",J444,0)</f>
        <v>0</v>
      </c>
      <c r="BH444" s="216">
        <f>IF(N444="sníž. přenesená",J444,0)</f>
        <v>0</v>
      </c>
      <c r="BI444" s="216">
        <f>IF(N444="nulová",J444,0)</f>
        <v>0</v>
      </c>
      <c r="BJ444" s="18" t="s">
        <v>79</v>
      </c>
      <c r="BK444" s="216">
        <f>ROUND(I444*H444,2)</f>
        <v>0</v>
      </c>
      <c r="BL444" s="18" t="s">
        <v>153</v>
      </c>
      <c r="BM444" s="215" t="s">
        <v>681</v>
      </c>
    </row>
    <row r="445" s="2" customFormat="1" ht="49.05" customHeight="1">
      <c r="A445" s="39"/>
      <c r="B445" s="40"/>
      <c r="C445" s="205" t="s">
        <v>682</v>
      </c>
      <c r="D445" s="205" t="s">
        <v>137</v>
      </c>
      <c r="E445" s="206" t="s">
        <v>683</v>
      </c>
      <c r="F445" s="207" t="s">
        <v>684</v>
      </c>
      <c r="G445" s="208" t="s">
        <v>225</v>
      </c>
      <c r="H445" s="209">
        <v>130.19999999999999</v>
      </c>
      <c r="I445" s="210"/>
      <c r="J445" s="209">
        <f>ROUND(I445*H445,2)</f>
        <v>0</v>
      </c>
      <c r="K445" s="207" t="s">
        <v>18</v>
      </c>
      <c r="L445" s="45"/>
      <c r="M445" s="211" t="s">
        <v>18</v>
      </c>
      <c r="N445" s="212" t="s">
        <v>42</v>
      </c>
      <c r="O445" s="85"/>
      <c r="P445" s="213">
        <f>O445*H445</f>
        <v>0</v>
      </c>
      <c r="Q445" s="213">
        <v>0</v>
      </c>
      <c r="R445" s="213">
        <f>Q445*H445</f>
        <v>0</v>
      </c>
      <c r="S445" s="213">
        <v>0</v>
      </c>
      <c r="T445" s="214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15" t="s">
        <v>153</v>
      </c>
      <c r="AT445" s="215" t="s">
        <v>137</v>
      </c>
      <c r="AU445" s="215" t="s">
        <v>81</v>
      </c>
      <c r="AY445" s="18" t="s">
        <v>134</v>
      </c>
      <c r="BE445" s="216">
        <f>IF(N445="základní",J445,0)</f>
        <v>0</v>
      </c>
      <c r="BF445" s="216">
        <f>IF(N445="snížená",J445,0)</f>
        <v>0</v>
      </c>
      <c r="BG445" s="216">
        <f>IF(N445="zákl. přenesená",J445,0)</f>
        <v>0</v>
      </c>
      <c r="BH445" s="216">
        <f>IF(N445="sníž. přenesená",J445,0)</f>
        <v>0</v>
      </c>
      <c r="BI445" s="216">
        <f>IF(N445="nulová",J445,0)</f>
        <v>0</v>
      </c>
      <c r="BJ445" s="18" t="s">
        <v>79</v>
      </c>
      <c r="BK445" s="216">
        <f>ROUND(I445*H445,2)</f>
        <v>0</v>
      </c>
      <c r="BL445" s="18" t="s">
        <v>153</v>
      </c>
      <c r="BM445" s="215" t="s">
        <v>685</v>
      </c>
    </row>
    <row r="446" s="13" customFormat="1">
      <c r="A446" s="13"/>
      <c r="B446" s="222"/>
      <c r="C446" s="223"/>
      <c r="D446" s="224" t="s">
        <v>146</v>
      </c>
      <c r="E446" s="225" t="s">
        <v>18</v>
      </c>
      <c r="F446" s="226" t="s">
        <v>686</v>
      </c>
      <c r="G446" s="223"/>
      <c r="H446" s="227">
        <v>130.19999999999999</v>
      </c>
      <c r="I446" s="228"/>
      <c r="J446" s="223"/>
      <c r="K446" s="223"/>
      <c r="L446" s="229"/>
      <c r="M446" s="230"/>
      <c r="N446" s="231"/>
      <c r="O446" s="231"/>
      <c r="P446" s="231"/>
      <c r="Q446" s="231"/>
      <c r="R446" s="231"/>
      <c r="S446" s="231"/>
      <c r="T446" s="23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3" t="s">
        <v>146</v>
      </c>
      <c r="AU446" s="233" t="s">
        <v>81</v>
      </c>
      <c r="AV446" s="13" t="s">
        <v>81</v>
      </c>
      <c r="AW446" s="13" t="s">
        <v>32</v>
      </c>
      <c r="AX446" s="13" t="s">
        <v>71</v>
      </c>
      <c r="AY446" s="233" t="s">
        <v>134</v>
      </c>
    </row>
    <row r="447" s="14" customFormat="1">
      <c r="A447" s="14"/>
      <c r="B447" s="234"/>
      <c r="C447" s="235"/>
      <c r="D447" s="224" t="s">
        <v>146</v>
      </c>
      <c r="E447" s="236" t="s">
        <v>18</v>
      </c>
      <c r="F447" s="237" t="s">
        <v>148</v>
      </c>
      <c r="G447" s="235"/>
      <c r="H447" s="238">
        <v>130.19999999999999</v>
      </c>
      <c r="I447" s="239"/>
      <c r="J447" s="235"/>
      <c r="K447" s="235"/>
      <c r="L447" s="240"/>
      <c r="M447" s="241"/>
      <c r="N447" s="242"/>
      <c r="O447" s="242"/>
      <c r="P447" s="242"/>
      <c r="Q447" s="242"/>
      <c r="R447" s="242"/>
      <c r="S447" s="242"/>
      <c r="T447" s="24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4" t="s">
        <v>146</v>
      </c>
      <c r="AU447" s="244" t="s">
        <v>81</v>
      </c>
      <c r="AV447" s="14" t="s">
        <v>142</v>
      </c>
      <c r="AW447" s="14" t="s">
        <v>32</v>
      </c>
      <c r="AX447" s="14" t="s">
        <v>79</v>
      </c>
      <c r="AY447" s="244" t="s">
        <v>134</v>
      </c>
    </row>
    <row r="448" s="2" customFormat="1" ht="44.25" customHeight="1">
      <c r="A448" s="39"/>
      <c r="B448" s="40"/>
      <c r="C448" s="255" t="s">
        <v>687</v>
      </c>
      <c r="D448" s="255" t="s">
        <v>177</v>
      </c>
      <c r="E448" s="256" t="s">
        <v>688</v>
      </c>
      <c r="F448" s="257" t="s">
        <v>689</v>
      </c>
      <c r="G448" s="258" t="s">
        <v>140</v>
      </c>
      <c r="H448" s="259">
        <v>36.75</v>
      </c>
      <c r="I448" s="260"/>
      <c r="J448" s="259">
        <f>ROUND(I448*H448,2)</f>
        <v>0</v>
      </c>
      <c r="K448" s="257" t="s">
        <v>18</v>
      </c>
      <c r="L448" s="261"/>
      <c r="M448" s="262" t="s">
        <v>18</v>
      </c>
      <c r="N448" s="263" t="s">
        <v>42</v>
      </c>
      <c r="O448" s="85"/>
      <c r="P448" s="213">
        <f>O448*H448</f>
        <v>0</v>
      </c>
      <c r="Q448" s="213">
        <v>0.44</v>
      </c>
      <c r="R448" s="213">
        <f>Q448*H448</f>
        <v>16.170000000000002</v>
      </c>
      <c r="S448" s="213">
        <v>0</v>
      </c>
      <c r="T448" s="214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15" t="s">
        <v>332</v>
      </c>
      <c r="AT448" s="215" t="s">
        <v>177</v>
      </c>
      <c r="AU448" s="215" t="s">
        <v>81</v>
      </c>
      <c r="AY448" s="18" t="s">
        <v>134</v>
      </c>
      <c r="BE448" s="216">
        <f>IF(N448="základní",J448,0)</f>
        <v>0</v>
      </c>
      <c r="BF448" s="216">
        <f>IF(N448="snížená",J448,0)</f>
        <v>0</v>
      </c>
      <c r="BG448" s="216">
        <f>IF(N448="zákl. přenesená",J448,0)</f>
        <v>0</v>
      </c>
      <c r="BH448" s="216">
        <f>IF(N448="sníž. přenesená",J448,0)</f>
        <v>0</v>
      </c>
      <c r="BI448" s="216">
        <f>IF(N448="nulová",J448,0)</f>
        <v>0</v>
      </c>
      <c r="BJ448" s="18" t="s">
        <v>79</v>
      </c>
      <c r="BK448" s="216">
        <f>ROUND(I448*H448,2)</f>
        <v>0</v>
      </c>
      <c r="BL448" s="18" t="s">
        <v>153</v>
      </c>
      <c r="BM448" s="215" t="s">
        <v>690</v>
      </c>
    </row>
    <row r="449" s="2" customFormat="1" ht="16.5" customHeight="1">
      <c r="A449" s="39"/>
      <c r="B449" s="40"/>
      <c r="C449" s="255" t="s">
        <v>691</v>
      </c>
      <c r="D449" s="255" t="s">
        <v>177</v>
      </c>
      <c r="E449" s="256" t="s">
        <v>692</v>
      </c>
      <c r="F449" s="257" t="s">
        <v>693</v>
      </c>
      <c r="G449" s="258" t="s">
        <v>694</v>
      </c>
      <c r="H449" s="259">
        <v>1</v>
      </c>
      <c r="I449" s="260"/>
      <c r="J449" s="259">
        <f>ROUND(I449*H449,2)</f>
        <v>0</v>
      </c>
      <c r="K449" s="257" t="s">
        <v>18</v>
      </c>
      <c r="L449" s="261"/>
      <c r="M449" s="262" t="s">
        <v>18</v>
      </c>
      <c r="N449" s="263" t="s">
        <v>42</v>
      </c>
      <c r="O449" s="85"/>
      <c r="P449" s="213">
        <f>O449*H449</f>
        <v>0</v>
      </c>
      <c r="Q449" s="213">
        <v>0.44</v>
      </c>
      <c r="R449" s="213">
        <f>Q449*H449</f>
        <v>0.44</v>
      </c>
      <c r="S449" s="213">
        <v>0</v>
      </c>
      <c r="T449" s="214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15" t="s">
        <v>332</v>
      </c>
      <c r="AT449" s="215" t="s">
        <v>177</v>
      </c>
      <c r="AU449" s="215" t="s">
        <v>81</v>
      </c>
      <c r="AY449" s="18" t="s">
        <v>134</v>
      </c>
      <c r="BE449" s="216">
        <f>IF(N449="základní",J449,0)</f>
        <v>0</v>
      </c>
      <c r="BF449" s="216">
        <f>IF(N449="snížená",J449,0)</f>
        <v>0</v>
      </c>
      <c r="BG449" s="216">
        <f>IF(N449="zákl. přenesená",J449,0)</f>
        <v>0</v>
      </c>
      <c r="BH449" s="216">
        <f>IF(N449="sníž. přenesená",J449,0)</f>
        <v>0</v>
      </c>
      <c r="BI449" s="216">
        <f>IF(N449="nulová",J449,0)</f>
        <v>0</v>
      </c>
      <c r="BJ449" s="18" t="s">
        <v>79</v>
      </c>
      <c r="BK449" s="216">
        <f>ROUND(I449*H449,2)</f>
        <v>0</v>
      </c>
      <c r="BL449" s="18" t="s">
        <v>153</v>
      </c>
      <c r="BM449" s="215" t="s">
        <v>695</v>
      </c>
    </row>
    <row r="450" s="2" customFormat="1" ht="24.15" customHeight="1">
      <c r="A450" s="39"/>
      <c r="B450" s="40"/>
      <c r="C450" s="255" t="s">
        <v>696</v>
      </c>
      <c r="D450" s="255" t="s">
        <v>177</v>
      </c>
      <c r="E450" s="256" t="s">
        <v>697</v>
      </c>
      <c r="F450" s="257" t="s">
        <v>698</v>
      </c>
      <c r="G450" s="258" t="s">
        <v>694</v>
      </c>
      <c r="H450" s="259">
        <v>1</v>
      </c>
      <c r="I450" s="260"/>
      <c r="J450" s="259">
        <f>ROUND(I450*H450,2)</f>
        <v>0</v>
      </c>
      <c r="K450" s="257" t="s">
        <v>18</v>
      </c>
      <c r="L450" s="261"/>
      <c r="M450" s="262" t="s">
        <v>18</v>
      </c>
      <c r="N450" s="263" t="s">
        <v>42</v>
      </c>
      <c r="O450" s="85"/>
      <c r="P450" s="213">
        <f>O450*H450</f>
        <v>0</v>
      </c>
      <c r="Q450" s="213">
        <v>0.44</v>
      </c>
      <c r="R450" s="213">
        <f>Q450*H450</f>
        <v>0.44</v>
      </c>
      <c r="S450" s="213">
        <v>0</v>
      </c>
      <c r="T450" s="214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15" t="s">
        <v>332</v>
      </c>
      <c r="AT450" s="215" t="s">
        <v>177</v>
      </c>
      <c r="AU450" s="215" t="s">
        <v>81</v>
      </c>
      <c r="AY450" s="18" t="s">
        <v>134</v>
      </c>
      <c r="BE450" s="216">
        <f>IF(N450="základní",J450,0)</f>
        <v>0</v>
      </c>
      <c r="BF450" s="216">
        <f>IF(N450="snížená",J450,0)</f>
        <v>0</v>
      </c>
      <c r="BG450" s="216">
        <f>IF(N450="zákl. přenesená",J450,0)</f>
        <v>0</v>
      </c>
      <c r="BH450" s="216">
        <f>IF(N450="sníž. přenesená",J450,0)</f>
        <v>0</v>
      </c>
      <c r="BI450" s="216">
        <f>IF(N450="nulová",J450,0)</f>
        <v>0</v>
      </c>
      <c r="BJ450" s="18" t="s">
        <v>79</v>
      </c>
      <c r="BK450" s="216">
        <f>ROUND(I450*H450,2)</f>
        <v>0</v>
      </c>
      <c r="BL450" s="18" t="s">
        <v>153</v>
      </c>
      <c r="BM450" s="215" t="s">
        <v>699</v>
      </c>
    </row>
    <row r="451" s="2" customFormat="1" ht="55.5" customHeight="1">
      <c r="A451" s="39"/>
      <c r="B451" s="40"/>
      <c r="C451" s="205" t="s">
        <v>700</v>
      </c>
      <c r="D451" s="205" t="s">
        <v>137</v>
      </c>
      <c r="E451" s="206" t="s">
        <v>701</v>
      </c>
      <c r="F451" s="207" t="s">
        <v>702</v>
      </c>
      <c r="G451" s="208" t="s">
        <v>225</v>
      </c>
      <c r="H451" s="209">
        <v>658.79999999999995</v>
      </c>
      <c r="I451" s="210"/>
      <c r="J451" s="209">
        <f>ROUND(I451*H451,2)</f>
        <v>0</v>
      </c>
      <c r="K451" s="207" t="s">
        <v>141</v>
      </c>
      <c r="L451" s="45"/>
      <c r="M451" s="211" t="s">
        <v>18</v>
      </c>
      <c r="N451" s="212" t="s">
        <v>42</v>
      </c>
      <c r="O451" s="85"/>
      <c r="P451" s="213">
        <f>O451*H451</f>
        <v>0</v>
      </c>
      <c r="Q451" s="213">
        <v>0</v>
      </c>
      <c r="R451" s="213">
        <f>Q451*H451</f>
        <v>0</v>
      </c>
      <c r="S451" s="213">
        <v>0</v>
      </c>
      <c r="T451" s="214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15" t="s">
        <v>153</v>
      </c>
      <c r="AT451" s="215" t="s">
        <v>137</v>
      </c>
      <c r="AU451" s="215" t="s">
        <v>81</v>
      </c>
      <c r="AY451" s="18" t="s">
        <v>134</v>
      </c>
      <c r="BE451" s="216">
        <f>IF(N451="základní",J451,0)</f>
        <v>0</v>
      </c>
      <c r="BF451" s="216">
        <f>IF(N451="snížená",J451,0)</f>
        <v>0</v>
      </c>
      <c r="BG451" s="216">
        <f>IF(N451="zákl. přenesená",J451,0)</f>
        <v>0</v>
      </c>
      <c r="BH451" s="216">
        <f>IF(N451="sníž. přenesená",J451,0)</f>
        <v>0</v>
      </c>
      <c r="BI451" s="216">
        <f>IF(N451="nulová",J451,0)</f>
        <v>0</v>
      </c>
      <c r="BJ451" s="18" t="s">
        <v>79</v>
      </c>
      <c r="BK451" s="216">
        <f>ROUND(I451*H451,2)</f>
        <v>0</v>
      </c>
      <c r="BL451" s="18" t="s">
        <v>153</v>
      </c>
      <c r="BM451" s="215" t="s">
        <v>703</v>
      </c>
    </row>
    <row r="452" s="2" customFormat="1">
      <c r="A452" s="39"/>
      <c r="B452" s="40"/>
      <c r="C452" s="41"/>
      <c r="D452" s="217" t="s">
        <v>144</v>
      </c>
      <c r="E452" s="41"/>
      <c r="F452" s="218" t="s">
        <v>704</v>
      </c>
      <c r="G452" s="41"/>
      <c r="H452" s="41"/>
      <c r="I452" s="219"/>
      <c r="J452" s="41"/>
      <c r="K452" s="41"/>
      <c r="L452" s="45"/>
      <c r="M452" s="220"/>
      <c r="N452" s="221"/>
      <c r="O452" s="85"/>
      <c r="P452" s="85"/>
      <c r="Q452" s="85"/>
      <c r="R452" s="85"/>
      <c r="S452" s="85"/>
      <c r="T452" s="86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144</v>
      </c>
      <c r="AU452" s="18" t="s">
        <v>81</v>
      </c>
    </row>
    <row r="453" s="13" customFormat="1">
      <c r="A453" s="13"/>
      <c r="B453" s="222"/>
      <c r="C453" s="223"/>
      <c r="D453" s="224" t="s">
        <v>146</v>
      </c>
      <c r="E453" s="225" t="s">
        <v>18</v>
      </c>
      <c r="F453" s="226" t="s">
        <v>705</v>
      </c>
      <c r="G453" s="223"/>
      <c r="H453" s="227">
        <v>658.79999999999995</v>
      </c>
      <c r="I453" s="228"/>
      <c r="J453" s="223"/>
      <c r="K453" s="223"/>
      <c r="L453" s="229"/>
      <c r="M453" s="230"/>
      <c r="N453" s="231"/>
      <c r="O453" s="231"/>
      <c r="P453" s="231"/>
      <c r="Q453" s="231"/>
      <c r="R453" s="231"/>
      <c r="S453" s="231"/>
      <c r="T453" s="23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3" t="s">
        <v>146</v>
      </c>
      <c r="AU453" s="233" t="s">
        <v>81</v>
      </c>
      <c r="AV453" s="13" t="s">
        <v>81</v>
      </c>
      <c r="AW453" s="13" t="s">
        <v>32</v>
      </c>
      <c r="AX453" s="13" t="s">
        <v>71</v>
      </c>
      <c r="AY453" s="233" t="s">
        <v>134</v>
      </c>
    </row>
    <row r="454" s="14" customFormat="1">
      <c r="A454" s="14"/>
      <c r="B454" s="234"/>
      <c r="C454" s="235"/>
      <c r="D454" s="224" t="s">
        <v>146</v>
      </c>
      <c r="E454" s="236" t="s">
        <v>18</v>
      </c>
      <c r="F454" s="237" t="s">
        <v>148</v>
      </c>
      <c r="G454" s="235"/>
      <c r="H454" s="238">
        <v>658.79999999999995</v>
      </c>
      <c r="I454" s="239"/>
      <c r="J454" s="235"/>
      <c r="K454" s="235"/>
      <c r="L454" s="240"/>
      <c r="M454" s="241"/>
      <c r="N454" s="242"/>
      <c r="O454" s="242"/>
      <c r="P454" s="242"/>
      <c r="Q454" s="242"/>
      <c r="R454" s="242"/>
      <c r="S454" s="242"/>
      <c r="T454" s="24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4" t="s">
        <v>146</v>
      </c>
      <c r="AU454" s="244" t="s">
        <v>81</v>
      </c>
      <c r="AV454" s="14" t="s">
        <v>142</v>
      </c>
      <c r="AW454" s="14" t="s">
        <v>32</v>
      </c>
      <c r="AX454" s="14" t="s">
        <v>79</v>
      </c>
      <c r="AY454" s="244" t="s">
        <v>134</v>
      </c>
    </row>
    <row r="455" s="2" customFormat="1" ht="24.15" customHeight="1">
      <c r="A455" s="39"/>
      <c r="B455" s="40"/>
      <c r="C455" s="255" t="s">
        <v>706</v>
      </c>
      <c r="D455" s="255" t="s">
        <v>177</v>
      </c>
      <c r="E455" s="256" t="s">
        <v>707</v>
      </c>
      <c r="F455" s="257" t="s">
        <v>708</v>
      </c>
      <c r="G455" s="258" t="s">
        <v>140</v>
      </c>
      <c r="H455" s="259">
        <v>29.100000000000001</v>
      </c>
      <c r="I455" s="260"/>
      <c r="J455" s="259">
        <f>ROUND(I455*H455,2)</f>
        <v>0</v>
      </c>
      <c r="K455" s="257" t="s">
        <v>18</v>
      </c>
      <c r="L455" s="261"/>
      <c r="M455" s="262" t="s">
        <v>18</v>
      </c>
      <c r="N455" s="263" t="s">
        <v>42</v>
      </c>
      <c r="O455" s="85"/>
      <c r="P455" s="213">
        <f>O455*H455</f>
        <v>0</v>
      </c>
      <c r="Q455" s="213">
        <v>0.44</v>
      </c>
      <c r="R455" s="213">
        <f>Q455*H455</f>
        <v>12.804</v>
      </c>
      <c r="S455" s="213">
        <v>0</v>
      </c>
      <c r="T455" s="214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15" t="s">
        <v>332</v>
      </c>
      <c r="AT455" s="215" t="s">
        <v>177</v>
      </c>
      <c r="AU455" s="215" t="s">
        <v>81</v>
      </c>
      <c r="AY455" s="18" t="s">
        <v>134</v>
      </c>
      <c r="BE455" s="216">
        <f>IF(N455="základní",J455,0)</f>
        <v>0</v>
      </c>
      <c r="BF455" s="216">
        <f>IF(N455="snížená",J455,0)</f>
        <v>0</v>
      </c>
      <c r="BG455" s="216">
        <f>IF(N455="zákl. přenesená",J455,0)</f>
        <v>0</v>
      </c>
      <c r="BH455" s="216">
        <f>IF(N455="sníž. přenesená",J455,0)</f>
        <v>0</v>
      </c>
      <c r="BI455" s="216">
        <f>IF(N455="nulová",J455,0)</f>
        <v>0</v>
      </c>
      <c r="BJ455" s="18" t="s">
        <v>79</v>
      </c>
      <c r="BK455" s="216">
        <f>ROUND(I455*H455,2)</f>
        <v>0</v>
      </c>
      <c r="BL455" s="18" t="s">
        <v>153</v>
      </c>
      <c r="BM455" s="215" t="s">
        <v>709</v>
      </c>
    </row>
    <row r="456" s="2" customFormat="1" ht="24.15" customHeight="1">
      <c r="A456" s="39"/>
      <c r="B456" s="40"/>
      <c r="C456" s="205" t="s">
        <v>710</v>
      </c>
      <c r="D456" s="205" t="s">
        <v>137</v>
      </c>
      <c r="E456" s="206" t="s">
        <v>711</v>
      </c>
      <c r="F456" s="207" t="s">
        <v>712</v>
      </c>
      <c r="G456" s="208" t="s">
        <v>713</v>
      </c>
      <c r="H456" s="209">
        <v>1</v>
      </c>
      <c r="I456" s="210"/>
      <c r="J456" s="209">
        <f>ROUND(I456*H456,2)</f>
        <v>0</v>
      </c>
      <c r="K456" s="207" t="s">
        <v>18</v>
      </c>
      <c r="L456" s="45"/>
      <c r="M456" s="211" t="s">
        <v>18</v>
      </c>
      <c r="N456" s="212" t="s">
        <v>42</v>
      </c>
      <c r="O456" s="85"/>
      <c r="P456" s="213">
        <f>O456*H456</f>
        <v>0</v>
      </c>
      <c r="Q456" s="213">
        <v>0</v>
      </c>
      <c r="R456" s="213">
        <f>Q456*H456</f>
        <v>0</v>
      </c>
      <c r="S456" s="213">
        <v>0</v>
      </c>
      <c r="T456" s="214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15" t="s">
        <v>153</v>
      </c>
      <c r="AT456" s="215" t="s">
        <v>137</v>
      </c>
      <c r="AU456" s="215" t="s">
        <v>81</v>
      </c>
      <c r="AY456" s="18" t="s">
        <v>134</v>
      </c>
      <c r="BE456" s="216">
        <f>IF(N456="základní",J456,0)</f>
        <v>0</v>
      </c>
      <c r="BF456" s="216">
        <f>IF(N456="snížená",J456,0)</f>
        <v>0</v>
      </c>
      <c r="BG456" s="216">
        <f>IF(N456="zákl. přenesená",J456,0)</f>
        <v>0</v>
      </c>
      <c r="BH456" s="216">
        <f>IF(N456="sníž. přenesená",J456,0)</f>
        <v>0</v>
      </c>
      <c r="BI456" s="216">
        <f>IF(N456="nulová",J456,0)</f>
        <v>0</v>
      </c>
      <c r="BJ456" s="18" t="s">
        <v>79</v>
      </c>
      <c r="BK456" s="216">
        <f>ROUND(I456*H456,2)</f>
        <v>0</v>
      </c>
      <c r="BL456" s="18" t="s">
        <v>153</v>
      </c>
      <c r="BM456" s="215" t="s">
        <v>714</v>
      </c>
    </row>
    <row r="457" s="2" customFormat="1" ht="44.25" customHeight="1">
      <c r="A457" s="39"/>
      <c r="B457" s="40"/>
      <c r="C457" s="205" t="s">
        <v>715</v>
      </c>
      <c r="D457" s="205" t="s">
        <v>137</v>
      </c>
      <c r="E457" s="206" t="s">
        <v>716</v>
      </c>
      <c r="F457" s="207" t="s">
        <v>717</v>
      </c>
      <c r="G457" s="208" t="s">
        <v>386</v>
      </c>
      <c r="H457" s="209">
        <v>29.850000000000001</v>
      </c>
      <c r="I457" s="210"/>
      <c r="J457" s="209">
        <f>ROUND(I457*H457,2)</f>
        <v>0</v>
      </c>
      <c r="K457" s="207" t="s">
        <v>141</v>
      </c>
      <c r="L457" s="45"/>
      <c r="M457" s="211" t="s">
        <v>18</v>
      </c>
      <c r="N457" s="212" t="s">
        <v>42</v>
      </c>
      <c r="O457" s="85"/>
      <c r="P457" s="213">
        <f>O457*H457</f>
        <v>0</v>
      </c>
      <c r="Q457" s="213">
        <v>0</v>
      </c>
      <c r="R457" s="213">
        <f>Q457*H457</f>
        <v>0</v>
      </c>
      <c r="S457" s="213">
        <v>0</v>
      </c>
      <c r="T457" s="214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15" t="s">
        <v>153</v>
      </c>
      <c r="AT457" s="215" t="s">
        <v>137</v>
      </c>
      <c r="AU457" s="215" t="s">
        <v>81</v>
      </c>
      <c r="AY457" s="18" t="s">
        <v>134</v>
      </c>
      <c r="BE457" s="216">
        <f>IF(N457="základní",J457,0)</f>
        <v>0</v>
      </c>
      <c r="BF457" s="216">
        <f>IF(N457="snížená",J457,0)</f>
        <v>0</v>
      </c>
      <c r="BG457" s="216">
        <f>IF(N457="zákl. přenesená",J457,0)</f>
        <v>0</v>
      </c>
      <c r="BH457" s="216">
        <f>IF(N457="sníž. přenesená",J457,0)</f>
        <v>0</v>
      </c>
      <c r="BI457" s="216">
        <f>IF(N457="nulová",J457,0)</f>
        <v>0</v>
      </c>
      <c r="BJ457" s="18" t="s">
        <v>79</v>
      </c>
      <c r="BK457" s="216">
        <f>ROUND(I457*H457,2)</f>
        <v>0</v>
      </c>
      <c r="BL457" s="18" t="s">
        <v>153</v>
      </c>
      <c r="BM457" s="215" t="s">
        <v>718</v>
      </c>
    </row>
    <row r="458" s="2" customFormat="1">
      <c r="A458" s="39"/>
      <c r="B458" s="40"/>
      <c r="C458" s="41"/>
      <c r="D458" s="217" t="s">
        <v>144</v>
      </c>
      <c r="E458" s="41"/>
      <c r="F458" s="218" t="s">
        <v>719</v>
      </c>
      <c r="G458" s="41"/>
      <c r="H458" s="41"/>
      <c r="I458" s="219"/>
      <c r="J458" s="41"/>
      <c r="K458" s="41"/>
      <c r="L458" s="45"/>
      <c r="M458" s="220"/>
      <c r="N458" s="221"/>
      <c r="O458" s="85"/>
      <c r="P458" s="85"/>
      <c r="Q458" s="85"/>
      <c r="R458" s="85"/>
      <c r="S458" s="85"/>
      <c r="T458" s="86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144</v>
      </c>
      <c r="AU458" s="18" t="s">
        <v>81</v>
      </c>
    </row>
    <row r="459" s="12" customFormat="1" ht="22.8" customHeight="1">
      <c r="A459" s="12"/>
      <c r="B459" s="189"/>
      <c r="C459" s="190"/>
      <c r="D459" s="191" t="s">
        <v>70</v>
      </c>
      <c r="E459" s="203" t="s">
        <v>720</v>
      </c>
      <c r="F459" s="203" t="s">
        <v>721</v>
      </c>
      <c r="G459" s="190"/>
      <c r="H459" s="190"/>
      <c r="I459" s="193"/>
      <c r="J459" s="204">
        <f>BK459</f>
        <v>0</v>
      </c>
      <c r="K459" s="190"/>
      <c r="L459" s="195"/>
      <c r="M459" s="196"/>
      <c r="N459" s="197"/>
      <c r="O459" s="197"/>
      <c r="P459" s="198">
        <f>SUM(P460:P500)</f>
        <v>0</v>
      </c>
      <c r="Q459" s="197"/>
      <c r="R459" s="198">
        <f>SUM(R460:R500)</f>
        <v>0.80591839999999992</v>
      </c>
      <c r="S459" s="197"/>
      <c r="T459" s="199">
        <f>SUM(T460:T500)</f>
        <v>0.27464</v>
      </c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R459" s="200" t="s">
        <v>81</v>
      </c>
      <c r="AT459" s="201" t="s">
        <v>70</v>
      </c>
      <c r="AU459" s="201" t="s">
        <v>79</v>
      </c>
      <c r="AY459" s="200" t="s">
        <v>134</v>
      </c>
      <c r="BK459" s="202">
        <f>SUM(BK460:BK500)</f>
        <v>0</v>
      </c>
    </row>
    <row r="460" s="2" customFormat="1" ht="24.15" customHeight="1">
      <c r="A460" s="39"/>
      <c r="B460" s="40"/>
      <c r="C460" s="205" t="s">
        <v>722</v>
      </c>
      <c r="D460" s="205" t="s">
        <v>137</v>
      </c>
      <c r="E460" s="206" t="s">
        <v>723</v>
      </c>
      <c r="F460" s="207" t="s">
        <v>724</v>
      </c>
      <c r="G460" s="208" t="s">
        <v>225</v>
      </c>
      <c r="H460" s="209">
        <v>71.079999999999998</v>
      </c>
      <c r="I460" s="210"/>
      <c r="J460" s="209">
        <f>ROUND(I460*H460,2)</f>
        <v>0</v>
      </c>
      <c r="K460" s="207" t="s">
        <v>141</v>
      </c>
      <c r="L460" s="45"/>
      <c r="M460" s="211" t="s">
        <v>18</v>
      </c>
      <c r="N460" s="212" t="s">
        <v>42</v>
      </c>
      <c r="O460" s="85"/>
      <c r="P460" s="213">
        <f>O460*H460</f>
        <v>0</v>
      </c>
      <c r="Q460" s="213">
        <v>0</v>
      </c>
      <c r="R460" s="213">
        <f>Q460*H460</f>
        <v>0</v>
      </c>
      <c r="S460" s="213">
        <v>0.0025999999999999999</v>
      </c>
      <c r="T460" s="214">
        <f>S460*H460</f>
        <v>0.184808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15" t="s">
        <v>153</v>
      </c>
      <c r="AT460" s="215" t="s">
        <v>137</v>
      </c>
      <c r="AU460" s="215" t="s">
        <v>81</v>
      </c>
      <c r="AY460" s="18" t="s">
        <v>134</v>
      </c>
      <c r="BE460" s="216">
        <f>IF(N460="základní",J460,0)</f>
        <v>0</v>
      </c>
      <c r="BF460" s="216">
        <f>IF(N460="snížená",J460,0)</f>
        <v>0</v>
      </c>
      <c r="BG460" s="216">
        <f>IF(N460="zákl. přenesená",J460,0)</f>
        <v>0</v>
      </c>
      <c r="BH460" s="216">
        <f>IF(N460="sníž. přenesená",J460,0)</f>
        <v>0</v>
      </c>
      <c r="BI460" s="216">
        <f>IF(N460="nulová",J460,0)</f>
        <v>0</v>
      </c>
      <c r="BJ460" s="18" t="s">
        <v>79</v>
      </c>
      <c r="BK460" s="216">
        <f>ROUND(I460*H460,2)</f>
        <v>0</v>
      </c>
      <c r="BL460" s="18" t="s">
        <v>153</v>
      </c>
      <c r="BM460" s="215" t="s">
        <v>725</v>
      </c>
    </row>
    <row r="461" s="2" customFormat="1">
      <c r="A461" s="39"/>
      <c r="B461" s="40"/>
      <c r="C461" s="41"/>
      <c r="D461" s="217" t="s">
        <v>144</v>
      </c>
      <c r="E461" s="41"/>
      <c r="F461" s="218" t="s">
        <v>726</v>
      </c>
      <c r="G461" s="41"/>
      <c r="H461" s="41"/>
      <c r="I461" s="219"/>
      <c r="J461" s="41"/>
      <c r="K461" s="41"/>
      <c r="L461" s="45"/>
      <c r="M461" s="220"/>
      <c r="N461" s="221"/>
      <c r="O461" s="85"/>
      <c r="P461" s="85"/>
      <c r="Q461" s="85"/>
      <c r="R461" s="85"/>
      <c r="S461" s="85"/>
      <c r="T461" s="86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144</v>
      </c>
      <c r="AU461" s="18" t="s">
        <v>81</v>
      </c>
    </row>
    <row r="462" s="13" customFormat="1">
      <c r="A462" s="13"/>
      <c r="B462" s="222"/>
      <c r="C462" s="223"/>
      <c r="D462" s="224" t="s">
        <v>146</v>
      </c>
      <c r="E462" s="225" t="s">
        <v>18</v>
      </c>
      <c r="F462" s="226" t="s">
        <v>727</v>
      </c>
      <c r="G462" s="223"/>
      <c r="H462" s="227">
        <v>71.079999999999998</v>
      </c>
      <c r="I462" s="228"/>
      <c r="J462" s="223"/>
      <c r="K462" s="223"/>
      <c r="L462" s="229"/>
      <c r="M462" s="230"/>
      <c r="N462" s="231"/>
      <c r="O462" s="231"/>
      <c r="P462" s="231"/>
      <c r="Q462" s="231"/>
      <c r="R462" s="231"/>
      <c r="S462" s="231"/>
      <c r="T462" s="23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3" t="s">
        <v>146</v>
      </c>
      <c r="AU462" s="233" t="s">
        <v>81</v>
      </c>
      <c r="AV462" s="13" t="s">
        <v>81</v>
      </c>
      <c r="AW462" s="13" t="s">
        <v>32</v>
      </c>
      <c r="AX462" s="13" t="s">
        <v>71</v>
      </c>
      <c r="AY462" s="233" t="s">
        <v>134</v>
      </c>
    </row>
    <row r="463" s="14" customFormat="1">
      <c r="A463" s="14"/>
      <c r="B463" s="234"/>
      <c r="C463" s="235"/>
      <c r="D463" s="224" t="s">
        <v>146</v>
      </c>
      <c r="E463" s="236" t="s">
        <v>18</v>
      </c>
      <c r="F463" s="237" t="s">
        <v>148</v>
      </c>
      <c r="G463" s="235"/>
      <c r="H463" s="238">
        <v>71.079999999999998</v>
      </c>
      <c r="I463" s="239"/>
      <c r="J463" s="235"/>
      <c r="K463" s="235"/>
      <c r="L463" s="240"/>
      <c r="M463" s="241"/>
      <c r="N463" s="242"/>
      <c r="O463" s="242"/>
      <c r="P463" s="242"/>
      <c r="Q463" s="242"/>
      <c r="R463" s="242"/>
      <c r="S463" s="242"/>
      <c r="T463" s="24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4" t="s">
        <v>146</v>
      </c>
      <c r="AU463" s="244" t="s">
        <v>81</v>
      </c>
      <c r="AV463" s="14" t="s">
        <v>142</v>
      </c>
      <c r="AW463" s="14" t="s">
        <v>32</v>
      </c>
      <c r="AX463" s="14" t="s">
        <v>79</v>
      </c>
      <c r="AY463" s="244" t="s">
        <v>134</v>
      </c>
    </row>
    <row r="464" s="2" customFormat="1" ht="24.15" customHeight="1">
      <c r="A464" s="39"/>
      <c r="B464" s="40"/>
      <c r="C464" s="205" t="s">
        <v>728</v>
      </c>
      <c r="D464" s="205" t="s">
        <v>137</v>
      </c>
      <c r="E464" s="206" t="s">
        <v>729</v>
      </c>
      <c r="F464" s="207" t="s">
        <v>730</v>
      </c>
      <c r="G464" s="208" t="s">
        <v>225</v>
      </c>
      <c r="H464" s="209">
        <v>22.800000000000001</v>
      </c>
      <c r="I464" s="210"/>
      <c r="J464" s="209">
        <f>ROUND(I464*H464,2)</f>
        <v>0</v>
      </c>
      <c r="K464" s="207" t="s">
        <v>141</v>
      </c>
      <c r="L464" s="45"/>
      <c r="M464" s="211" t="s">
        <v>18</v>
      </c>
      <c r="N464" s="212" t="s">
        <v>42</v>
      </c>
      <c r="O464" s="85"/>
      <c r="P464" s="213">
        <f>O464*H464</f>
        <v>0</v>
      </c>
      <c r="Q464" s="213">
        <v>0</v>
      </c>
      <c r="R464" s="213">
        <f>Q464*H464</f>
        <v>0</v>
      </c>
      <c r="S464" s="213">
        <v>0.0039399999999999999</v>
      </c>
      <c r="T464" s="214">
        <f>S464*H464</f>
        <v>0.089831999999999995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15" t="s">
        <v>153</v>
      </c>
      <c r="AT464" s="215" t="s">
        <v>137</v>
      </c>
      <c r="AU464" s="215" t="s">
        <v>81</v>
      </c>
      <c r="AY464" s="18" t="s">
        <v>134</v>
      </c>
      <c r="BE464" s="216">
        <f>IF(N464="základní",J464,0)</f>
        <v>0</v>
      </c>
      <c r="BF464" s="216">
        <f>IF(N464="snížená",J464,0)</f>
        <v>0</v>
      </c>
      <c r="BG464" s="216">
        <f>IF(N464="zákl. přenesená",J464,0)</f>
        <v>0</v>
      </c>
      <c r="BH464" s="216">
        <f>IF(N464="sníž. přenesená",J464,0)</f>
        <v>0</v>
      </c>
      <c r="BI464" s="216">
        <f>IF(N464="nulová",J464,0)</f>
        <v>0</v>
      </c>
      <c r="BJ464" s="18" t="s">
        <v>79</v>
      </c>
      <c r="BK464" s="216">
        <f>ROUND(I464*H464,2)</f>
        <v>0</v>
      </c>
      <c r="BL464" s="18" t="s">
        <v>153</v>
      </c>
      <c r="BM464" s="215" t="s">
        <v>731</v>
      </c>
    </row>
    <row r="465" s="2" customFormat="1">
      <c r="A465" s="39"/>
      <c r="B465" s="40"/>
      <c r="C465" s="41"/>
      <c r="D465" s="217" t="s">
        <v>144</v>
      </c>
      <c r="E465" s="41"/>
      <c r="F465" s="218" t="s">
        <v>732</v>
      </c>
      <c r="G465" s="41"/>
      <c r="H465" s="41"/>
      <c r="I465" s="219"/>
      <c r="J465" s="41"/>
      <c r="K465" s="41"/>
      <c r="L465" s="45"/>
      <c r="M465" s="220"/>
      <c r="N465" s="221"/>
      <c r="O465" s="85"/>
      <c r="P465" s="85"/>
      <c r="Q465" s="85"/>
      <c r="R465" s="85"/>
      <c r="S465" s="85"/>
      <c r="T465" s="86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144</v>
      </c>
      <c r="AU465" s="18" t="s">
        <v>81</v>
      </c>
    </row>
    <row r="466" s="13" customFormat="1">
      <c r="A466" s="13"/>
      <c r="B466" s="222"/>
      <c r="C466" s="223"/>
      <c r="D466" s="224" t="s">
        <v>146</v>
      </c>
      <c r="E466" s="225" t="s">
        <v>18</v>
      </c>
      <c r="F466" s="226" t="s">
        <v>733</v>
      </c>
      <c r="G466" s="223"/>
      <c r="H466" s="227">
        <v>22.800000000000001</v>
      </c>
      <c r="I466" s="228"/>
      <c r="J466" s="223"/>
      <c r="K466" s="223"/>
      <c r="L466" s="229"/>
      <c r="M466" s="230"/>
      <c r="N466" s="231"/>
      <c r="O466" s="231"/>
      <c r="P466" s="231"/>
      <c r="Q466" s="231"/>
      <c r="R466" s="231"/>
      <c r="S466" s="231"/>
      <c r="T466" s="23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3" t="s">
        <v>146</v>
      </c>
      <c r="AU466" s="233" t="s">
        <v>81</v>
      </c>
      <c r="AV466" s="13" t="s">
        <v>81</v>
      </c>
      <c r="AW466" s="13" t="s">
        <v>32</v>
      </c>
      <c r="AX466" s="13" t="s">
        <v>71</v>
      </c>
      <c r="AY466" s="233" t="s">
        <v>134</v>
      </c>
    </row>
    <row r="467" s="14" customFormat="1">
      <c r="A467" s="14"/>
      <c r="B467" s="234"/>
      <c r="C467" s="235"/>
      <c r="D467" s="224" t="s">
        <v>146</v>
      </c>
      <c r="E467" s="236" t="s">
        <v>18</v>
      </c>
      <c r="F467" s="237" t="s">
        <v>148</v>
      </c>
      <c r="G467" s="235"/>
      <c r="H467" s="238">
        <v>22.800000000000001</v>
      </c>
      <c r="I467" s="239"/>
      <c r="J467" s="235"/>
      <c r="K467" s="235"/>
      <c r="L467" s="240"/>
      <c r="M467" s="241"/>
      <c r="N467" s="242"/>
      <c r="O467" s="242"/>
      <c r="P467" s="242"/>
      <c r="Q467" s="242"/>
      <c r="R467" s="242"/>
      <c r="S467" s="242"/>
      <c r="T467" s="24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4" t="s">
        <v>146</v>
      </c>
      <c r="AU467" s="244" t="s">
        <v>81</v>
      </c>
      <c r="AV467" s="14" t="s">
        <v>142</v>
      </c>
      <c r="AW467" s="14" t="s">
        <v>32</v>
      </c>
      <c r="AX467" s="14" t="s">
        <v>79</v>
      </c>
      <c r="AY467" s="244" t="s">
        <v>134</v>
      </c>
    </row>
    <row r="468" s="2" customFormat="1" ht="24.15" customHeight="1">
      <c r="A468" s="39"/>
      <c r="B468" s="40"/>
      <c r="C468" s="205" t="s">
        <v>734</v>
      </c>
      <c r="D468" s="205" t="s">
        <v>137</v>
      </c>
      <c r="E468" s="206" t="s">
        <v>735</v>
      </c>
      <c r="F468" s="207" t="s">
        <v>736</v>
      </c>
      <c r="G468" s="208" t="s">
        <v>225</v>
      </c>
      <c r="H468" s="209">
        <v>70.680000000000007</v>
      </c>
      <c r="I468" s="210"/>
      <c r="J468" s="209">
        <f>ROUND(I468*H468,2)</f>
        <v>0</v>
      </c>
      <c r="K468" s="207" t="s">
        <v>141</v>
      </c>
      <c r="L468" s="45"/>
      <c r="M468" s="211" t="s">
        <v>18</v>
      </c>
      <c r="N468" s="212" t="s">
        <v>42</v>
      </c>
      <c r="O468" s="85"/>
      <c r="P468" s="213">
        <f>O468*H468</f>
        <v>0</v>
      </c>
      <c r="Q468" s="213">
        <v>0.00182</v>
      </c>
      <c r="R468" s="213">
        <f>Q468*H468</f>
        <v>0.12863760000000002</v>
      </c>
      <c r="S468" s="213">
        <v>0</v>
      </c>
      <c r="T468" s="214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15" t="s">
        <v>153</v>
      </c>
      <c r="AT468" s="215" t="s">
        <v>137</v>
      </c>
      <c r="AU468" s="215" t="s">
        <v>81</v>
      </c>
      <c r="AY468" s="18" t="s">
        <v>134</v>
      </c>
      <c r="BE468" s="216">
        <f>IF(N468="základní",J468,0)</f>
        <v>0</v>
      </c>
      <c r="BF468" s="216">
        <f>IF(N468="snížená",J468,0)</f>
        <v>0</v>
      </c>
      <c r="BG468" s="216">
        <f>IF(N468="zákl. přenesená",J468,0)</f>
        <v>0</v>
      </c>
      <c r="BH468" s="216">
        <f>IF(N468="sníž. přenesená",J468,0)</f>
        <v>0</v>
      </c>
      <c r="BI468" s="216">
        <f>IF(N468="nulová",J468,0)</f>
        <v>0</v>
      </c>
      <c r="BJ468" s="18" t="s">
        <v>79</v>
      </c>
      <c r="BK468" s="216">
        <f>ROUND(I468*H468,2)</f>
        <v>0</v>
      </c>
      <c r="BL468" s="18" t="s">
        <v>153</v>
      </c>
      <c r="BM468" s="215" t="s">
        <v>737</v>
      </c>
    </row>
    <row r="469" s="2" customFormat="1">
      <c r="A469" s="39"/>
      <c r="B469" s="40"/>
      <c r="C469" s="41"/>
      <c r="D469" s="217" t="s">
        <v>144</v>
      </c>
      <c r="E469" s="41"/>
      <c r="F469" s="218" t="s">
        <v>738</v>
      </c>
      <c r="G469" s="41"/>
      <c r="H469" s="41"/>
      <c r="I469" s="219"/>
      <c r="J469" s="41"/>
      <c r="K469" s="41"/>
      <c r="L469" s="45"/>
      <c r="M469" s="220"/>
      <c r="N469" s="221"/>
      <c r="O469" s="85"/>
      <c r="P469" s="85"/>
      <c r="Q469" s="85"/>
      <c r="R469" s="85"/>
      <c r="S469" s="85"/>
      <c r="T469" s="86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144</v>
      </c>
      <c r="AU469" s="18" t="s">
        <v>81</v>
      </c>
    </row>
    <row r="470" s="13" customFormat="1">
      <c r="A470" s="13"/>
      <c r="B470" s="222"/>
      <c r="C470" s="223"/>
      <c r="D470" s="224" t="s">
        <v>146</v>
      </c>
      <c r="E470" s="225" t="s">
        <v>18</v>
      </c>
      <c r="F470" s="226" t="s">
        <v>739</v>
      </c>
      <c r="G470" s="223"/>
      <c r="H470" s="227">
        <v>70.680000000000007</v>
      </c>
      <c r="I470" s="228"/>
      <c r="J470" s="223"/>
      <c r="K470" s="223"/>
      <c r="L470" s="229"/>
      <c r="M470" s="230"/>
      <c r="N470" s="231"/>
      <c r="O470" s="231"/>
      <c r="P470" s="231"/>
      <c r="Q470" s="231"/>
      <c r="R470" s="231"/>
      <c r="S470" s="231"/>
      <c r="T470" s="23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3" t="s">
        <v>146</v>
      </c>
      <c r="AU470" s="233" t="s">
        <v>81</v>
      </c>
      <c r="AV470" s="13" t="s">
        <v>81</v>
      </c>
      <c r="AW470" s="13" t="s">
        <v>32</v>
      </c>
      <c r="AX470" s="13" t="s">
        <v>71</v>
      </c>
      <c r="AY470" s="233" t="s">
        <v>134</v>
      </c>
    </row>
    <row r="471" s="14" customFormat="1">
      <c r="A471" s="14"/>
      <c r="B471" s="234"/>
      <c r="C471" s="235"/>
      <c r="D471" s="224" t="s">
        <v>146</v>
      </c>
      <c r="E471" s="236" t="s">
        <v>18</v>
      </c>
      <c r="F471" s="237" t="s">
        <v>148</v>
      </c>
      <c r="G471" s="235"/>
      <c r="H471" s="238">
        <v>70.680000000000007</v>
      </c>
      <c r="I471" s="239"/>
      <c r="J471" s="235"/>
      <c r="K471" s="235"/>
      <c r="L471" s="240"/>
      <c r="M471" s="241"/>
      <c r="N471" s="242"/>
      <c r="O471" s="242"/>
      <c r="P471" s="242"/>
      <c r="Q471" s="242"/>
      <c r="R471" s="242"/>
      <c r="S471" s="242"/>
      <c r="T471" s="24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4" t="s">
        <v>146</v>
      </c>
      <c r="AU471" s="244" t="s">
        <v>81</v>
      </c>
      <c r="AV471" s="14" t="s">
        <v>142</v>
      </c>
      <c r="AW471" s="14" t="s">
        <v>32</v>
      </c>
      <c r="AX471" s="14" t="s">
        <v>79</v>
      </c>
      <c r="AY471" s="244" t="s">
        <v>134</v>
      </c>
    </row>
    <row r="472" s="2" customFormat="1" ht="37.8" customHeight="1">
      <c r="A472" s="39"/>
      <c r="B472" s="40"/>
      <c r="C472" s="205" t="s">
        <v>740</v>
      </c>
      <c r="D472" s="205" t="s">
        <v>137</v>
      </c>
      <c r="E472" s="206" t="s">
        <v>741</v>
      </c>
      <c r="F472" s="207" t="s">
        <v>742</v>
      </c>
      <c r="G472" s="208" t="s">
        <v>225</v>
      </c>
      <c r="H472" s="209">
        <v>107.26000000000001</v>
      </c>
      <c r="I472" s="210"/>
      <c r="J472" s="209">
        <f>ROUND(I472*H472,2)</f>
        <v>0</v>
      </c>
      <c r="K472" s="207" t="s">
        <v>141</v>
      </c>
      <c r="L472" s="45"/>
      <c r="M472" s="211" t="s">
        <v>18</v>
      </c>
      <c r="N472" s="212" t="s">
        <v>42</v>
      </c>
      <c r="O472" s="85"/>
      <c r="P472" s="213">
        <f>O472*H472</f>
        <v>0</v>
      </c>
      <c r="Q472" s="213">
        <v>0.00089999999999999998</v>
      </c>
      <c r="R472" s="213">
        <f>Q472*H472</f>
        <v>0.096534000000000009</v>
      </c>
      <c r="S472" s="213">
        <v>0</v>
      </c>
      <c r="T472" s="214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15" t="s">
        <v>153</v>
      </c>
      <c r="AT472" s="215" t="s">
        <v>137</v>
      </c>
      <c r="AU472" s="215" t="s">
        <v>81</v>
      </c>
      <c r="AY472" s="18" t="s">
        <v>134</v>
      </c>
      <c r="BE472" s="216">
        <f>IF(N472="základní",J472,0)</f>
        <v>0</v>
      </c>
      <c r="BF472" s="216">
        <f>IF(N472="snížená",J472,0)</f>
        <v>0</v>
      </c>
      <c r="BG472" s="216">
        <f>IF(N472="zákl. přenesená",J472,0)</f>
        <v>0</v>
      </c>
      <c r="BH472" s="216">
        <f>IF(N472="sníž. přenesená",J472,0)</f>
        <v>0</v>
      </c>
      <c r="BI472" s="216">
        <f>IF(N472="nulová",J472,0)</f>
        <v>0</v>
      </c>
      <c r="BJ472" s="18" t="s">
        <v>79</v>
      </c>
      <c r="BK472" s="216">
        <f>ROUND(I472*H472,2)</f>
        <v>0</v>
      </c>
      <c r="BL472" s="18" t="s">
        <v>153</v>
      </c>
      <c r="BM472" s="215" t="s">
        <v>743</v>
      </c>
    </row>
    <row r="473" s="2" customFormat="1">
      <c r="A473" s="39"/>
      <c r="B473" s="40"/>
      <c r="C473" s="41"/>
      <c r="D473" s="217" t="s">
        <v>144</v>
      </c>
      <c r="E473" s="41"/>
      <c r="F473" s="218" t="s">
        <v>744</v>
      </c>
      <c r="G473" s="41"/>
      <c r="H473" s="41"/>
      <c r="I473" s="219"/>
      <c r="J473" s="41"/>
      <c r="K473" s="41"/>
      <c r="L473" s="45"/>
      <c r="M473" s="220"/>
      <c r="N473" s="221"/>
      <c r="O473" s="85"/>
      <c r="P473" s="85"/>
      <c r="Q473" s="85"/>
      <c r="R473" s="85"/>
      <c r="S473" s="85"/>
      <c r="T473" s="86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144</v>
      </c>
      <c r="AU473" s="18" t="s">
        <v>81</v>
      </c>
    </row>
    <row r="474" s="13" customFormat="1">
      <c r="A474" s="13"/>
      <c r="B474" s="222"/>
      <c r="C474" s="223"/>
      <c r="D474" s="224" t="s">
        <v>146</v>
      </c>
      <c r="E474" s="225" t="s">
        <v>18</v>
      </c>
      <c r="F474" s="226" t="s">
        <v>745</v>
      </c>
      <c r="G474" s="223"/>
      <c r="H474" s="227">
        <v>107.26000000000001</v>
      </c>
      <c r="I474" s="228"/>
      <c r="J474" s="223"/>
      <c r="K474" s="223"/>
      <c r="L474" s="229"/>
      <c r="M474" s="230"/>
      <c r="N474" s="231"/>
      <c r="O474" s="231"/>
      <c r="P474" s="231"/>
      <c r="Q474" s="231"/>
      <c r="R474" s="231"/>
      <c r="S474" s="231"/>
      <c r="T474" s="23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3" t="s">
        <v>146</v>
      </c>
      <c r="AU474" s="233" t="s">
        <v>81</v>
      </c>
      <c r="AV474" s="13" t="s">
        <v>81</v>
      </c>
      <c r="AW474" s="13" t="s">
        <v>32</v>
      </c>
      <c r="AX474" s="13" t="s">
        <v>71</v>
      </c>
      <c r="AY474" s="233" t="s">
        <v>134</v>
      </c>
    </row>
    <row r="475" s="14" customFormat="1">
      <c r="A475" s="14"/>
      <c r="B475" s="234"/>
      <c r="C475" s="235"/>
      <c r="D475" s="224" t="s">
        <v>146</v>
      </c>
      <c r="E475" s="236" t="s">
        <v>18</v>
      </c>
      <c r="F475" s="237" t="s">
        <v>148</v>
      </c>
      <c r="G475" s="235"/>
      <c r="H475" s="238">
        <v>107.26000000000001</v>
      </c>
      <c r="I475" s="239"/>
      <c r="J475" s="235"/>
      <c r="K475" s="235"/>
      <c r="L475" s="240"/>
      <c r="M475" s="241"/>
      <c r="N475" s="242"/>
      <c r="O475" s="242"/>
      <c r="P475" s="242"/>
      <c r="Q475" s="242"/>
      <c r="R475" s="242"/>
      <c r="S475" s="242"/>
      <c r="T475" s="24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4" t="s">
        <v>146</v>
      </c>
      <c r="AU475" s="244" t="s">
        <v>81</v>
      </c>
      <c r="AV475" s="14" t="s">
        <v>142</v>
      </c>
      <c r="AW475" s="14" t="s">
        <v>32</v>
      </c>
      <c r="AX475" s="14" t="s">
        <v>79</v>
      </c>
      <c r="AY475" s="244" t="s">
        <v>134</v>
      </c>
    </row>
    <row r="476" s="2" customFormat="1" ht="33" customHeight="1">
      <c r="A476" s="39"/>
      <c r="B476" s="40"/>
      <c r="C476" s="205" t="s">
        <v>746</v>
      </c>
      <c r="D476" s="205" t="s">
        <v>137</v>
      </c>
      <c r="E476" s="206" t="s">
        <v>747</v>
      </c>
      <c r="F476" s="207" t="s">
        <v>748</v>
      </c>
      <c r="G476" s="208" t="s">
        <v>225</v>
      </c>
      <c r="H476" s="209">
        <v>35.75</v>
      </c>
      <c r="I476" s="210"/>
      <c r="J476" s="209">
        <f>ROUND(I476*H476,2)</f>
        <v>0</v>
      </c>
      <c r="K476" s="207" t="s">
        <v>18</v>
      </c>
      <c r="L476" s="45"/>
      <c r="M476" s="211" t="s">
        <v>18</v>
      </c>
      <c r="N476" s="212" t="s">
        <v>42</v>
      </c>
      <c r="O476" s="85"/>
      <c r="P476" s="213">
        <f>O476*H476</f>
        <v>0</v>
      </c>
      <c r="Q476" s="213">
        <v>0.00172</v>
      </c>
      <c r="R476" s="213">
        <f>Q476*H476</f>
        <v>0.061489999999999996</v>
      </c>
      <c r="S476" s="213">
        <v>0</v>
      </c>
      <c r="T476" s="214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15" t="s">
        <v>153</v>
      </c>
      <c r="AT476" s="215" t="s">
        <v>137</v>
      </c>
      <c r="AU476" s="215" t="s">
        <v>81</v>
      </c>
      <c r="AY476" s="18" t="s">
        <v>134</v>
      </c>
      <c r="BE476" s="216">
        <f>IF(N476="základní",J476,0)</f>
        <v>0</v>
      </c>
      <c r="BF476" s="216">
        <f>IF(N476="snížená",J476,0)</f>
        <v>0</v>
      </c>
      <c r="BG476" s="216">
        <f>IF(N476="zákl. přenesená",J476,0)</f>
        <v>0</v>
      </c>
      <c r="BH476" s="216">
        <f>IF(N476="sníž. přenesená",J476,0)</f>
        <v>0</v>
      </c>
      <c r="BI476" s="216">
        <f>IF(N476="nulová",J476,0)</f>
        <v>0</v>
      </c>
      <c r="BJ476" s="18" t="s">
        <v>79</v>
      </c>
      <c r="BK476" s="216">
        <f>ROUND(I476*H476,2)</f>
        <v>0</v>
      </c>
      <c r="BL476" s="18" t="s">
        <v>153</v>
      </c>
      <c r="BM476" s="215" t="s">
        <v>749</v>
      </c>
    </row>
    <row r="477" s="13" customFormat="1">
      <c r="A477" s="13"/>
      <c r="B477" s="222"/>
      <c r="C477" s="223"/>
      <c r="D477" s="224" t="s">
        <v>146</v>
      </c>
      <c r="E477" s="225" t="s">
        <v>18</v>
      </c>
      <c r="F477" s="226" t="s">
        <v>750</v>
      </c>
      <c r="G477" s="223"/>
      <c r="H477" s="227">
        <v>35.75</v>
      </c>
      <c r="I477" s="228"/>
      <c r="J477" s="223"/>
      <c r="K477" s="223"/>
      <c r="L477" s="229"/>
      <c r="M477" s="230"/>
      <c r="N477" s="231"/>
      <c r="O477" s="231"/>
      <c r="P477" s="231"/>
      <c r="Q477" s="231"/>
      <c r="R477" s="231"/>
      <c r="S477" s="231"/>
      <c r="T477" s="23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3" t="s">
        <v>146</v>
      </c>
      <c r="AU477" s="233" t="s">
        <v>81</v>
      </c>
      <c r="AV477" s="13" t="s">
        <v>81</v>
      </c>
      <c r="AW477" s="13" t="s">
        <v>32</v>
      </c>
      <c r="AX477" s="13" t="s">
        <v>71</v>
      </c>
      <c r="AY477" s="233" t="s">
        <v>134</v>
      </c>
    </row>
    <row r="478" s="14" customFormat="1">
      <c r="A478" s="14"/>
      <c r="B478" s="234"/>
      <c r="C478" s="235"/>
      <c r="D478" s="224" t="s">
        <v>146</v>
      </c>
      <c r="E478" s="236" t="s">
        <v>18</v>
      </c>
      <c r="F478" s="237" t="s">
        <v>148</v>
      </c>
      <c r="G478" s="235"/>
      <c r="H478" s="238">
        <v>35.75</v>
      </c>
      <c r="I478" s="239"/>
      <c r="J478" s="235"/>
      <c r="K478" s="235"/>
      <c r="L478" s="240"/>
      <c r="M478" s="241"/>
      <c r="N478" s="242"/>
      <c r="O478" s="242"/>
      <c r="P478" s="242"/>
      <c r="Q478" s="242"/>
      <c r="R478" s="242"/>
      <c r="S478" s="242"/>
      <c r="T478" s="243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4" t="s">
        <v>146</v>
      </c>
      <c r="AU478" s="244" t="s">
        <v>81</v>
      </c>
      <c r="AV478" s="14" t="s">
        <v>142</v>
      </c>
      <c r="AW478" s="14" t="s">
        <v>32</v>
      </c>
      <c r="AX478" s="14" t="s">
        <v>79</v>
      </c>
      <c r="AY478" s="244" t="s">
        <v>134</v>
      </c>
    </row>
    <row r="479" s="2" customFormat="1" ht="24.15" customHeight="1">
      <c r="A479" s="39"/>
      <c r="B479" s="40"/>
      <c r="C479" s="205" t="s">
        <v>751</v>
      </c>
      <c r="D479" s="205" t="s">
        <v>137</v>
      </c>
      <c r="E479" s="206" t="s">
        <v>752</v>
      </c>
      <c r="F479" s="207" t="s">
        <v>753</v>
      </c>
      <c r="G479" s="208" t="s">
        <v>225</v>
      </c>
      <c r="H479" s="209">
        <v>70.680000000000007</v>
      </c>
      <c r="I479" s="210"/>
      <c r="J479" s="209">
        <f>ROUND(I479*H479,2)</f>
        <v>0</v>
      </c>
      <c r="K479" s="207" t="s">
        <v>141</v>
      </c>
      <c r="L479" s="45"/>
      <c r="M479" s="211" t="s">
        <v>18</v>
      </c>
      <c r="N479" s="212" t="s">
        <v>42</v>
      </c>
      <c r="O479" s="85"/>
      <c r="P479" s="213">
        <f>O479*H479</f>
        <v>0</v>
      </c>
      <c r="Q479" s="213">
        <v>0</v>
      </c>
      <c r="R479" s="213">
        <f>Q479*H479</f>
        <v>0</v>
      </c>
      <c r="S479" s="213">
        <v>0</v>
      </c>
      <c r="T479" s="214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15" t="s">
        <v>153</v>
      </c>
      <c r="AT479" s="215" t="s">
        <v>137</v>
      </c>
      <c r="AU479" s="215" t="s">
        <v>81</v>
      </c>
      <c r="AY479" s="18" t="s">
        <v>134</v>
      </c>
      <c r="BE479" s="216">
        <f>IF(N479="základní",J479,0)</f>
        <v>0</v>
      </c>
      <c r="BF479" s="216">
        <f>IF(N479="snížená",J479,0)</f>
        <v>0</v>
      </c>
      <c r="BG479" s="216">
        <f>IF(N479="zákl. přenesená",J479,0)</f>
        <v>0</v>
      </c>
      <c r="BH479" s="216">
        <f>IF(N479="sníž. přenesená",J479,0)</f>
        <v>0</v>
      </c>
      <c r="BI479" s="216">
        <f>IF(N479="nulová",J479,0)</f>
        <v>0</v>
      </c>
      <c r="BJ479" s="18" t="s">
        <v>79</v>
      </c>
      <c r="BK479" s="216">
        <f>ROUND(I479*H479,2)</f>
        <v>0</v>
      </c>
      <c r="BL479" s="18" t="s">
        <v>153</v>
      </c>
      <c r="BM479" s="215" t="s">
        <v>754</v>
      </c>
    </row>
    <row r="480" s="2" customFormat="1">
      <c r="A480" s="39"/>
      <c r="B480" s="40"/>
      <c r="C480" s="41"/>
      <c r="D480" s="217" t="s">
        <v>144</v>
      </c>
      <c r="E480" s="41"/>
      <c r="F480" s="218" t="s">
        <v>755</v>
      </c>
      <c r="G480" s="41"/>
      <c r="H480" s="41"/>
      <c r="I480" s="219"/>
      <c r="J480" s="41"/>
      <c r="K480" s="41"/>
      <c r="L480" s="45"/>
      <c r="M480" s="220"/>
      <c r="N480" s="221"/>
      <c r="O480" s="85"/>
      <c r="P480" s="85"/>
      <c r="Q480" s="85"/>
      <c r="R480" s="85"/>
      <c r="S480" s="85"/>
      <c r="T480" s="86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144</v>
      </c>
      <c r="AU480" s="18" t="s">
        <v>81</v>
      </c>
    </row>
    <row r="481" s="15" customFormat="1">
      <c r="A481" s="15"/>
      <c r="B481" s="245"/>
      <c r="C481" s="246"/>
      <c r="D481" s="224" t="s">
        <v>146</v>
      </c>
      <c r="E481" s="247" t="s">
        <v>18</v>
      </c>
      <c r="F481" s="248" t="s">
        <v>658</v>
      </c>
      <c r="G481" s="246"/>
      <c r="H481" s="247" t="s">
        <v>18</v>
      </c>
      <c r="I481" s="249"/>
      <c r="J481" s="246"/>
      <c r="K481" s="246"/>
      <c r="L481" s="250"/>
      <c r="M481" s="251"/>
      <c r="N481" s="252"/>
      <c r="O481" s="252"/>
      <c r="P481" s="252"/>
      <c r="Q481" s="252"/>
      <c r="R481" s="252"/>
      <c r="S481" s="252"/>
      <c r="T481" s="253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54" t="s">
        <v>146</v>
      </c>
      <c r="AU481" s="254" t="s">
        <v>81</v>
      </c>
      <c r="AV481" s="15" t="s">
        <v>79</v>
      </c>
      <c r="AW481" s="15" t="s">
        <v>32</v>
      </c>
      <c r="AX481" s="15" t="s">
        <v>71</v>
      </c>
      <c r="AY481" s="254" t="s">
        <v>134</v>
      </c>
    </row>
    <row r="482" s="13" customFormat="1">
      <c r="A482" s="13"/>
      <c r="B482" s="222"/>
      <c r="C482" s="223"/>
      <c r="D482" s="224" t="s">
        <v>146</v>
      </c>
      <c r="E482" s="225" t="s">
        <v>18</v>
      </c>
      <c r="F482" s="226" t="s">
        <v>739</v>
      </c>
      <c r="G482" s="223"/>
      <c r="H482" s="227">
        <v>70.680000000000007</v>
      </c>
      <c r="I482" s="228"/>
      <c r="J482" s="223"/>
      <c r="K482" s="223"/>
      <c r="L482" s="229"/>
      <c r="M482" s="230"/>
      <c r="N482" s="231"/>
      <c r="O482" s="231"/>
      <c r="P482" s="231"/>
      <c r="Q482" s="231"/>
      <c r="R482" s="231"/>
      <c r="S482" s="231"/>
      <c r="T482" s="23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3" t="s">
        <v>146</v>
      </c>
      <c r="AU482" s="233" t="s">
        <v>81</v>
      </c>
      <c r="AV482" s="13" t="s">
        <v>81</v>
      </c>
      <c r="AW482" s="13" t="s">
        <v>32</v>
      </c>
      <c r="AX482" s="13" t="s">
        <v>71</v>
      </c>
      <c r="AY482" s="233" t="s">
        <v>134</v>
      </c>
    </row>
    <row r="483" s="14" customFormat="1">
      <c r="A483" s="14"/>
      <c r="B483" s="234"/>
      <c r="C483" s="235"/>
      <c r="D483" s="224" t="s">
        <v>146</v>
      </c>
      <c r="E483" s="236" t="s">
        <v>18</v>
      </c>
      <c r="F483" s="237" t="s">
        <v>148</v>
      </c>
      <c r="G483" s="235"/>
      <c r="H483" s="238">
        <v>70.680000000000007</v>
      </c>
      <c r="I483" s="239"/>
      <c r="J483" s="235"/>
      <c r="K483" s="235"/>
      <c r="L483" s="240"/>
      <c r="M483" s="241"/>
      <c r="N483" s="242"/>
      <c r="O483" s="242"/>
      <c r="P483" s="242"/>
      <c r="Q483" s="242"/>
      <c r="R483" s="242"/>
      <c r="S483" s="242"/>
      <c r="T483" s="24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4" t="s">
        <v>146</v>
      </c>
      <c r="AU483" s="244" t="s">
        <v>81</v>
      </c>
      <c r="AV483" s="14" t="s">
        <v>142</v>
      </c>
      <c r="AW483" s="14" t="s">
        <v>32</v>
      </c>
      <c r="AX483" s="14" t="s">
        <v>79</v>
      </c>
      <c r="AY483" s="244" t="s">
        <v>134</v>
      </c>
    </row>
    <row r="484" s="2" customFormat="1" ht="24.15" customHeight="1">
      <c r="A484" s="39"/>
      <c r="B484" s="40"/>
      <c r="C484" s="255" t="s">
        <v>756</v>
      </c>
      <c r="D484" s="255" t="s">
        <v>177</v>
      </c>
      <c r="E484" s="256" t="s">
        <v>757</v>
      </c>
      <c r="F484" s="257" t="s">
        <v>758</v>
      </c>
      <c r="G484" s="258" t="s">
        <v>151</v>
      </c>
      <c r="H484" s="259">
        <v>36</v>
      </c>
      <c r="I484" s="260"/>
      <c r="J484" s="259">
        <f>ROUND(I484*H484,2)</f>
        <v>0</v>
      </c>
      <c r="K484" s="257" t="s">
        <v>18</v>
      </c>
      <c r="L484" s="261"/>
      <c r="M484" s="262" t="s">
        <v>18</v>
      </c>
      <c r="N484" s="263" t="s">
        <v>42</v>
      </c>
      <c r="O484" s="85"/>
      <c r="P484" s="213">
        <f>O484*H484</f>
        <v>0</v>
      </c>
      <c r="Q484" s="213">
        <v>0.0025000000000000001</v>
      </c>
      <c r="R484" s="213">
        <f>Q484*H484</f>
        <v>0.089999999999999997</v>
      </c>
      <c r="S484" s="213">
        <v>0</v>
      </c>
      <c r="T484" s="214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15" t="s">
        <v>332</v>
      </c>
      <c r="AT484" s="215" t="s">
        <v>177</v>
      </c>
      <c r="AU484" s="215" t="s">
        <v>81</v>
      </c>
      <c r="AY484" s="18" t="s">
        <v>134</v>
      </c>
      <c r="BE484" s="216">
        <f>IF(N484="základní",J484,0)</f>
        <v>0</v>
      </c>
      <c r="BF484" s="216">
        <f>IF(N484="snížená",J484,0)</f>
        <v>0</v>
      </c>
      <c r="BG484" s="216">
        <f>IF(N484="zákl. přenesená",J484,0)</f>
        <v>0</v>
      </c>
      <c r="BH484" s="216">
        <f>IF(N484="sníž. přenesená",J484,0)</f>
        <v>0</v>
      </c>
      <c r="BI484" s="216">
        <f>IF(N484="nulová",J484,0)</f>
        <v>0</v>
      </c>
      <c r="BJ484" s="18" t="s">
        <v>79</v>
      </c>
      <c r="BK484" s="216">
        <f>ROUND(I484*H484,2)</f>
        <v>0</v>
      </c>
      <c r="BL484" s="18" t="s">
        <v>153</v>
      </c>
      <c r="BM484" s="215" t="s">
        <v>759</v>
      </c>
    </row>
    <row r="485" s="2" customFormat="1" ht="44.25" customHeight="1">
      <c r="A485" s="39"/>
      <c r="B485" s="40"/>
      <c r="C485" s="205" t="s">
        <v>760</v>
      </c>
      <c r="D485" s="205" t="s">
        <v>137</v>
      </c>
      <c r="E485" s="206" t="s">
        <v>761</v>
      </c>
      <c r="F485" s="207" t="s">
        <v>762</v>
      </c>
      <c r="G485" s="208" t="s">
        <v>225</v>
      </c>
      <c r="H485" s="209">
        <v>38.200000000000003</v>
      </c>
      <c r="I485" s="210"/>
      <c r="J485" s="209">
        <f>ROUND(I485*H485,2)</f>
        <v>0</v>
      </c>
      <c r="K485" s="207" t="s">
        <v>141</v>
      </c>
      <c r="L485" s="45"/>
      <c r="M485" s="211" t="s">
        <v>18</v>
      </c>
      <c r="N485" s="212" t="s">
        <v>42</v>
      </c>
      <c r="O485" s="85"/>
      <c r="P485" s="213">
        <f>O485*H485</f>
        <v>0</v>
      </c>
      <c r="Q485" s="213">
        <v>0.0058399999999999997</v>
      </c>
      <c r="R485" s="213">
        <f>Q485*H485</f>
        <v>0.22308800000000001</v>
      </c>
      <c r="S485" s="213">
        <v>0</v>
      </c>
      <c r="T485" s="214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15" t="s">
        <v>153</v>
      </c>
      <c r="AT485" s="215" t="s">
        <v>137</v>
      </c>
      <c r="AU485" s="215" t="s">
        <v>81</v>
      </c>
      <c r="AY485" s="18" t="s">
        <v>134</v>
      </c>
      <c r="BE485" s="216">
        <f>IF(N485="základní",J485,0)</f>
        <v>0</v>
      </c>
      <c r="BF485" s="216">
        <f>IF(N485="snížená",J485,0)</f>
        <v>0</v>
      </c>
      <c r="BG485" s="216">
        <f>IF(N485="zákl. přenesená",J485,0)</f>
        <v>0</v>
      </c>
      <c r="BH485" s="216">
        <f>IF(N485="sníž. přenesená",J485,0)</f>
        <v>0</v>
      </c>
      <c r="BI485" s="216">
        <f>IF(N485="nulová",J485,0)</f>
        <v>0</v>
      </c>
      <c r="BJ485" s="18" t="s">
        <v>79</v>
      </c>
      <c r="BK485" s="216">
        <f>ROUND(I485*H485,2)</f>
        <v>0</v>
      </c>
      <c r="BL485" s="18" t="s">
        <v>153</v>
      </c>
      <c r="BM485" s="215" t="s">
        <v>763</v>
      </c>
    </row>
    <row r="486" s="2" customFormat="1">
      <c r="A486" s="39"/>
      <c r="B486" s="40"/>
      <c r="C486" s="41"/>
      <c r="D486" s="217" t="s">
        <v>144</v>
      </c>
      <c r="E486" s="41"/>
      <c r="F486" s="218" t="s">
        <v>764</v>
      </c>
      <c r="G486" s="41"/>
      <c r="H486" s="41"/>
      <c r="I486" s="219"/>
      <c r="J486" s="41"/>
      <c r="K486" s="41"/>
      <c r="L486" s="45"/>
      <c r="M486" s="220"/>
      <c r="N486" s="221"/>
      <c r="O486" s="85"/>
      <c r="P486" s="85"/>
      <c r="Q486" s="85"/>
      <c r="R486" s="85"/>
      <c r="S486" s="85"/>
      <c r="T486" s="86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144</v>
      </c>
      <c r="AU486" s="18" t="s">
        <v>81</v>
      </c>
    </row>
    <row r="487" s="13" customFormat="1">
      <c r="A487" s="13"/>
      <c r="B487" s="222"/>
      <c r="C487" s="223"/>
      <c r="D487" s="224" t="s">
        <v>146</v>
      </c>
      <c r="E487" s="225" t="s">
        <v>18</v>
      </c>
      <c r="F487" s="226" t="s">
        <v>765</v>
      </c>
      <c r="G487" s="223"/>
      <c r="H487" s="227">
        <v>38.200000000000003</v>
      </c>
      <c r="I487" s="228"/>
      <c r="J487" s="223"/>
      <c r="K487" s="223"/>
      <c r="L487" s="229"/>
      <c r="M487" s="230"/>
      <c r="N487" s="231"/>
      <c r="O487" s="231"/>
      <c r="P487" s="231"/>
      <c r="Q487" s="231"/>
      <c r="R487" s="231"/>
      <c r="S487" s="231"/>
      <c r="T487" s="23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3" t="s">
        <v>146</v>
      </c>
      <c r="AU487" s="233" t="s">
        <v>81</v>
      </c>
      <c r="AV487" s="13" t="s">
        <v>81</v>
      </c>
      <c r="AW487" s="13" t="s">
        <v>32</v>
      </c>
      <c r="AX487" s="13" t="s">
        <v>71</v>
      </c>
      <c r="AY487" s="233" t="s">
        <v>134</v>
      </c>
    </row>
    <row r="488" s="14" customFormat="1">
      <c r="A488" s="14"/>
      <c r="B488" s="234"/>
      <c r="C488" s="235"/>
      <c r="D488" s="224" t="s">
        <v>146</v>
      </c>
      <c r="E488" s="236" t="s">
        <v>18</v>
      </c>
      <c r="F488" s="237" t="s">
        <v>148</v>
      </c>
      <c r="G488" s="235"/>
      <c r="H488" s="238">
        <v>38.200000000000003</v>
      </c>
      <c r="I488" s="239"/>
      <c r="J488" s="235"/>
      <c r="K488" s="235"/>
      <c r="L488" s="240"/>
      <c r="M488" s="241"/>
      <c r="N488" s="242"/>
      <c r="O488" s="242"/>
      <c r="P488" s="242"/>
      <c r="Q488" s="242"/>
      <c r="R488" s="242"/>
      <c r="S488" s="242"/>
      <c r="T488" s="24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4" t="s">
        <v>146</v>
      </c>
      <c r="AU488" s="244" t="s">
        <v>81</v>
      </c>
      <c r="AV488" s="14" t="s">
        <v>142</v>
      </c>
      <c r="AW488" s="14" t="s">
        <v>32</v>
      </c>
      <c r="AX488" s="14" t="s">
        <v>79</v>
      </c>
      <c r="AY488" s="244" t="s">
        <v>134</v>
      </c>
    </row>
    <row r="489" s="2" customFormat="1" ht="16.5" customHeight="1">
      <c r="A489" s="39"/>
      <c r="B489" s="40"/>
      <c r="C489" s="205" t="s">
        <v>766</v>
      </c>
      <c r="D489" s="205" t="s">
        <v>137</v>
      </c>
      <c r="E489" s="206" t="s">
        <v>767</v>
      </c>
      <c r="F489" s="207" t="s">
        <v>768</v>
      </c>
      <c r="G489" s="208" t="s">
        <v>225</v>
      </c>
      <c r="H489" s="209">
        <v>22.800000000000001</v>
      </c>
      <c r="I489" s="210"/>
      <c r="J489" s="209">
        <f>ROUND(I489*H489,2)</f>
        <v>0</v>
      </c>
      <c r="K489" s="207" t="s">
        <v>141</v>
      </c>
      <c r="L489" s="45"/>
      <c r="M489" s="211" t="s">
        <v>18</v>
      </c>
      <c r="N489" s="212" t="s">
        <v>42</v>
      </c>
      <c r="O489" s="85"/>
      <c r="P489" s="213">
        <f>O489*H489</f>
        <v>0</v>
      </c>
      <c r="Q489" s="213">
        <v>0</v>
      </c>
      <c r="R489" s="213">
        <f>Q489*H489</f>
        <v>0</v>
      </c>
      <c r="S489" s="213">
        <v>0</v>
      </c>
      <c r="T489" s="214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15" t="s">
        <v>153</v>
      </c>
      <c r="AT489" s="215" t="s">
        <v>137</v>
      </c>
      <c r="AU489" s="215" t="s">
        <v>81</v>
      </c>
      <c r="AY489" s="18" t="s">
        <v>134</v>
      </c>
      <c r="BE489" s="216">
        <f>IF(N489="základní",J489,0)</f>
        <v>0</v>
      </c>
      <c r="BF489" s="216">
        <f>IF(N489="snížená",J489,0)</f>
        <v>0</v>
      </c>
      <c r="BG489" s="216">
        <f>IF(N489="zákl. přenesená",J489,0)</f>
        <v>0</v>
      </c>
      <c r="BH489" s="216">
        <f>IF(N489="sníž. přenesená",J489,0)</f>
        <v>0</v>
      </c>
      <c r="BI489" s="216">
        <f>IF(N489="nulová",J489,0)</f>
        <v>0</v>
      </c>
      <c r="BJ489" s="18" t="s">
        <v>79</v>
      </c>
      <c r="BK489" s="216">
        <f>ROUND(I489*H489,2)</f>
        <v>0</v>
      </c>
      <c r="BL489" s="18" t="s">
        <v>153</v>
      </c>
      <c r="BM489" s="215" t="s">
        <v>769</v>
      </c>
    </row>
    <row r="490" s="2" customFormat="1">
      <c r="A490" s="39"/>
      <c r="B490" s="40"/>
      <c r="C490" s="41"/>
      <c r="D490" s="217" t="s">
        <v>144</v>
      </c>
      <c r="E490" s="41"/>
      <c r="F490" s="218" t="s">
        <v>770</v>
      </c>
      <c r="G490" s="41"/>
      <c r="H490" s="41"/>
      <c r="I490" s="219"/>
      <c r="J490" s="41"/>
      <c r="K490" s="41"/>
      <c r="L490" s="45"/>
      <c r="M490" s="220"/>
      <c r="N490" s="221"/>
      <c r="O490" s="85"/>
      <c r="P490" s="85"/>
      <c r="Q490" s="85"/>
      <c r="R490" s="85"/>
      <c r="S490" s="85"/>
      <c r="T490" s="86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144</v>
      </c>
      <c r="AU490" s="18" t="s">
        <v>81</v>
      </c>
    </row>
    <row r="491" s="13" customFormat="1">
      <c r="A491" s="13"/>
      <c r="B491" s="222"/>
      <c r="C491" s="223"/>
      <c r="D491" s="224" t="s">
        <v>146</v>
      </c>
      <c r="E491" s="225" t="s">
        <v>18</v>
      </c>
      <c r="F491" s="226" t="s">
        <v>733</v>
      </c>
      <c r="G491" s="223"/>
      <c r="H491" s="227">
        <v>22.800000000000001</v>
      </c>
      <c r="I491" s="228"/>
      <c r="J491" s="223"/>
      <c r="K491" s="223"/>
      <c r="L491" s="229"/>
      <c r="M491" s="230"/>
      <c r="N491" s="231"/>
      <c r="O491" s="231"/>
      <c r="P491" s="231"/>
      <c r="Q491" s="231"/>
      <c r="R491" s="231"/>
      <c r="S491" s="231"/>
      <c r="T491" s="23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3" t="s">
        <v>146</v>
      </c>
      <c r="AU491" s="233" t="s">
        <v>81</v>
      </c>
      <c r="AV491" s="13" t="s">
        <v>81</v>
      </c>
      <c r="AW491" s="13" t="s">
        <v>32</v>
      </c>
      <c r="AX491" s="13" t="s">
        <v>71</v>
      </c>
      <c r="AY491" s="233" t="s">
        <v>134</v>
      </c>
    </row>
    <row r="492" s="14" customFormat="1">
      <c r="A492" s="14"/>
      <c r="B492" s="234"/>
      <c r="C492" s="235"/>
      <c r="D492" s="224" t="s">
        <v>146</v>
      </c>
      <c r="E492" s="236" t="s">
        <v>18</v>
      </c>
      <c r="F492" s="237" t="s">
        <v>148</v>
      </c>
      <c r="G492" s="235"/>
      <c r="H492" s="238">
        <v>22.800000000000001</v>
      </c>
      <c r="I492" s="239"/>
      <c r="J492" s="235"/>
      <c r="K492" s="235"/>
      <c r="L492" s="240"/>
      <c r="M492" s="241"/>
      <c r="N492" s="242"/>
      <c r="O492" s="242"/>
      <c r="P492" s="242"/>
      <c r="Q492" s="242"/>
      <c r="R492" s="242"/>
      <c r="S492" s="242"/>
      <c r="T492" s="24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4" t="s">
        <v>146</v>
      </c>
      <c r="AU492" s="244" t="s">
        <v>81</v>
      </c>
      <c r="AV492" s="14" t="s">
        <v>142</v>
      </c>
      <c r="AW492" s="14" t="s">
        <v>32</v>
      </c>
      <c r="AX492" s="14" t="s">
        <v>79</v>
      </c>
      <c r="AY492" s="244" t="s">
        <v>134</v>
      </c>
    </row>
    <row r="493" s="2" customFormat="1" ht="33" customHeight="1">
      <c r="A493" s="39"/>
      <c r="B493" s="40"/>
      <c r="C493" s="205" t="s">
        <v>771</v>
      </c>
      <c r="D493" s="205" t="s">
        <v>137</v>
      </c>
      <c r="E493" s="206" t="s">
        <v>772</v>
      </c>
      <c r="F493" s="207" t="s">
        <v>773</v>
      </c>
      <c r="G493" s="208" t="s">
        <v>225</v>
      </c>
      <c r="H493" s="209">
        <v>71.079999999999998</v>
      </c>
      <c r="I493" s="210"/>
      <c r="J493" s="209">
        <f>ROUND(I493*H493,2)</f>
        <v>0</v>
      </c>
      <c r="K493" s="207" t="s">
        <v>141</v>
      </c>
      <c r="L493" s="45"/>
      <c r="M493" s="211" t="s">
        <v>18</v>
      </c>
      <c r="N493" s="212" t="s">
        <v>42</v>
      </c>
      <c r="O493" s="85"/>
      <c r="P493" s="213">
        <f>O493*H493</f>
        <v>0</v>
      </c>
      <c r="Q493" s="213">
        <v>0.0028600000000000001</v>
      </c>
      <c r="R493" s="213">
        <f>Q493*H493</f>
        <v>0.20328879999999999</v>
      </c>
      <c r="S493" s="213">
        <v>0</v>
      </c>
      <c r="T493" s="214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15" t="s">
        <v>153</v>
      </c>
      <c r="AT493" s="215" t="s">
        <v>137</v>
      </c>
      <c r="AU493" s="215" t="s">
        <v>81</v>
      </c>
      <c r="AY493" s="18" t="s">
        <v>134</v>
      </c>
      <c r="BE493" s="216">
        <f>IF(N493="základní",J493,0)</f>
        <v>0</v>
      </c>
      <c r="BF493" s="216">
        <f>IF(N493="snížená",J493,0)</f>
        <v>0</v>
      </c>
      <c r="BG493" s="216">
        <f>IF(N493="zákl. přenesená",J493,0)</f>
        <v>0</v>
      </c>
      <c r="BH493" s="216">
        <f>IF(N493="sníž. přenesená",J493,0)</f>
        <v>0</v>
      </c>
      <c r="BI493" s="216">
        <f>IF(N493="nulová",J493,0)</f>
        <v>0</v>
      </c>
      <c r="BJ493" s="18" t="s">
        <v>79</v>
      </c>
      <c r="BK493" s="216">
        <f>ROUND(I493*H493,2)</f>
        <v>0</v>
      </c>
      <c r="BL493" s="18" t="s">
        <v>153</v>
      </c>
      <c r="BM493" s="215" t="s">
        <v>774</v>
      </c>
    </row>
    <row r="494" s="2" customFormat="1">
      <c r="A494" s="39"/>
      <c r="B494" s="40"/>
      <c r="C494" s="41"/>
      <c r="D494" s="217" t="s">
        <v>144</v>
      </c>
      <c r="E494" s="41"/>
      <c r="F494" s="218" t="s">
        <v>775</v>
      </c>
      <c r="G494" s="41"/>
      <c r="H494" s="41"/>
      <c r="I494" s="219"/>
      <c r="J494" s="41"/>
      <c r="K494" s="41"/>
      <c r="L494" s="45"/>
      <c r="M494" s="220"/>
      <c r="N494" s="221"/>
      <c r="O494" s="85"/>
      <c r="P494" s="85"/>
      <c r="Q494" s="85"/>
      <c r="R494" s="85"/>
      <c r="S494" s="85"/>
      <c r="T494" s="86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144</v>
      </c>
      <c r="AU494" s="18" t="s">
        <v>81</v>
      </c>
    </row>
    <row r="495" s="13" customFormat="1">
      <c r="A495" s="13"/>
      <c r="B495" s="222"/>
      <c r="C495" s="223"/>
      <c r="D495" s="224" t="s">
        <v>146</v>
      </c>
      <c r="E495" s="225" t="s">
        <v>18</v>
      </c>
      <c r="F495" s="226" t="s">
        <v>727</v>
      </c>
      <c r="G495" s="223"/>
      <c r="H495" s="227">
        <v>71.079999999999998</v>
      </c>
      <c r="I495" s="228"/>
      <c r="J495" s="223"/>
      <c r="K495" s="223"/>
      <c r="L495" s="229"/>
      <c r="M495" s="230"/>
      <c r="N495" s="231"/>
      <c r="O495" s="231"/>
      <c r="P495" s="231"/>
      <c r="Q495" s="231"/>
      <c r="R495" s="231"/>
      <c r="S495" s="231"/>
      <c r="T495" s="23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3" t="s">
        <v>146</v>
      </c>
      <c r="AU495" s="233" t="s">
        <v>81</v>
      </c>
      <c r="AV495" s="13" t="s">
        <v>81</v>
      </c>
      <c r="AW495" s="13" t="s">
        <v>32</v>
      </c>
      <c r="AX495" s="13" t="s">
        <v>71</v>
      </c>
      <c r="AY495" s="233" t="s">
        <v>134</v>
      </c>
    </row>
    <row r="496" s="14" customFormat="1">
      <c r="A496" s="14"/>
      <c r="B496" s="234"/>
      <c r="C496" s="235"/>
      <c r="D496" s="224" t="s">
        <v>146</v>
      </c>
      <c r="E496" s="236" t="s">
        <v>18</v>
      </c>
      <c r="F496" s="237" t="s">
        <v>148</v>
      </c>
      <c r="G496" s="235"/>
      <c r="H496" s="238">
        <v>71.079999999999998</v>
      </c>
      <c r="I496" s="239"/>
      <c r="J496" s="235"/>
      <c r="K496" s="235"/>
      <c r="L496" s="240"/>
      <c r="M496" s="241"/>
      <c r="N496" s="242"/>
      <c r="O496" s="242"/>
      <c r="P496" s="242"/>
      <c r="Q496" s="242"/>
      <c r="R496" s="242"/>
      <c r="S496" s="242"/>
      <c r="T496" s="24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4" t="s">
        <v>146</v>
      </c>
      <c r="AU496" s="244" t="s">
        <v>81</v>
      </c>
      <c r="AV496" s="14" t="s">
        <v>142</v>
      </c>
      <c r="AW496" s="14" t="s">
        <v>32</v>
      </c>
      <c r="AX496" s="14" t="s">
        <v>79</v>
      </c>
      <c r="AY496" s="244" t="s">
        <v>134</v>
      </c>
    </row>
    <row r="497" s="2" customFormat="1" ht="44.25" customHeight="1">
      <c r="A497" s="39"/>
      <c r="B497" s="40"/>
      <c r="C497" s="205" t="s">
        <v>776</v>
      </c>
      <c r="D497" s="205" t="s">
        <v>137</v>
      </c>
      <c r="E497" s="206" t="s">
        <v>777</v>
      </c>
      <c r="F497" s="207" t="s">
        <v>778</v>
      </c>
      <c r="G497" s="208" t="s">
        <v>151</v>
      </c>
      <c r="H497" s="209">
        <v>6</v>
      </c>
      <c r="I497" s="210"/>
      <c r="J497" s="209">
        <f>ROUND(I497*H497,2)</f>
        <v>0</v>
      </c>
      <c r="K497" s="207" t="s">
        <v>141</v>
      </c>
      <c r="L497" s="45"/>
      <c r="M497" s="211" t="s">
        <v>18</v>
      </c>
      <c r="N497" s="212" t="s">
        <v>42</v>
      </c>
      <c r="O497" s="85"/>
      <c r="P497" s="213">
        <f>O497*H497</f>
        <v>0</v>
      </c>
      <c r="Q497" s="213">
        <v>0.00048000000000000001</v>
      </c>
      <c r="R497" s="213">
        <f>Q497*H497</f>
        <v>0.0028800000000000002</v>
      </c>
      <c r="S497" s="213">
        <v>0</v>
      </c>
      <c r="T497" s="214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15" t="s">
        <v>153</v>
      </c>
      <c r="AT497" s="215" t="s">
        <v>137</v>
      </c>
      <c r="AU497" s="215" t="s">
        <v>81</v>
      </c>
      <c r="AY497" s="18" t="s">
        <v>134</v>
      </c>
      <c r="BE497" s="216">
        <f>IF(N497="základní",J497,0)</f>
        <v>0</v>
      </c>
      <c r="BF497" s="216">
        <f>IF(N497="snížená",J497,0)</f>
        <v>0</v>
      </c>
      <c r="BG497" s="216">
        <f>IF(N497="zákl. přenesená",J497,0)</f>
        <v>0</v>
      </c>
      <c r="BH497" s="216">
        <f>IF(N497="sníž. přenesená",J497,0)</f>
        <v>0</v>
      </c>
      <c r="BI497" s="216">
        <f>IF(N497="nulová",J497,0)</f>
        <v>0</v>
      </c>
      <c r="BJ497" s="18" t="s">
        <v>79</v>
      </c>
      <c r="BK497" s="216">
        <f>ROUND(I497*H497,2)</f>
        <v>0</v>
      </c>
      <c r="BL497" s="18" t="s">
        <v>153</v>
      </c>
      <c r="BM497" s="215" t="s">
        <v>779</v>
      </c>
    </row>
    <row r="498" s="2" customFormat="1">
      <c r="A498" s="39"/>
      <c r="B498" s="40"/>
      <c r="C498" s="41"/>
      <c r="D498" s="217" t="s">
        <v>144</v>
      </c>
      <c r="E498" s="41"/>
      <c r="F498" s="218" t="s">
        <v>780</v>
      </c>
      <c r="G498" s="41"/>
      <c r="H498" s="41"/>
      <c r="I498" s="219"/>
      <c r="J498" s="41"/>
      <c r="K498" s="41"/>
      <c r="L498" s="45"/>
      <c r="M498" s="220"/>
      <c r="N498" s="221"/>
      <c r="O498" s="85"/>
      <c r="P498" s="85"/>
      <c r="Q498" s="85"/>
      <c r="R498" s="85"/>
      <c r="S498" s="85"/>
      <c r="T498" s="86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144</v>
      </c>
      <c r="AU498" s="18" t="s">
        <v>81</v>
      </c>
    </row>
    <row r="499" s="2" customFormat="1" ht="49.05" customHeight="1">
      <c r="A499" s="39"/>
      <c r="B499" s="40"/>
      <c r="C499" s="205" t="s">
        <v>781</v>
      </c>
      <c r="D499" s="205" t="s">
        <v>137</v>
      </c>
      <c r="E499" s="206" t="s">
        <v>782</v>
      </c>
      <c r="F499" s="207" t="s">
        <v>783</v>
      </c>
      <c r="G499" s="208" t="s">
        <v>386</v>
      </c>
      <c r="H499" s="209">
        <v>0.81000000000000005</v>
      </c>
      <c r="I499" s="210"/>
      <c r="J499" s="209">
        <f>ROUND(I499*H499,2)</f>
        <v>0</v>
      </c>
      <c r="K499" s="207" t="s">
        <v>141</v>
      </c>
      <c r="L499" s="45"/>
      <c r="M499" s="211" t="s">
        <v>18</v>
      </c>
      <c r="N499" s="212" t="s">
        <v>42</v>
      </c>
      <c r="O499" s="85"/>
      <c r="P499" s="213">
        <f>O499*H499</f>
        <v>0</v>
      </c>
      <c r="Q499" s="213">
        <v>0</v>
      </c>
      <c r="R499" s="213">
        <f>Q499*H499</f>
        <v>0</v>
      </c>
      <c r="S499" s="213">
        <v>0</v>
      </c>
      <c r="T499" s="214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15" t="s">
        <v>153</v>
      </c>
      <c r="AT499" s="215" t="s">
        <v>137</v>
      </c>
      <c r="AU499" s="215" t="s">
        <v>81</v>
      </c>
      <c r="AY499" s="18" t="s">
        <v>134</v>
      </c>
      <c r="BE499" s="216">
        <f>IF(N499="základní",J499,0)</f>
        <v>0</v>
      </c>
      <c r="BF499" s="216">
        <f>IF(N499="snížená",J499,0)</f>
        <v>0</v>
      </c>
      <c r="BG499" s="216">
        <f>IF(N499="zákl. přenesená",J499,0)</f>
        <v>0</v>
      </c>
      <c r="BH499" s="216">
        <f>IF(N499="sníž. přenesená",J499,0)</f>
        <v>0</v>
      </c>
      <c r="BI499" s="216">
        <f>IF(N499="nulová",J499,0)</f>
        <v>0</v>
      </c>
      <c r="BJ499" s="18" t="s">
        <v>79</v>
      </c>
      <c r="BK499" s="216">
        <f>ROUND(I499*H499,2)</f>
        <v>0</v>
      </c>
      <c r="BL499" s="18" t="s">
        <v>153</v>
      </c>
      <c r="BM499" s="215" t="s">
        <v>784</v>
      </c>
    </row>
    <row r="500" s="2" customFormat="1">
      <c r="A500" s="39"/>
      <c r="B500" s="40"/>
      <c r="C500" s="41"/>
      <c r="D500" s="217" t="s">
        <v>144</v>
      </c>
      <c r="E500" s="41"/>
      <c r="F500" s="218" t="s">
        <v>785</v>
      </c>
      <c r="G500" s="41"/>
      <c r="H500" s="41"/>
      <c r="I500" s="219"/>
      <c r="J500" s="41"/>
      <c r="K500" s="41"/>
      <c r="L500" s="45"/>
      <c r="M500" s="220"/>
      <c r="N500" s="221"/>
      <c r="O500" s="85"/>
      <c r="P500" s="85"/>
      <c r="Q500" s="85"/>
      <c r="R500" s="85"/>
      <c r="S500" s="85"/>
      <c r="T500" s="86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144</v>
      </c>
      <c r="AU500" s="18" t="s">
        <v>81</v>
      </c>
    </row>
    <row r="501" s="12" customFormat="1" ht="22.8" customHeight="1">
      <c r="A501" s="12"/>
      <c r="B501" s="189"/>
      <c r="C501" s="190"/>
      <c r="D501" s="191" t="s">
        <v>70</v>
      </c>
      <c r="E501" s="203" t="s">
        <v>786</v>
      </c>
      <c r="F501" s="203" t="s">
        <v>787</v>
      </c>
      <c r="G501" s="190"/>
      <c r="H501" s="190"/>
      <c r="I501" s="193"/>
      <c r="J501" s="204">
        <f>BK501</f>
        <v>0</v>
      </c>
      <c r="K501" s="190"/>
      <c r="L501" s="195"/>
      <c r="M501" s="196"/>
      <c r="N501" s="197"/>
      <c r="O501" s="197"/>
      <c r="P501" s="198">
        <f>SUM(P502:P505)</f>
        <v>0</v>
      </c>
      <c r="Q501" s="197"/>
      <c r="R501" s="198">
        <f>SUM(R502:R505)</f>
        <v>0.091876399999999997</v>
      </c>
      <c r="S501" s="197"/>
      <c r="T501" s="199">
        <f>SUM(T502:T505)</f>
        <v>0</v>
      </c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R501" s="200" t="s">
        <v>81</v>
      </c>
      <c r="AT501" s="201" t="s">
        <v>70</v>
      </c>
      <c r="AU501" s="201" t="s">
        <v>79</v>
      </c>
      <c r="AY501" s="200" t="s">
        <v>134</v>
      </c>
      <c r="BK501" s="202">
        <f>SUM(BK502:BK505)</f>
        <v>0</v>
      </c>
    </row>
    <row r="502" s="2" customFormat="1" ht="16.5" customHeight="1">
      <c r="A502" s="39"/>
      <c r="B502" s="40"/>
      <c r="C502" s="205" t="s">
        <v>788</v>
      </c>
      <c r="D502" s="205" t="s">
        <v>137</v>
      </c>
      <c r="E502" s="206" t="s">
        <v>789</v>
      </c>
      <c r="F502" s="207" t="s">
        <v>790</v>
      </c>
      <c r="G502" s="208" t="s">
        <v>159</v>
      </c>
      <c r="H502" s="209">
        <v>656.25999999999999</v>
      </c>
      <c r="I502" s="210"/>
      <c r="J502" s="209">
        <f>ROUND(I502*H502,2)</f>
        <v>0</v>
      </c>
      <c r="K502" s="207" t="s">
        <v>141</v>
      </c>
      <c r="L502" s="45"/>
      <c r="M502" s="211" t="s">
        <v>18</v>
      </c>
      <c r="N502" s="212" t="s">
        <v>42</v>
      </c>
      <c r="O502" s="85"/>
      <c r="P502" s="213">
        <f>O502*H502</f>
        <v>0</v>
      </c>
      <c r="Q502" s="213">
        <v>0.00013999999999999999</v>
      </c>
      <c r="R502" s="213">
        <f>Q502*H502</f>
        <v>0.091876399999999997</v>
      </c>
      <c r="S502" s="213">
        <v>0</v>
      </c>
      <c r="T502" s="214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15" t="s">
        <v>153</v>
      </c>
      <c r="AT502" s="215" t="s">
        <v>137</v>
      </c>
      <c r="AU502" s="215" t="s">
        <v>81</v>
      </c>
      <c r="AY502" s="18" t="s">
        <v>134</v>
      </c>
      <c r="BE502" s="216">
        <f>IF(N502="základní",J502,0)</f>
        <v>0</v>
      </c>
      <c r="BF502" s="216">
        <f>IF(N502="snížená",J502,0)</f>
        <v>0</v>
      </c>
      <c r="BG502" s="216">
        <f>IF(N502="zákl. přenesená",J502,0)</f>
        <v>0</v>
      </c>
      <c r="BH502" s="216">
        <f>IF(N502="sníž. přenesená",J502,0)</f>
        <v>0</v>
      </c>
      <c r="BI502" s="216">
        <f>IF(N502="nulová",J502,0)</f>
        <v>0</v>
      </c>
      <c r="BJ502" s="18" t="s">
        <v>79</v>
      </c>
      <c r="BK502" s="216">
        <f>ROUND(I502*H502,2)</f>
        <v>0</v>
      </c>
      <c r="BL502" s="18" t="s">
        <v>153</v>
      </c>
      <c r="BM502" s="215" t="s">
        <v>791</v>
      </c>
    </row>
    <row r="503" s="2" customFormat="1">
      <c r="A503" s="39"/>
      <c r="B503" s="40"/>
      <c r="C503" s="41"/>
      <c r="D503" s="217" t="s">
        <v>144</v>
      </c>
      <c r="E503" s="41"/>
      <c r="F503" s="218" t="s">
        <v>792</v>
      </c>
      <c r="G503" s="41"/>
      <c r="H503" s="41"/>
      <c r="I503" s="219"/>
      <c r="J503" s="41"/>
      <c r="K503" s="41"/>
      <c r="L503" s="45"/>
      <c r="M503" s="220"/>
      <c r="N503" s="221"/>
      <c r="O503" s="85"/>
      <c r="P503" s="85"/>
      <c r="Q503" s="85"/>
      <c r="R503" s="85"/>
      <c r="S503" s="85"/>
      <c r="T503" s="86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144</v>
      </c>
      <c r="AU503" s="18" t="s">
        <v>81</v>
      </c>
    </row>
    <row r="504" s="13" customFormat="1">
      <c r="A504" s="13"/>
      <c r="B504" s="222"/>
      <c r="C504" s="223"/>
      <c r="D504" s="224" t="s">
        <v>146</v>
      </c>
      <c r="E504" s="225" t="s">
        <v>18</v>
      </c>
      <c r="F504" s="226" t="s">
        <v>793</v>
      </c>
      <c r="G504" s="223"/>
      <c r="H504" s="227">
        <v>656.25999999999999</v>
      </c>
      <c r="I504" s="228"/>
      <c r="J504" s="223"/>
      <c r="K504" s="223"/>
      <c r="L504" s="229"/>
      <c r="M504" s="230"/>
      <c r="N504" s="231"/>
      <c r="O504" s="231"/>
      <c r="P504" s="231"/>
      <c r="Q504" s="231"/>
      <c r="R504" s="231"/>
      <c r="S504" s="231"/>
      <c r="T504" s="23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3" t="s">
        <v>146</v>
      </c>
      <c r="AU504" s="233" t="s">
        <v>81</v>
      </c>
      <c r="AV504" s="13" t="s">
        <v>81</v>
      </c>
      <c r="AW504" s="13" t="s">
        <v>32</v>
      </c>
      <c r="AX504" s="13" t="s">
        <v>71</v>
      </c>
      <c r="AY504" s="233" t="s">
        <v>134</v>
      </c>
    </row>
    <row r="505" s="14" customFormat="1">
      <c r="A505" s="14"/>
      <c r="B505" s="234"/>
      <c r="C505" s="235"/>
      <c r="D505" s="224" t="s">
        <v>146</v>
      </c>
      <c r="E505" s="236" t="s">
        <v>18</v>
      </c>
      <c r="F505" s="237" t="s">
        <v>148</v>
      </c>
      <c r="G505" s="235"/>
      <c r="H505" s="238">
        <v>656.25999999999999</v>
      </c>
      <c r="I505" s="239"/>
      <c r="J505" s="235"/>
      <c r="K505" s="235"/>
      <c r="L505" s="240"/>
      <c r="M505" s="241"/>
      <c r="N505" s="242"/>
      <c r="O505" s="242"/>
      <c r="P505" s="242"/>
      <c r="Q505" s="242"/>
      <c r="R505" s="242"/>
      <c r="S505" s="242"/>
      <c r="T505" s="24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4" t="s">
        <v>146</v>
      </c>
      <c r="AU505" s="244" t="s">
        <v>81</v>
      </c>
      <c r="AV505" s="14" t="s">
        <v>142</v>
      </c>
      <c r="AW505" s="14" t="s">
        <v>32</v>
      </c>
      <c r="AX505" s="14" t="s">
        <v>79</v>
      </c>
      <c r="AY505" s="244" t="s">
        <v>134</v>
      </c>
    </row>
    <row r="506" s="12" customFormat="1" ht="22.8" customHeight="1">
      <c r="A506" s="12"/>
      <c r="B506" s="189"/>
      <c r="C506" s="190"/>
      <c r="D506" s="191" t="s">
        <v>70</v>
      </c>
      <c r="E506" s="203" t="s">
        <v>794</v>
      </c>
      <c r="F506" s="203" t="s">
        <v>795</v>
      </c>
      <c r="G506" s="190"/>
      <c r="H506" s="190"/>
      <c r="I506" s="193"/>
      <c r="J506" s="204">
        <f>BK506</f>
        <v>0</v>
      </c>
      <c r="K506" s="190"/>
      <c r="L506" s="195"/>
      <c r="M506" s="196"/>
      <c r="N506" s="197"/>
      <c r="O506" s="197"/>
      <c r="P506" s="198">
        <f>SUM(P507:P513)</f>
        <v>0</v>
      </c>
      <c r="Q506" s="197"/>
      <c r="R506" s="198">
        <f>SUM(R507:R513)</f>
        <v>0</v>
      </c>
      <c r="S506" s="197"/>
      <c r="T506" s="199">
        <f>SUM(T507:T513)</f>
        <v>12.7148918</v>
      </c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R506" s="200" t="s">
        <v>81</v>
      </c>
      <c r="AT506" s="201" t="s">
        <v>70</v>
      </c>
      <c r="AU506" s="201" t="s">
        <v>79</v>
      </c>
      <c r="AY506" s="200" t="s">
        <v>134</v>
      </c>
      <c r="BK506" s="202">
        <f>SUM(BK507:BK513)</f>
        <v>0</v>
      </c>
    </row>
    <row r="507" s="2" customFormat="1" ht="16.5" customHeight="1">
      <c r="A507" s="39"/>
      <c r="B507" s="40"/>
      <c r="C507" s="205" t="s">
        <v>796</v>
      </c>
      <c r="D507" s="205" t="s">
        <v>137</v>
      </c>
      <c r="E507" s="206" t="s">
        <v>797</v>
      </c>
      <c r="F507" s="207" t="s">
        <v>798</v>
      </c>
      <c r="G507" s="208" t="s">
        <v>159</v>
      </c>
      <c r="H507" s="209">
        <v>669.90999999999997</v>
      </c>
      <c r="I507" s="210"/>
      <c r="J507" s="209">
        <f>ROUND(I507*H507,2)</f>
        <v>0</v>
      </c>
      <c r="K507" s="207" t="s">
        <v>141</v>
      </c>
      <c r="L507" s="45"/>
      <c r="M507" s="211" t="s">
        <v>18</v>
      </c>
      <c r="N507" s="212" t="s">
        <v>42</v>
      </c>
      <c r="O507" s="85"/>
      <c r="P507" s="213">
        <f>O507*H507</f>
        <v>0</v>
      </c>
      <c r="Q507" s="213">
        <v>0</v>
      </c>
      <c r="R507" s="213">
        <f>Q507*H507</f>
        <v>0</v>
      </c>
      <c r="S507" s="213">
        <v>0.0080000000000000002</v>
      </c>
      <c r="T507" s="214">
        <f>S507*H507</f>
        <v>5.35928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15" t="s">
        <v>153</v>
      </c>
      <c r="AT507" s="215" t="s">
        <v>137</v>
      </c>
      <c r="AU507" s="215" t="s">
        <v>81</v>
      </c>
      <c r="AY507" s="18" t="s">
        <v>134</v>
      </c>
      <c r="BE507" s="216">
        <f>IF(N507="základní",J507,0)</f>
        <v>0</v>
      </c>
      <c r="BF507" s="216">
        <f>IF(N507="snížená",J507,0)</f>
        <v>0</v>
      </c>
      <c r="BG507" s="216">
        <f>IF(N507="zákl. přenesená",J507,0)</f>
        <v>0</v>
      </c>
      <c r="BH507" s="216">
        <f>IF(N507="sníž. přenesená",J507,0)</f>
        <v>0</v>
      </c>
      <c r="BI507" s="216">
        <f>IF(N507="nulová",J507,0)</f>
        <v>0</v>
      </c>
      <c r="BJ507" s="18" t="s">
        <v>79</v>
      </c>
      <c r="BK507" s="216">
        <f>ROUND(I507*H507,2)</f>
        <v>0</v>
      </c>
      <c r="BL507" s="18" t="s">
        <v>153</v>
      </c>
      <c r="BM507" s="215" t="s">
        <v>799</v>
      </c>
    </row>
    <row r="508" s="2" customFormat="1">
      <c r="A508" s="39"/>
      <c r="B508" s="40"/>
      <c r="C508" s="41"/>
      <c r="D508" s="217" t="s">
        <v>144</v>
      </c>
      <c r="E508" s="41"/>
      <c r="F508" s="218" t="s">
        <v>800</v>
      </c>
      <c r="G508" s="41"/>
      <c r="H508" s="41"/>
      <c r="I508" s="219"/>
      <c r="J508" s="41"/>
      <c r="K508" s="41"/>
      <c r="L508" s="45"/>
      <c r="M508" s="220"/>
      <c r="N508" s="221"/>
      <c r="O508" s="85"/>
      <c r="P508" s="85"/>
      <c r="Q508" s="85"/>
      <c r="R508" s="85"/>
      <c r="S508" s="85"/>
      <c r="T508" s="86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144</v>
      </c>
      <c r="AU508" s="18" t="s">
        <v>81</v>
      </c>
    </row>
    <row r="509" s="2" customFormat="1" ht="16.5" customHeight="1">
      <c r="A509" s="39"/>
      <c r="B509" s="40"/>
      <c r="C509" s="205" t="s">
        <v>801</v>
      </c>
      <c r="D509" s="205" t="s">
        <v>137</v>
      </c>
      <c r="E509" s="206" t="s">
        <v>802</v>
      </c>
      <c r="F509" s="207" t="s">
        <v>803</v>
      </c>
      <c r="G509" s="208" t="s">
        <v>159</v>
      </c>
      <c r="H509" s="209">
        <v>669.90999999999997</v>
      </c>
      <c r="I509" s="210"/>
      <c r="J509" s="209">
        <f>ROUND(I509*H509,2)</f>
        <v>0</v>
      </c>
      <c r="K509" s="207" t="s">
        <v>18</v>
      </c>
      <c r="L509" s="45"/>
      <c r="M509" s="211" t="s">
        <v>18</v>
      </c>
      <c r="N509" s="212" t="s">
        <v>42</v>
      </c>
      <c r="O509" s="85"/>
      <c r="P509" s="213">
        <f>O509*H509</f>
        <v>0</v>
      </c>
      <c r="Q509" s="213">
        <v>0</v>
      </c>
      <c r="R509" s="213">
        <f>Q509*H509</f>
        <v>0</v>
      </c>
      <c r="S509" s="213">
        <v>0.01098</v>
      </c>
      <c r="T509" s="214">
        <f>S509*H509</f>
        <v>7.3556118000000001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15" t="s">
        <v>153</v>
      </c>
      <c r="AT509" s="215" t="s">
        <v>137</v>
      </c>
      <c r="AU509" s="215" t="s">
        <v>81</v>
      </c>
      <c r="AY509" s="18" t="s">
        <v>134</v>
      </c>
      <c r="BE509" s="216">
        <f>IF(N509="základní",J509,0)</f>
        <v>0</v>
      </c>
      <c r="BF509" s="216">
        <f>IF(N509="snížená",J509,0)</f>
        <v>0</v>
      </c>
      <c r="BG509" s="216">
        <f>IF(N509="zákl. přenesená",J509,0)</f>
        <v>0</v>
      </c>
      <c r="BH509" s="216">
        <f>IF(N509="sníž. přenesená",J509,0)</f>
        <v>0</v>
      </c>
      <c r="BI509" s="216">
        <f>IF(N509="nulová",J509,0)</f>
        <v>0</v>
      </c>
      <c r="BJ509" s="18" t="s">
        <v>79</v>
      </c>
      <c r="BK509" s="216">
        <f>ROUND(I509*H509,2)</f>
        <v>0</v>
      </c>
      <c r="BL509" s="18" t="s">
        <v>153</v>
      </c>
      <c r="BM509" s="215" t="s">
        <v>804</v>
      </c>
    </row>
    <row r="510" s="13" customFormat="1">
      <c r="A510" s="13"/>
      <c r="B510" s="222"/>
      <c r="C510" s="223"/>
      <c r="D510" s="224" t="s">
        <v>146</v>
      </c>
      <c r="E510" s="225" t="s">
        <v>18</v>
      </c>
      <c r="F510" s="226" t="s">
        <v>805</v>
      </c>
      <c r="G510" s="223"/>
      <c r="H510" s="227">
        <v>413.57999999999998</v>
      </c>
      <c r="I510" s="228"/>
      <c r="J510" s="223"/>
      <c r="K510" s="223"/>
      <c r="L510" s="229"/>
      <c r="M510" s="230"/>
      <c r="N510" s="231"/>
      <c r="O510" s="231"/>
      <c r="P510" s="231"/>
      <c r="Q510" s="231"/>
      <c r="R510" s="231"/>
      <c r="S510" s="231"/>
      <c r="T510" s="23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3" t="s">
        <v>146</v>
      </c>
      <c r="AU510" s="233" t="s">
        <v>81</v>
      </c>
      <c r="AV510" s="13" t="s">
        <v>81</v>
      </c>
      <c r="AW510" s="13" t="s">
        <v>32</v>
      </c>
      <c r="AX510" s="13" t="s">
        <v>71</v>
      </c>
      <c r="AY510" s="233" t="s">
        <v>134</v>
      </c>
    </row>
    <row r="511" s="13" customFormat="1">
      <c r="A511" s="13"/>
      <c r="B511" s="222"/>
      <c r="C511" s="223"/>
      <c r="D511" s="224" t="s">
        <v>146</v>
      </c>
      <c r="E511" s="225" t="s">
        <v>18</v>
      </c>
      <c r="F511" s="226" t="s">
        <v>806</v>
      </c>
      <c r="G511" s="223"/>
      <c r="H511" s="227">
        <v>44.219999999999999</v>
      </c>
      <c r="I511" s="228"/>
      <c r="J511" s="223"/>
      <c r="K511" s="223"/>
      <c r="L511" s="229"/>
      <c r="M511" s="230"/>
      <c r="N511" s="231"/>
      <c r="O511" s="231"/>
      <c r="P511" s="231"/>
      <c r="Q511" s="231"/>
      <c r="R511" s="231"/>
      <c r="S511" s="231"/>
      <c r="T511" s="23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3" t="s">
        <v>146</v>
      </c>
      <c r="AU511" s="233" t="s">
        <v>81</v>
      </c>
      <c r="AV511" s="13" t="s">
        <v>81</v>
      </c>
      <c r="AW511" s="13" t="s">
        <v>32</v>
      </c>
      <c r="AX511" s="13" t="s">
        <v>71</v>
      </c>
      <c r="AY511" s="233" t="s">
        <v>134</v>
      </c>
    </row>
    <row r="512" s="13" customFormat="1">
      <c r="A512" s="13"/>
      <c r="B512" s="222"/>
      <c r="C512" s="223"/>
      <c r="D512" s="224" t="s">
        <v>146</v>
      </c>
      <c r="E512" s="225" t="s">
        <v>18</v>
      </c>
      <c r="F512" s="226" t="s">
        <v>807</v>
      </c>
      <c r="G512" s="223"/>
      <c r="H512" s="227">
        <v>212.11000000000001</v>
      </c>
      <c r="I512" s="228"/>
      <c r="J512" s="223"/>
      <c r="K512" s="223"/>
      <c r="L512" s="229"/>
      <c r="M512" s="230"/>
      <c r="N512" s="231"/>
      <c r="O512" s="231"/>
      <c r="P512" s="231"/>
      <c r="Q512" s="231"/>
      <c r="R512" s="231"/>
      <c r="S512" s="231"/>
      <c r="T512" s="23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3" t="s">
        <v>146</v>
      </c>
      <c r="AU512" s="233" t="s">
        <v>81</v>
      </c>
      <c r="AV512" s="13" t="s">
        <v>81</v>
      </c>
      <c r="AW512" s="13" t="s">
        <v>32</v>
      </c>
      <c r="AX512" s="13" t="s">
        <v>71</v>
      </c>
      <c r="AY512" s="233" t="s">
        <v>134</v>
      </c>
    </row>
    <row r="513" s="14" customFormat="1">
      <c r="A513" s="14"/>
      <c r="B513" s="234"/>
      <c r="C513" s="235"/>
      <c r="D513" s="224" t="s">
        <v>146</v>
      </c>
      <c r="E513" s="236" t="s">
        <v>18</v>
      </c>
      <c r="F513" s="237" t="s">
        <v>148</v>
      </c>
      <c r="G513" s="235"/>
      <c r="H513" s="238">
        <v>669.90999999999997</v>
      </c>
      <c r="I513" s="239"/>
      <c r="J513" s="235"/>
      <c r="K513" s="235"/>
      <c r="L513" s="240"/>
      <c r="M513" s="241"/>
      <c r="N513" s="242"/>
      <c r="O513" s="242"/>
      <c r="P513" s="242"/>
      <c r="Q513" s="242"/>
      <c r="R513" s="242"/>
      <c r="S513" s="242"/>
      <c r="T513" s="243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4" t="s">
        <v>146</v>
      </c>
      <c r="AU513" s="244" t="s">
        <v>81</v>
      </c>
      <c r="AV513" s="14" t="s">
        <v>142</v>
      </c>
      <c r="AW513" s="14" t="s">
        <v>32</v>
      </c>
      <c r="AX513" s="14" t="s">
        <v>79</v>
      </c>
      <c r="AY513" s="244" t="s">
        <v>134</v>
      </c>
    </row>
    <row r="514" s="12" customFormat="1" ht="22.8" customHeight="1">
      <c r="A514" s="12"/>
      <c r="B514" s="189"/>
      <c r="C514" s="190"/>
      <c r="D514" s="191" t="s">
        <v>70</v>
      </c>
      <c r="E514" s="203" t="s">
        <v>808</v>
      </c>
      <c r="F514" s="203" t="s">
        <v>809</v>
      </c>
      <c r="G514" s="190"/>
      <c r="H514" s="190"/>
      <c r="I514" s="193"/>
      <c r="J514" s="204">
        <f>BK514</f>
        <v>0</v>
      </c>
      <c r="K514" s="190"/>
      <c r="L514" s="195"/>
      <c r="M514" s="196"/>
      <c r="N514" s="197"/>
      <c r="O514" s="197"/>
      <c r="P514" s="198">
        <f>SUM(P515:P523)</f>
        <v>0</v>
      </c>
      <c r="Q514" s="197"/>
      <c r="R514" s="198">
        <f>SUM(R515:R523)</f>
        <v>0.27272000000000002</v>
      </c>
      <c r="S514" s="197"/>
      <c r="T514" s="199">
        <f>SUM(T515:T523)</f>
        <v>0</v>
      </c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R514" s="200" t="s">
        <v>81</v>
      </c>
      <c r="AT514" s="201" t="s">
        <v>70</v>
      </c>
      <c r="AU514" s="201" t="s">
        <v>79</v>
      </c>
      <c r="AY514" s="200" t="s">
        <v>134</v>
      </c>
      <c r="BK514" s="202">
        <f>SUM(BK515:BK523)</f>
        <v>0</v>
      </c>
    </row>
    <row r="515" s="2" customFormat="1" ht="24.15" customHeight="1">
      <c r="A515" s="39"/>
      <c r="B515" s="40"/>
      <c r="C515" s="205" t="s">
        <v>810</v>
      </c>
      <c r="D515" s="205" t="s">
        <v>137</v>
      </c>
      <c r="E515" s="206" t="s">
        <v>811</v>
      </c>
      <c r="F515" s="207" t="s">
        <v>812</v>
      </c>
      <c r="G515" s="208" t="s">
        <v>813</v>
      </c>
      <c r="H515" s="209">
        <v>254.40000000000001</v>
      </c>
      <c r="I515" s="210"/>
      <c r="J515" s="209">
        <f>ROUND(I515*H515,2)</f>
        <v>0</v>
      </c>
      <c r="K515" s="207" t="s">
        <v>141</v>
      </c>
      <c r="L515" s="45"/>
      <c r="M515" s="211" t="s">
        <v>18</v>
      </c>
      <c r="N515" s="212" t="s">
        <v>42</v>
      </c>
      <c r="O515" s="85"/>
      <c r="P515" s="213">
        <f>O515*H515</f>
        <v>0</v>
      </c>
      <c r="Q515" s="213">
        <v>5.0000000000000002E-05</v>
      </c>
      <c r="R515" s="213">
        <f>Q515*H515</f>
        <v>0.01272</v>
      </c>
      <c r="S515" s="213">
        <v>0</v>
      </c>
      <c r="T515" s="214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15" t="s">
        <v>153</v>
      </c>
      <c r="AT515" s="215" t="s">
        <v>137</v>
      </c>
      <c r="AU515" s="215" t="s">
        <v>81</v>
      </c>
      <c r="AY515" s="18" t="s">
        <v>134</v>
      </c>
      <c r="BE515" s="216">
        <f>IF(N515="základní",J515,0)</f>
        <v>0</v>
      </c>
      <c r="BF515" s="216">
        <f>IF(N515="snížená",J515,0)</f>
        <v>0</v>
      </c>
      <c r="BG515" s="216">
        <f>IF(N515="zákl. přenesená",J515,0)</f>
        <v>0</v>
      </c>
      <c r="BH515" s="216">
        <f>IF(N515="sníž. přenesená",J515,0)</f>
        <v>0</v>
      </c>
      <c r="BI515" s="216">
        <f>IF(N515="nulová",J515,0)</f>
        <v>0</v>
      </c>
      <c r="BJ515" s="18" t="s">
        <v>79</v>
      </c>
      <c r="BK515" s="216">
        <f>ROUND(I515*H515,2)</f>
        <v>0</v>
      </c>
      <c r="BL515" s="18" t="s">
        <v>153</v>
      </c>
      <c r="BM515" s="215" t="s">
        <v>814</v>
      </c>
    </row>
    <row r="516" s="2" customFormat="1">
      <c r="A516" s="39"/>
      <c r="B516" s="40"/>
      <c r="C516" s="41"/>
      <c r="D516" s="217" t="s">
        <v>144</v>
      </c>
      <c r="E516" s="41"/>
      <c r="F516" s="218" t="s">
        <v>815</v>
      </c>
      <c r="G516" s="41"/>
      <c r="H516" s="41"/>
      <c r="I516" s="219"/>
      <c r="J516" s="41"/>
      <c r="K516" s="41"/>
      <c r="L516" s="45"/>
      <c r="M516" s="220"/>
      <c r="N516" s="221"/>
      <c r="O516" s="85"/>
      <c r="P516" s="85"/>
      <c r="Q516" s="85"/>
      <c r="R516" s="85"/>
      <c r="S516" s="85"/>
      <c r="T516" s="86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144</v>
      </c>
      <c r="AU516" s="18" t="s">
        <v>81</v>
      </c>
    </row>
    <row r="517" s="15" customFormat="1">
      <c r="A517" s="15"/>
      <c r="B517" s="245"/>
      <c r="C517" s="246"/>
      <c r="D517" s="224" t="s">
        <v>146</v>
      </c>
      <c r="E517" s="247" t="s">
        <v>18</v>
      </c>
      <c r="F517" s="248" t="s">
        <v>816</v>
      </c>
      <c r="G517" s="246"/>
      <c r="H517" s="247" t="s">
        <v>18</v>
      </c>
      <c r="I517" s="249"/>
      <c r="J517" s="246"/>
      <c r="K517" s="246"/>
      <c r="L517" s="250"/>
      <c r="M517" s="251"/>
      <c r="N517" s="252"/>
      <c r="O517" s="252"/>
      <c r="P517" s="252"/>
      <c r="Q517" s="252"/>
      <c r="R517" s="252"/>
      <c r="S517" s="252"/>
      <c r="T517" s="253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54" t="s">
        <v>146</v>
      </c>
      <c r="AU517" s="254" t="s">
        <v>81</v>
      </c>
      <c r="AV517" s="15" t="s">
        <v>79</v>
      </c>
      <c r="AW517" s="15" t="s">
        <v>32</v>
      </c>
      <c r="AX517" s="15" t="s">
        <v>71</v>
      </c>
      <c r="AY517" s="254" t="s">
        <v>134</v>
      </c>
    </row>
    <row r="518" s="13" customFormat="1">
      <c r="A518" s="13"/>
      <c r="B518" s="222"/>
      <c r="C518" s="223"/>
      <c r="D518" s="224" t="s">
        <v>146</v>
      </c>
      <c r="E518" s="225" t="s">
        <v>18</v>
      </c>
      <c r="F518" s="226" t="s">
        <v>817</v>
      </c>
      <c r="G518" s="223"/>
      <c r="H518" s="227">
        <v>254.40000000000001</v>
      </c>
      <c r="I518" s="228"/>
      <c r="J518" s="223"/>
      <c r="K518" s="223"/>
      <c r="L518" s="229"/>
      <c r="M518" s="230"/>
      <c r="N518" s="231"/>
      <c r="O518" s="231"/>
      <c r="P518" s="231"/>
      <c r="Q518" s="231"/>
      <c r="R518" s="231"/>
      <c r="S518" s="231"/>
      <c r="T518" s="23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3" t="s">
        <v>146</v>
      </c>
      <c r="AU518" s="233" t="s">
        <v>81</v>
      </c>
      <c r="AV518" s="13" t="s">
        <v>81</v>
      </c>
      <c r="AW518" s="13" t="s">
        <v>32</v>
      </c>
      <c r="AX518" s="13" t="s">
        <v>71</v>
      </c>
      <c r="AY518" s="233" t="s">
        <v>134</v>
      </c>
    </row>
    <row r="519" s="14" customFormat="1">
      <c r="A519" s="14"/>
      <c r="B519" s="234"/>
      <c r="C519" s="235"/>
      <c r="D519" s="224" t="s">
        <v>146</v>
      </c>
      <c r="E519" s="236" t="s">
        <v>18</v>
      </c>
      <c r="F519" s="237" t="s">
        <v>148</v>
      </c>
      <c r="G519" s="235"/>
      <c r="H519" s="238">
        <v>254.40000000000001</v>
      </c>
      <c r="I519" s="239"/>
      <c r="J519" s="235"/>
      <c r="K519" s="235"/>
      <c r="L519" s="240"/>
      <c r="M519" s="241"/>
      <c r="N519" s="242"/>
      <c r="O519" s="242"/>
      <c r="P519" s="242"/>
      <c r="Q519" s="242"/>
      <c r="R519" s="242"/>
      <c r="S519" s="242"/>
      <c r="T519" s="24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4" t="s">
        <v>146</v>
      </c>
      <c r="AU519" s="244" t="s">
        <v>81</v>
      </c>
      <c r="AV519" s="14" t="s">
        <v>142</v>
      </c>
      <c r="AW519" s="14" t="s">
        <v>32</v>
      </c>
      <c r="AX519" s="14" t="s">
        <v>79</v>
      </c>
      <c r="AY519" s="244" t="s">
        <v>134</v>
      </c>
    </row>
    <row r="520" s="2" customFormat="1" ht="21.75" customHeight="1">
      <c r="A520" s="39"/>
      <c r="B520" s="40"/>
      <c r="C520" s="255" t="s">
        <v>818</v>
      </c>
      <c r="D520" s="255" t="s">
        <v>177</v>
      </c>
      <c r="E520" s="256" t="s">
        <v>819</v>
      </c>
      <c r="F520" s="257" t="s">
        <v>820</v>
      </c>
      <c r="G520" s="258" t="s">
        <v>386</v>
      </c>
      <c r="H520" s="259">
        <v>0.26000000000000001</v>
      </c>
      <c r="I520" s="260"/>
      <c r="J520" s="259">
        <f>ROUND(I520*H520,2)</f>
        <v>0</v>
      </c>
      <c r="K520" s="257" t="s">
        <v>141</v>
      </c>
      <c r="L520" s="261"/>
      <c r="M520" s="262" t="s">
        <v>18</v>
      </c>
      <c r="N520" s="263" t="s">
        <v>42</v>
      </c>
      <c r="O520" s="85"/>
      <c r="P520" s="213">
        <f>O520*H520</f>
        <v>0</v>
      </c>
      <c r="Q520" s="213">
        <v>1</v>
      </c>
      <c r="R520" s="213">
        <f>Q520*H520</f>
        <v>0.26000000000000001</v>
      </c>
      <c r="S520" s="213">
        <v>0</v>
      </c>
      <c r="T520" s="214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15" t="s">
        <v>332</v>
      </c>
      <c r="AT520" s="215" t="s">
        <v>177</v>
      </c>
      <c r="AU520" s="215" t="s">
        <v>81</v>
      </c>
      <c r="AY520" s="18" t="s">
        <v>134</v>
      </c>
      <c r="BE520" s="216">
        <f>IF(N520="základní",J520,0)</f>
        <v>0</v>
      </c>
      <c r="BF520" s="216">
        <f>IF(N520="snížená",J520,0)</f>
        <v>0</v>
      </c>
      <c r="BG520" s="216">
        <f>IF(N520="zákl. přenesená",J520,0)</f>
        <v>0</v>
      </c>
      <c r="BH520" s="216">
        <f>IF(N520="sníž. přenesená",J520,0)</f>
        <v>0</v>
      </c>
      <c r="BI520" s="216">
        <f>IF(N520="nulová",J520,0)</f>
        <v>0</v>
      </c>
      <c r="BJ520" s="18" t="s">
        <v>79</v>
      </c>
      <c r="BK520" s="216">
        <f>ROUND(I520*H520,2)</f>
        <v>0</v>
      </c>
      <c r="BL520" s="18" t="s">
        <v>153</v>
      </c>
      <c r="BM520" s="215" t="s">
        <v>821</v>
      </c>
    </row>
    <row r="521" s="2" customFormat="1">
      <c r="A521" s="39"/>
      <c r="B521" s="40"/>
      <c r="C521" s="41"/>
      <c r="D521" s="217" t="s">
        <v>144</v>
      </c>
      <c r="E521" s="41"/>
      <c r="F521" s="218" t="s">
        <v>822</v>
      </c>
      <c r="G521" s="41"/>
      <c r="H521" s="41"/>
      <c r="I521" s="219"/>
      <c r="J521" s="41"/>
      <c r="K521" s="41"/>
      <c r="L521" s="45"/>
      <c r="M521" s="220"/>
      <c r="N521" s="221"/>
      <c r="O521" s="85"/>
      <c r="P521" s="85"/>
      <c r="Q521" s="85"/>
      <c r="R521" s="85"/>
      <c r="S521" s="85"/>
      <c r="T521" s="86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144</v>
      </c>
      <c r="AU521" s="18" t="s">
        <v>81</v>
      </c>
    </row>
    <row r="522" s="2" customFormat="1" ht="49.05" customHeight="1">
      <c r="A522" s="39"/>
      <c r="B522" s="40"/>
      <c r="C522" s="205" t="s">
        <v>823</v>
      </c>
      <c r="D522" s="205" t="s">
        <v>137</v>
      </c>
      <c r="E522" s="206" t="s">
        <v>824</v>
      </c>
      <c r="F522" s="207" t="s">
        <v>825</v>
      </c>
      <c r="G522" s="208" t="s">
        <v>386</v>
      </c>
      <c r="H522" s="209">
        <v>0.27000000000000002</v>
      </c>
      <c r="I522" s="210"/>
      <c r="J522" s="209">
        <f>ROUND(I522*H522,2)</f>
        <v>0</v>
      </c>
      <c r="K522" s="207" t="s">
        <v>141</v>
      </c>
      <c r="L522" s="45"/>
      <c r="M522" s="211" t="s">
        <v>18</v>
      </c>
      <c r="N522" s="212" t="s">
        <v>42</v>
      </c>
      <c r="O522" s="85"/>
      <c r="P522" s="213">
        <f>O522*H522</f>
        <v>0</v>
      </c>
      <c r="Q522" s="213">
        <v>0</v>
      </c>
      <c r="R522" s="213">
        <f>Q522*H522</f>
        <v>0</v>
      </c>
      <c r="S522" s="213">
        <v>0</v>
      </c>
      <c r="T522" s="214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15" t="s">
        <v>153</v>
      </c>
      <c r="AT522" s="215" t="s">
        <v>137</v>
      </c>
      <c r="AU522" s="215" t="s">
        <v>81</v>
      </c>
      <c r="AY522" s="18" t="s">
        <v>134</v>
      </c>
      <c r="BE522" s="216">
        <f>IF(N522="základní",J522,0)</f>
        <v>0</v>
      </c>
      <c r="BF522" s="216">
        <f>IF(N522="snížená",J522,0)</f>
        <v>0</v>
      </c>
      <c r="BG522" s="216">
        <f>IF(N522="zákl. přenesená",J522,0)</f>
        <v>0</v>
      </c>
      <c r="BH522" s="216">
        <f>IF(N522="sníž. přenesená",J522,0)</f>
        <v>0</v>
      </c>
      <c r="BI522" s="216">
        <f>IF(N522="nulová",J522,0)</f>
        <v>0</v>
      </c>
      <c r="BJ522" s="18" t="s">
        <v>79</v>
      </c>
      <c r="BK522" s="216">
        <f>ROUND(I522*H522,2)</f>
        <v>0</v>
      </c>
      <c r="BL522" s="18" t="s">
        <v>153</v>
      </c>
      <c r="BM522" s="215" t="s">
        <v>826</v>
      </c>
    </row>
    <row r="523" s="2" customFormat="1">
      <c r="A523" s="39"/>
      <c r="B523" s="40"/>
      <c r="C523" s="41"/>
      <c r="D523" s="217" t="s">
        <v>144</v>
      </c>
      <c r="E523" s="41"/>
      <c r="F523" s="218" t="s">
        <v>827</v>
      </c>
      <c r="G523" s="41"/>
      <c r="H523" s="41"/>
      <c r="I523" s="219"/>
      <c r="J523" s="41"/>
      <c r="K523" s="41"/>
      <c r="L523" s="45"/>
      <c r="M523" s="220"/>
      <c r="N523" s="221"/>
      <c r="O523" s="85"/>
      <c r="P523" s="85"/>
      <c r="Q523" s="85"/>
      <c r="R523" s="85"/>
      <c r="S523" s="85"/>
      <c r="T523" s="86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144</v>
      </c>
      <c r="AU523" s="18" t="s">
        <v>81</v>
      </c>
    </row>
    <row r="524" s="12" customFormat="1" ht="22.8" customHeight="1">
      <c r="A524" s="12"/>
      <c r="B524" s="189"/>
      <c r="C524" s="190"/>
      <c r="D524" s="191" t="s">
        <v>70</v>
      </c>
      <c r="E524" s="203" t="s">
        <v>828</v>
      </c>
      <c r="F524" s="203" t="s">
        <v>829</v>
      </c>
      <c r="G524" s="190"/>
      <c r="H524" s="190"/>
      <c r="I524" s="193"/>
      <c r="J524" s="204">
        <f>BK524</f>
        <v>0</v>
      </c>
      <c r="K524" s="190"/>
      <c r="L524" s="195"/>
      <c r="M524" s="196"/>
      <c r="N524" s="197"/>
      <c r="O524" s="197"/>
      <c r="P524" s="198">
        <f>SUM(P525:P530)</f>
        <v>0</v>
      </c>
      <c r="Q524" s="197"/>
      <c r="R524" s="198">
        <f>SUM(R525:R530)</f>
        <v>0.052200000000000003</v>
      </c>
      <c r="S524" s="197"/>
      <c r="T524" s="199">
        <f>SUM(T525:T530)</f>
        <v>0</v>
      </c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R524" s="200" t="s">
        <v>81</v>
      </c>
      <c r="AT524" s="201" t="s">
        <v>70</v>
      </c>
      <c r="AU524" s="201" t="s">
        <v>79</v>
      </c>
      <c r="AY524" s="200" t="s">
        <v>134</v>
      </c>
      <c r="BK524" s="202">
        <f>SUM(BK525:BK530)</f>
        <v>0</v>
      </c>
    </row>
    <row r="525" s="2" customFormat="1" ht="37.8" customHeight="1">
      <c r="A525" s="39"/>
      <c r="B525" s="40"/>
      <c r="C525" s="205" t="s">
        <v>830</v>
      </c>
      <c r="D525" s="205" t="s">
        <v>137</v>
      </c>
      <c r="E525" s="206" t="s">
        <v>831</v>
      </c>
      <c r="F525" s="207" t="s">
        <v>832</v>
      </c>
      <c r="G525" s="208" t="s">
        <v>159</v>
      </c>
      <c r="H525" s="209">
        <v>104.40000000000001</v>
      </c>
      <c r="I525" s="210"/>
      <c r="J525" s="209">
        <f>ROUND(I525*H525,2)</f>
        <v>0</v>
      </c>
      <c r="K525" s="207" t="s">
        <v>141</v>
      </c>
      <c r="L525" s="45"/>
      <c r="M525" s="211" t="s">
        <v>18</v>
      </c>
      <c r="N525" s="212" t="s">
        <v>42</v>
      </c>
      <c r="O525" s="85"/>
      <c r="P525" s="213">
        <f>O525*H525</f>
        <v>0</v>
      </c>
      <c r="Q525" s="213">
        <v>0.00013999999999999999</v>
      </c>
      <c r="R525" s="213">
        <f>Q525*H525</f>
        <v>0.014615999999999999</v>
      </c>
      <c r="S525" s="213">
        <v>0</v>
      </c>
      <c r="T525" s="214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15" t="s">
        <v>153</v>
      </c>
      <c r="AT525" s="215" t="s">
        <v>137</v>
      </c>
      <c r="AU525" s="215" t="s">
        <v>81</v>
      </c>
      <c r="AY525" s="18" t="s">
        <v>134</v>
      </c>
      <c r="BE525" s="216">
        <f>IF(N525="základní",J525,0)</f>
        <v>0</v>
      </c>
      <c r="BF525" s="216">
        <f>IF(N525="snížená",J525,0)</f>
        <v>0</v>
      </c>
      <c r="BG525" s="216">
        <f>IF(N525="zákl. přenesená",J525,0)</f>
        <v>0</v>
      </c>
      <c r="BH525" s="216">
        <f>IF(N525="sníž. přenesená",J525,0)</f>
        <v>0</v>
      </c>
      <c r="BI525" s="216">
        <f>IF(N525="nulová",J525,0)</f>
        <v>0</v>
      </c>
      <c r="BJ525" s="18" t="s">
        <v>79</v>
      </c>
      <c r="BK525" s="216">
        <f>ROUND(I525*H525,2)</f>
        <v>0</v>
      </c>
      <c r="BL525" s="18" t="s">
        <v>153</v>
      </c>
      <c r="BM525" s="215" t="s">
        <v>833</v>
      </c>
    </row>
    <row r="526" s="2" customFormat="1">
      <c r="A526" s="39"/>
      <c r="B526" s="40"/>
      <c r="C526" s="41"/>
      <c r="D526" s="217" t="s">
        <v>144</v>
      </c>
      <c r="E526" s="41"/>
      <c r="F526" s="218" t="s">
        <v>834</v>
      </c>
      <c r="G526" s="41"/>
      <c r="H526" s="41"/>
      <c r="I526" s="219"/>
      <c r="J526" s="41"/>
      <c r="K526" s="41"/>
      <c r="L526" s="45"/>
      <c r="M526" s="220"/>
      <c r="N526" s="221"/>
      <c r="O526" s="85"/>
      <c r="P526" s="85"/>
      <c r="Q526" s="85"/>
      <c r="R526" s="85"/>
      <c r="S526" s="85"/>
      <c r="T526" s="86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144</v>
      </c>
      <c r="AU526" s="18" t="s">
        <v>81</v>
      </c>
    </row>
    <row r="527" s="2" customFormat="1" ht="44.25" customHeight="1">
      <c r="A527" s="39"/>
      <c r="B527" s="40"/>
      <c r="C527" s="205" t="s">
        <v>835</v>
      </c>
      <c r="D527" s="205" t="s">
        <v>137</v>
      </c>
      <c r="E527" s="206" t="s">
        <v>836</v>
      </c>
      <c r="F527" s="207" t="s">
        <v>837</v>
      </c>
      <c r="G527" s="208" t="s">
        <v>159</v>
      </c>
      <c r="H527" s="209">
        <v>104.40000000000001</v>
      </c>
      <c r="I527" s="210"/>
      <c r="J527" s="209">
        <f>ROUND(I527*H527,2)</f>
        <v>0</v>
      </c>
      <c r="K527" s="207" t="s">
        <v>141</v>
      </c>
      <c r="L527" s="45"/>
      <c r="M527" s="211" t="s">
        <v>18</v>
      </c>
      <c r="N527" s="212" t="s">
        <v>42</v>
      </c>
      <c r="O527" s="85"/>
      <c r="P527" s="213">
        <f>O527*H527</f>
        <v>0</v>
      </c>
      <c r="Q527" s="213">
        <v>0.00036000000000000002</v>
      </c>
      <c r="R527" s="213">
        <f>Q527*H527</f>
        <v>0.037584000000000006</v>
      </c>
      <c r="S527" s="213">
        <v>0</v>
      </c>
      <c r="T527" s="214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15" t="s">
        <v>153</v>
      </c>
      <c r="AT527" s="215" t="s">
        <v>137</v>
      </c>
      <c r="AU527" s="215" t="s">
        <v>81</v>
      </c>
      <c r="AY527" s="18" t="s">
        <v>134</v>
      </c>
      <c r="BE527" s="216">
        <f>IF(N527="základní",J527,0)</f>
        <v>0</v>
      </c>
      <c r="BF527" s="216">
        <f>IF(N527="snížená",J527,0)</f>
        <v>0</v>
      </c>
      <c r="BG527" s="216">
        <f>IF(N527="zákl. přenesená",J527,0)</f>
        <v>0</v>
      </c>
      <c r="BH527" s="216">
        <f>IF(N527="sníž. přenesená",J527,0)</f>
        <v>0</v>
      </c>
      <c r="BI527" s="216">
        <f>IF(N527="nulová",J527,0)</f>
        <v>0</v>
      </c>
      <c r="BJ527" s="18" t="s">
        <v>79</v>
      </c>
      <c r="BK527" s="216">
        <f>ROUND(I527*H527,2)</f>
        <v>0</v>
      </c>
      <c r="BL527" s="18" t="s">
        <v>153</v>
      </c>
      <c r="BM527" s="215" t="s">
        <v>838</v>
      </c>
    </row>
    <row r="528" s="2" customFormat="1">
      <c r="A528" s="39"/>
      <c r="B528" s="40"/>
      <c r="C528" s="41"/>
      <c r="D528" s="217" t="s">
        <v>144</v>
      </c>
      <c r="E528" s="41"/>
      <c r="F528" s="218" t="s">
        <v>839</v>
      </c>
      <c r="G528" s="41"/>
      <c r="H528" s="41"/>
      <c r="I528" s="219"/>
      <c r="J528" s="41"/>
      <c r="K528" s="41"/>
      <c r="L528" s="45"/>
      <c r="M528" s="220"/>
      <c r="N528" s="221"/>
      <c r="O528" s="85"/>
      <c r="P528" s="85"/>
      <c r="Q528" s="85"/>
      <c r="R528" s="85"/>
      <c r="S528" s="85"/>
      <c r="T528" s="86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144</v>
      </c>
      <c r="AU528" s="18" t="s">
        <v>81</v>
      </c>
    </row>
    <row r="529" s="13" customFormat="1">
      <c r="A529" s="13"/>
      <c r="B529" s="222"/>
      <c r="C529" s="223"/>
      <c r="D529" s="224" t="s">
        <v>146</v>
      </c>
      <c r="E529" s="225" t="s">
        <v>18</v>
      </c>
      <c r="F529" s="226" t="s">
        <v>840</v>
      </c>
      <c r="G529" s="223"/>
      <c r="H529" s="227">
        <v>104.40000000000001</v>
      </c>
      <c r="I529" s="228"/>
      <c r="J529" s="223"/>
      <c r="K529" s="223"/>
      <c r="L529" s="229"/>
      <c r="M529" s="230"/>
      <c r="N529" s="231"/>
      <c r="O529" s="231"/>
      <c r="P529" s="231"/>
      <c r="Q529" s="231"/>
      <c r="R529" s="231"/>
      <c r="S529" s="231"/>
      <c r="T529" s="23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3" t="s">
        <v>146</v>
      </c>
      <c r="AU529" s="233" t="s">
        <v>81</v>
      </c>
      <c r="AV529" s="13" t="s">
        <v>81</v>
      </c>
      <c r="AW529" s="13" t="s">
        <v>32</v>
      </c>
      <c r="AX529" s="13" t="s">
        <v>71</v>
      </c>
      <c r="AY529" s="233" t="s">
        <v>134</v>
      </c>
    </row>
    <row r="530" s="14" customFormat="1">
      <c r="A530" s="14"/>
      <c r="B530" s="234"/>
      <c r="C530" s="235"/>
      <c r="D530" s="224" t="s">
        <v>146</v>
      </c>
      <c r="E530" s="236" t="s">
        <v>18</v>
      </c>
      <c r="F530" s="237" t="s">
        <v>148</v>
      </c>
      <c r="G530" s="235"/>
      <c r="H530" s="238">
        <v>104.40000000000001</v>
      </c>
      <c r="I530" s="239"/>
      <c r="J530" s="235"/>
      <c r="K530" s="235"/>
      <c r="L530" s="240"/>
      <c r="M530" s="241"/>
      <c r="N530" s="242"/>
      <c r="O530" s="242"/>
      <c r="P530" s="242"/>
      <c r="Q530" s="242"/>
      <c r="R530" s="242"/>
      <c r="S530" s="242"/>
      <c r="T530" s="243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4" t="s">
        <v>146</v>
      </c>
      <c r="AU530" s="244" t="s">
        <v>81</v>
      </c>
      <c r="AV530" s="14" t="s">
        <v>142</v>
      </c>
      <c r="AW530" s="14" t="s">
        <v>32</v>
      </c>
      <c r="AX530" s="14" t="s">
        <v>79</v>
      </c>
      <c r="AY530" s="244" t="s">
        <v>134</v>
      </c>
    </row>
    <row r="531" s="12" customFormat="1" ht="22.8" customHeight="1">
      <c r="A531" s="12"/>
      <c r="B531" s="189"/>
      <c r="C531" s="190"/>
      <c r="D531" s="191" t="s">
        <v>70</v>
      </c>
      <c r="E531" s="203" t="s">
        <v>841</v>
      </c>
      <c r="F531" s="203" t="s">
        <v>842</v>
      </c>
      <c r="G531" s="190"/>
      <c r="H531" s="190"/>
      <c r="I531" s="193"/>
      <c r="J531" s="204">
        <f>BK531</f>
        <v>0</v>
      </c>
      <c r="K531" s="190"/>
      <c r="L531" s="195"/>
      <c r="M531" s="196"/>
      <c r="N531" s="197"/>
      <c r="O531" s="197"/>
      <c r="P531" s="198">
        <f>SUM(P532:P546)</f>
        <v>0</v>
      </c>
      <c r="Q531" s="197"/>
      <c r="R531" s="198">
        <f>SUM(R532:R546)</f>
        <v>0.34302940000000004</v>
      </c>
      <c r="S531" s="197"/>
      <c r="T531" s="199">
        <f>SUM(T532:T546)</f>
        <v>0.15133649999999999</v>
      </c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R531" s="200" t="s">
        <v>81</v>
      </c>
      <c r="AT531" s="201" t="s">
        <v>70</v>
      </c>
      <c r="AU531" s="201" t="s">
        <v>79</v>
      </c>
      <c r="AY531" s="200" t="s">
        <v>134</v>
      </c>
      <c r="BK531" s="202">
        <f>SUM(BK532:BK546)</f>
        <v>0</v>
      </c>
    </row>
    <row r="532" s="2" customFormat="1" ht="24.15" customHeight="1">
      <c r="A532" s="39"/>
      <c r="B532" s="40"/>
      <c r="C532" s="205" t="s">
        <v>843</v>
      </c>
      <c r="D532" s="205" t="s">
        <v>137</v>
      </c>
      <c r="E532" s="206" t="s">
        <v>844</v>
      </c>
      <c r="F532" s="207" t="s">
        <v>845</v>
      </c>
      <c r="G532" s="208" t="s">
        <v>159</v>
      </c>
      <c r="H532" s="209">
        <v>1008.91</v>
      </c>
      <c r="I532" s="210"/>
      <c r="J532" s="209">
        <f>ROUND(I532*H532,2)</f>
        <v>0</v>
      </c>
      <c r="K532" s="207" t="s">
        <v>141</v>
      </c>
      <c r="L532" s="45"/>
      <c r="M532" s="211" t="s">
        <v>18</v>
      </c>
      <c r="N532" s="212" t="s">
        <v>42</v>
      </c>
      <c r="O532" s="85"/>
      <c r="P532" s="213">
        <f>O532*H532</f>
        <v>0</v>
      </c>
      <c r="Q532" s="213">
        <v>0</v>
      </c>
      <c r="R532" s="213">
        <f>Q532*H532</f>
        <v>0</v>
      </c>
      <c r="S532" s="213">
        <v>0</v>
      </c>
      <c r="T532" s="214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15" t="s">
        <v>153</v>
      </c>
      <c r="AT532" s="215" t="s">
        <v>137</v>
      </c>
      <c r="AU532" s="215" t="s">
        <v>81</v>
      </c>
      <c r="AY532" s="18" t="s">
        <v>134</v>
      </c>
      <c r="BE532" s="216">
        <f>IF(N532="základní",J532,0)</f>
        <v>0</v>
      </c>
      <c r="BF532" s="216">
        <f>IF(N532="snížená",J532,0)</f>
        <v>0</v>
      </c>
      <c r="BG532" s="216">
        <f>IF(N532="zákl. přenesená",J532,0)</f>
        <v>0</v>
      </c>
      <c r="BH532" s="216">
        <f>IF(N532="sníž. přenesená",J532,0)</f>
        <v>0</v>
      </c>
      <c r="BI532" s="216">
        <f>IF(N532="nulová",J532,0)</f>
        <v>0</v>
      </c>
      <c r="BJ532" s="18" t="s">
        <v>79</v>
      </c>
      <c r="BK532" s="216">
        <f>ROUND(I532*H532,2)</f>
        <v>0</v>
      </c>
      <c r="BL532" s="18" t="s">
        <v>153</v>
      </c>
      <c r="BM532" s="215" t="s">
        <v>846</v>
      </c>
    </row>
    <row r="533" s="2" customFormat="1">
      <c r="A533" s="39"/>
      <c r="B533" s="40"/>
      <c r="C533" s="41"/>
      <c r="D533" s="217" t="s">
        <v>144</v>
      </c>
      <c r="E533" s="41"/>
      <c r="F533" s="218" t="s">
        <v>847</v>
      </c>
      <c r="G533" s="41"/>
      <c r="H533" s="41"/>
      <c r="I533" s="219"/>
      <c r="J533" s="41"/>
      <c r="K533" s="41"/>
      <c r="L533" s="45"/>
      <c r="M533" s="220"/>
      <c r="N533" s="221"/>
      <c r="O533" s="85"/>
      <c r="P533" s="85"/>
      <c r="Q533" s="85"/>
      <c r="R533" s="85"/>
      <c r="S533" s="85"/>
      <c r="T533" s="86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144</v>
      </c>
      <c r="AU533" s="18" t="s">
        <v>81</v>
      </c>
    </row>
    <row r="534" s="2" customFormat="1" ht="24.15" customHeight="1">
      <c r="A534" s="39"/>
      <c r="B534" s="40"/>
      <c r="C534" s="205" t="s">
        <v>848</v>
      </c>
      <c r="D534" s="205" t="s">
        <v>137</v>
      </c>
      <c r="E534" s="206" t="s">
        <v>849</v>
      </c>
      <c r="F534" s="207" t="s">
        <v>850</v>
      </c>
      <c r="G534" s="208" t="s">
        <v>159</v>
      </c>
      <c r="H534" s="209">
        <v>1008.91</v>
      </c>
      <c r="I534" s="210"/>
      <c r="J534" s="209">
        <f>ROUND(I534*H534,2)</f>
        <v>0</v>
      </c>
      <c r="K534" s="207" t="s">
        <v>141</v>
      </c>
      <c r="L534" s="45"/>
      <c r="M534" s="211" t="s">
        <v>18</v>
      </c>
      <c r="N534" s="212" t="s">
        <v>42</v>
      </c>
      <c r="O534" s="85"/>
      <c r="P534" s="213">
        <f>O534*H534</f>
        <v>0</v>
      </c>
      <c r="Q534" s="213">
        <v>0</v>
      </c>
      <c r="R534" s="213">
        <f>Q534*H534</f>
        <v>0</v>
      </c>
      <c r="S534" s="213">
        <v>0.00014999999999999999</v>
      </c>
      <c r="T534" s="214">
        <f>S534*H534</f>
        <v>0.15133649999999999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15" t="s">
        <v>153</v>
      </c>
      <c r="AT534" s="215" t="s">
        <v>137</v>
      </c>
      <c r="AU534" s="215" t="s">
        <v>81</v>
      </c>
      <c r="AY534" s="18" t="s">
        <v>134</v>
      </c>
      <c r="BE534" s="216">
        <f>IF(N534="základní",J534,0)</f>
        <v>0</v>
      </c>
      <c r="BF534" s="216">
        <f>IF(N534="snížená",J534,0)</f>
        <v>0</v>
      </c>
      <c r="BG534" s="216">
        <f>IF(N534="zákl. přenesená",J534,0)</f>
        <v>0</v>
      </c>
      <c r="BH534" s="216">
        <f>IF(N534="sníž. přenesená",J534,0)</f>
        <v>0</v>
      </c>
      <c r="BI534" s="216">
        <f>IF(N534="nulová",J534,0)</f>
        <v>0</v>
      </c>
      <c r="BJ534" s="18" t="s">
        <v>79</v>
      </c>
      <c r="BK534" s="216">
        <f>ROUND(I534*H534,2)</f>
        <v>0</v>
      </c>
      <c r="BL534" s="18" t="s">
        <v>153</v>
      </c>
      <c r="BM534" s="215" t="s">
        <v>851</v>
      </c>
    </row>
    <row r="535" s="2" customFormat="1">
      <c r="A535" s="39"/>
      <c r="B535" s="40"/>
      <c r="C535" s="41"/>
      <c r="D535" s="217" t="s">
        <v>144</v>
      </c>
      <c r="E535" s="41"/>
      <c r="F535" s="218" t="s">
        <v>852</v>
      </c>
      <c r="G535" s="41"/>
      <c r="H535" s="41"/>
      <c r="I535" s="219"/>
      <c r="J535" s="41"/>
      <c r="K535" s="41"/>
      <c r="L535" s="45"/>
      <c r="M535" s="220"/>
      <c r="N535" s="221"/>
      <c r="O535" s="85"/>
      <c r="P535" s="85"/>
      <c r="Q535" s="85"/>
      <c r="R535" s="85"/>
      <c r="S535" s="85"/>
      <c r="T535" s="86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18" t="s">
        <v>144</v>
      </c>
      <c r="AU535" s="18" t="s">
        <v>81</v>
      </c>
    </row>
    <row r="536" s="2" customFormat="1" ht="33" customHeight="1">
      <c r="A536" s="39"/>
      <c r="B536" s="40"/>
      <c r="C536" s="205" t="s">
        <v>853</v>
      </c>
      <c r="D536" s="205" t="s">
        <v>137</v>
      </c>
      <c r="E536" s="206" t="s">
        <v>854</v>
      </c>
      <c r="F536" s="207" t="s">
        <v>855</v>
      </c>
      <c r="G536" s="208" t="s">
        <v>159</v>
      </c>
      <c r="H536" s="209">
        <v>1008.91</v>
      </c>
      <c r="I536" s="210"/>
      <c r="J536" s="209">
        <f>ROUND(I536*H536,2)</f>
        <v>0</v>
      </c>
      <c r="K536" s="207" t="s">
        <v>141</v>
      </c>
      <c r="L536" s="45"/>
      <c r="M536" s="211" t="s">
        <v>18</v>
      </c>
      <c r="N536" s="212" t="s">
        <v>42</v>
      </c>
      <c r="O536" s="85"/>
      <c r="P536" s="213">
        <f>O536*H536</f>
        <v>0</v>
      </c>
      <c r="Q536" s="213">
        <v>0.00020000000000000001</v>
      </c>
      <c r="R536" s="213">
        <f>Q536*H536</f>
        <v>0.20178200000000002</v>
      </c>
      <c r="S536" s="213">
        <v>0</v>
      </c>
      <c r="T536" s="214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15" t="s">
        <v>153</v>
      </c>
      <c r="AT536" s="215" t="s">
        <v>137</v>
      </c>
      <c r="AU536" s="215" t="s">
        <v>81</v>
      </c>
      <c r="AY536" s="18" t="s">
        <v>134</v>
      </c>
      <c r="BE536" s="216">
        <f>IF(N536="základní",J536,0)</f>
        <v>0</v>
      </c>
      <c r="BF536" s="216">
        <f>IF(N536="snížená",J536,0)</f>
        <v>0</v>
      </c>
      <c r="BG536" s="216">
        <f>IF(N536="zákl. přenesená",J536,0)</f>
        <v>0</v>
      </c>
      <c r="BH536" s="216">
        <f>IF(N536="sníž. přenesená",J536,0)</f>
        <v>0</v>
      </c>
      <c r="BI536" s="216">
        <f>IF(N536="nulová",J536,0)</f>
        <v>0</v>
      </c>
      <c r="BJ536" s="18" t="s">
        <v>79</v>
      </c>
      <c r="BK536" s="216">
        <f>ROUND(I536*H536,2)</f>
        <v>0</v>
      </c>
      <c r="BL536" s="18" t="s">
        <v>153</v>
      </c>
      <c r="BM536" s="215" t="s">
        <v>856</v>
      </c>
    </row>
    <row r="537" s="2" customFormat="1">
      <c r="A537" s="39"/>
      <c r="B537" s="40"/>
      <c r="C537" s="41"/>
      <c r="D537" s="217" t="s">
        <v>144</v>
      </c>
      <c r="E537" s="41"/>
      <c r="F537" s="218" t="s">
        <v>857</v>
      </c>
      <c r="G537" s="41"/>
      <c r="H537" s="41"/>
      <c r="I537" s="219"/>
      <c r="J537" s="41"/>
      <c r="K537" s="41"/>
      <c r="L537" s="45"/>
      <c r="M537" s="220"/>
      <c r="N537" s="221"/>
      <c r="O537" s="85"/>
      <c r="P537" s="85"/>
      <c r="Q537" s="85"/>
      <c r="R537" s="85"/>
      <c r="S537" s="85"/>
      <c r="T537" s="86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T537" s="18" t="s">
        <v>144</v>
      </c>
      <c r="AU537" s="18" t="s">
        <v>81</v>
      </c>
    </row>
    <row r="538" s="2" customFormat="1" ht="37.8" customHeight="1">
      <c r="A538" s="39"/>
      <c r="B538" s="40"/>
      <c r="C538" s="205" t="s">
        <v>858</v>
      </c>
      <c r="D538" s="205" t="s">
        <v>137</v>
      </c>
      <c r="E538" s="206" t="s">
        <v>859</v>
      </c>
      <c r="F538" s="207" t="s">
        <v>860</v>
      </c>
      <c r="G538" s="208" t="s">
        <v>159</v>
      </c>
      <c r="H538" s="209">
        <v>1008.91</v>
      </c>
      <c r="I538" s="210"/>
      <c r="J538" s="209">
        <f>ROUND(I538*H538,2)</f>
        <v>0</v>
      </c>
      <c r="K538" s="207" t="s">
        <v>141</v>
      </c>
      <c r="L538" s="45"/>
      <c r="M538" s="211" t="s">
        <v>18</v>
      </c>
      <c r="N538" s="212" t="s">
        <v>42</v>
      </c>
      <c r="O538" s="85"/>
      <c r="P538" s="213">
        <f>O538*H538</f>
        <v>0</v>
      </c>
      <c r="Q538" s="213">
        <v>0.00013999999999999999</v>
      </c>
      <c r="R538" s="213">
        <f>Q538*H538</f>
        <v>0.1412474</v>
      </c>
      <c r="S538" s="213">
        <v>0</v>
      </c>
      <c r="T538" s="214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15" t="s">
        <v>153</v>
      </c>
      <c r="AT538" s="215" t="s">
        <v>137</v>
      </c>
      <c r="AU538" s="215" t="s">
        <v>81</v>
      </c>
      <c r="AY538" s="18" t="s">
        <v>134</v>
      </c>
      <c r="BE538" s="216">
        <f>IF(N538="základní",J538,0)</f>
        <v>0</v>
      </c>
      <c r="BF538" s="216">
        <f>IF(N538="snížená",J538,0)</f>
        <v>0</v>
      </c>
      <c r="BG538" s="216">
        <f>IF(N538="zákl. přenesená",J538,0)</f>
        <v>0</v>
      </c>
      <c r="BH538" s="216">
        <f>IF(N538="sníž. přenesená",J538,0)</f>
        <v>0</v>
      </c>
      <c r="BI538" s="216">
        <f>IF(N538="nulová",J538,0)</f>
        <v>0</v>
      </c>
      <c r="BJ538" s="18" t="s">
        <v>79</v>
      </c>
      <c r="BK538" s="216">
        <f>ROUND(I538*H538,2)</f>
        <v>0</v>
      </c>
      <c r="BL538" s="18" t="s">
        <v>153</v>
      </c>
      <c r="BM538" s="215" t="s">
        <v>861</v>
      </c>
    </row>
    <row r="539" s="2" customFormat="1">
      <c r="A539" s="39"/>
      <c r="B539" s="40"/>
      <c r="C539" s="41"/>
      <c r="D539" s="217" t="s">
        <v>144</v>
      </c>
      <c r="E539" s="41"/>
      <c r="F539" s="218" t="s">
        <v>862</v>
      </c>
      <c r="G539" s="41"/>
      <c r="H539" s="41"/>
      <c r="I539" s="219"/>
      <c r="J539" s="41"/>
      <c r="K539" s="41"/>
      <c r="L539" s="45"/>
      <c r="M539" s="220"/>
      <c r="N539" s="221"/>
      <c r="O539" s="85"/>
      <c r="P539" s="85"/>
      <c r="Q539" s="85"/>
      <c r="R539" s="85"/>
      <c r="S539" s="85"/>
      <c r="T539" s="86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8" t="s">
        <v>144</v>
      </c>
      <c r="AU539" s="18" t="s">
        <v>81</v>
      </c>
    </row>
    <row r="540" s="13" customFormat="1">
      <c r="A540" s="13"/>
      <c r="B540" s="222"/>
      <c r="C540" s="223"/>
      <c r="D540" s="224" t="s">
        <v>146</v>
      </c>
      <c r="E540" s="225" t="s">
        <v>18</v>
      </c>
      <c r="F540" s="226" t="s">
        <v>863</v>
      </c>
      <c r="G540" s="223"/>
      <c r="H540" s="227">
        <v>368.89999999999998</v>
      </c>
      <c r="I540" s="228"/>
      <c r="J540" s="223"/>
      <c r="K540" s="223"/>
      <c r="L540" s="229"/>
      <c r="M540" s="230"/>
      <c r="N540" s="231"/>
      <c r="O540" s="231"/>
      <c r="P540" s="231"/>
      <c r="Q540" s="231"/>
      <c r="R540" s="231"/>
      <c r="S540" s="231"/>
      <c r="T540" s="23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3" t="s">
        <v>146</v>
      </c>
      <c r="AU540" s="233" t="s">
        <v>81</v>
      </c>
      <c r="AV540" s="13" t="s">
        <v>81</v>
      </c>
      <c r="AW540" s="13" t="s">
        <v>32</v>
      </c>
      <c r="AX540" s="13" t="s">
        <v>71</v>
      </c>
      <c r="AY540" s="233" t="s">
        <v>134</v>
      </c>
    </row>
    <row r="541" s="13" customFormat="1">
      <c r="A541" s="13"/>
      <c r="B541" s="222"/>
      <c r="C541" s="223"/>
      <c r="D541" s="224" t="s">
        <v>146</v>
      </c>
      <c r="E541" s="225" t="s">
        <v>18</v>
      </c>
      <c r="F541" s="226" t="s">
        <v>864</v>
      </c>
      <c r="G541" s="223"/>
      <c r="H541" s="227">
        <v>291.99000000000001</v>
      </c>
      <c r="I541" s="228"/>
      <c r="J541" s="223"/>
      <c r="K541" s="223"/>
      <c r="L541" s="229"/>
      <c r="M541" s="230"/>
      <c r="N541" s="231"/>
      <c r="O541" s="231"/>
      <c r="P541" s="231"/>
      <c r="Q541" s="231"/>
      <c r="R541" s="231"/>
      <c r="S541" s="231"/>
      <c r="T541" s="23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3" t="s">
        <v>146</v>
      </c>
      <c r="AU541" s="233" t="s">
        <v>81</v>
      </c>
      <c r="AV541" s="13" t="s">
        <v>81</v>
      </c>
      <c r="AW541" s="13" t="s">
        <v>32</v>
      </c>
      <c r="AX541" s="13" t="s">
        <v>71</v>
      </c>
      <c r="AY541" s="233" t="s">
        <v>134</v>
      </c>
    </row>
    <row r="542" s="13" customFormat="1">
      <c r="A542" s="13"/>
      <c r="B542" s="222"/>
      <c r="C542" s="223"/>
      <c r="D542" s="224" t="s">
        <v>146</v>
      </c>
      <c r="E542" s="225" t="s">
        <v>18</v>
      </c>
      <c r="F542" s="226" t="s">
        <v>865</v>
      </c>
      <c r="G542" s="223"/>
      <c r="H542" s="227">
        <v>-75.599999999999994</v>
      </c>
      <c r="I542" s="228"/>
      <c r="J542" s="223"/>
      <c r="K542" s="223"/>
      <c r="L542" s="229"/>
      <c r="M542" s="230"/>
      <c r="N542" s="231"/>
      <c r="O542" s="231"/>
      <c r="P542" s="231"/>
      <c r="Q542" s="231"/>
      <c r="R542" s="231"/>
      <c r="S542" s="231"/>
      <c r="T542" s="232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3" t="s">
        <v>146</v>
      </c>
      <c r="AU542" s="233" t="s">
        <v>81</v>
      </c>
      <c r="AV542" s="13" t="s">
        <v>81</v>
      </c>
      <c r="AW542" s="13" t="s">
        <v>32</v>
      </c>
      <c r="AX542" s="13" t="s">
        <v>71</v>
      </c>
      <c r="AY542" s="233" t="s">
        <v>134</v>
      </c>
    </row>
    <row r="543" s="13" customFormat="1">
      <c r="A543" s="13"/>
      <c r="B543" s="222"/>
      <c r="C543" s="223"/>
      <c r="D543" s="224" t="s">
        <v>146</v>
      </c>
      <c r="E543" s="225" t="s">
        <v>18</v>
      </c>
      <c r="F543" s="226" t="s">
        <v>866</v>
      </c>
      <c r="G543" s="223"/>
      <c r="H543" s="227">
        <v>125.48</v>
      </c>
      <c r="I543" s="228"/>
      <c r="J543" s="223"/>
      <c r="K543" s="223"/>
      <c r="L543" s="229"/>
      <c r="M543" s="230"/>
      <c r="N543" s="231"/>
      <c r="O543" s="231"/>
      <c r="P543" s="231"/>
      <c r="Q543" s="231"/>
      <c r="R543" s="231"/>
      <c r="S543" s="231"/>
      <c r="T543" s="23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3" t="s">
        <v>146</v>
      </c>
      <c r="AU543" s="233" t="s">
        <v>81</v>
      </c>
      <c r="AV543" s="13" t="s">
        <v>81</v>
      </c>
      <c r="AW543" s="13" t="s">
        <v>32</v>
      </c>
      <c r="AX543" s="13" t="s">
        <v>71</v>
      </c>
      <c r="AY543" s="233" t="s">
        <v>134</v>
      </c>
    </row>
    <row r="544" s="13" customFormat="1">
      <c r="A544" s="13"/>
      <c r="B544" s="222"/>
      <c r="C544" s="223"/>
      <c r="D544" s="224" t="s">
        <v>146</v>
      </c>
      <c r="E544" s="225" t="s">
        <v>18</v>
      </c>
      <c r="F544" s="226" t="s">
        <v>867</v>
      </c>
      <c r="G544" s="223"/>
      <c r="H544" s="227">
        <v>273.66000000000003</v>
      </c>
      <c r="I544" s="228"/>
      <c r="J544" s="223"/>
      <c r="K544" s="223"/>
      <c r="L544" s="229"/>
      <c r="M544" s="230"/>
      <c r="N544" s="231"/>
      <c r="O544" s="231"/>
      <c r="P544" s="231"/>
      <c r="Q544" s="231"/>
      <c r="R544" s="231"/>
      <c r="S544" s="231"/>
      <c r="T544" s="23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3" t="s">
        <v>146</v>
      </c>
      <c r="AU544" s="233" t="s">
        <v>81</v>
      </c>
      <c r="AV544" s="13" t="s">
        <v>81</v>
      </c>
      <c r="AW544" s="13" t="s">
        <v>32</v>
      </c>
      <c r="AX544" s="13" t="s">
        <v>71</v>
      </c>
      <c r="AY544" s="233" t="s">
        <v>134</v>
      </c>
    </row>
    <row r="545" s="13" customFormat="1">
      <c r="A545" s="13"/>
      <c r="B545" s="222"/>
      <c r="C545" s="223"/>
      <c r="D545" s="224" t="s">
        <v>146</v>
      </c>
      <c r="E545" s="225" t="s">
        <v>18</v>
      </c>
      <c r="F545" s="226" t="s">
        <v>868</v>
      </c>
      <c r="G545" s="223"/>
      <c r="H545" s="227">
        <v>24.48</v>
      </c>
      <c r="I545" s="228"/>
      <c r="J545" s="223"/>
      <c r="K545" s="223"/>
      <c r="L545" s="229"/>
      <c r="M545" s="230"/>
      <c r="N545" s="231"/>
      <c r="O545" s="231"/>
      <c r="P545" s="231"/>
      <c r="Q545" s="231"/>
      <c r="R545" s="231"/>
      <c r="S545" s="231"/>
      <c r="T545" s="23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3" t="s">
        <v>146</v>
      </c>
      <c r="AU545" s="233" t="s">
        <v>81</v>
      </c>
      <c r="AV545" s="13" t="s">
        <v>81</v>
      </c>
      <c r="AW545" s="13" t="s">
        <v>32</v>
      </c>
      <c r="AX545" s="13" t="s">
        <v>71</v>
      </c>
      <c r="AY545" s="233" t="s">
        <v>134</v>
      </c>
    </row>
    <row r="546" s="14" customFormat="1">
      <c r="A546" s="14"/>
      <c r="B546" s="234"/>
      <c r="C546" s="235"/>
      <c r="D546" s="224" t="s">
        <v>146</v>
      </c>
      <c r="E546" s="236" t="s">
        <v>18</v>
      </c>
      <c r="F546" s="237" t="s">
        <v>148</v>
      </c>
      <c r="G546" s="235"/>
      <c r="H546" s="238">
        <v>1008.9100000000001</v>
      </c>
      <c r="I546" s="239"/>
      <c r="J546" s="235"/>
      <c r="K546" s="235"/>
      <c r="L546" s="240"/>
      <c r="M546" s="241"/>
      <c r="N546" s="242"/>
      <c r="O546" s="242"/>
      <c r="P546" s="242"/>
      <c r="Q546" s="242"/>
      <c r="R546" s="242"/>
      <c r="S546" s="242"/>
      <c r="T546" s="243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4" t="s">
        <v>146</v>
      </c>
      <c r="AU546" s="244" t="s">
        <v>81</v>
      </c>
      <c r="AV546" s="14" t="s">
        <v>142</v>
      </c>
      <c r="AW546" s="14" t="s">
        <v>32</v>
      </c>
      <c r="AX546" s="14" t="s">
        <v>79</v>
      </c>
      <c r="AY546" s="244" t="s">
        <v>134</v>
      </c>
    </row>
    <row r="547" s="12" customFormat="1" ht="25.92" customHeight="1">
      <c r="A547" s="12"/>
      <c r="B547" s="189"/>
      <c r="C547" s="190"/>
      <c r="D547" s="191" t="s">
        <v>70</v>
      </c>
      <c r="E547" s="192" t="s">
        <v>177</v>
      </c>
      <c r="F547" s="192" t="s">
        <v>869</v>
      </c>
      <c r="G547" s="190"/>
      <c r="H547" s="190"/>
      <c r="I547" s="193"/>
      <c r="J547" s="194">
        <f>BK547</f>
        <v>0</v>
      </c>
      <c r="K547" s="190"/>
      <c r="L547" s="195"/>
      <c r="M547" s="196"/>
      <c r="N547" s="197"/>
      <c r="O547" s="197"/>
      <c r="P547" s="198">
        <f>P548</f>
        <v>0</v>
      </c>
      <c r="Q547" s="197"/>
      <c r="R547" s="198">
        <f>R548</f>
        <v>0</v>
      </c>
      <c r="S547" s="197"/>
      <c r="T547" s="199">
        <f>T548</f>
        <v>0</v>
      </c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R547" s="200" t="s">
        <v>135</v>
      </c>
      <c r="AT547" s="201" t="s">
        <v>70</v>
      </c>
      <c r="AU547" s="201" t="s">
        <v>71</v>
      </c>
      <c r="AY547" s="200" t="s">
        <v>134</v>
      </c>
      <c r="BK547" s="202">
        <f>BK548</f>
        <v>0</v>
      </c>
    </row>
    <row r="548" s="12" customFormat="1" ht="22.8" customHeight="1">
      <c r="A548" s="12"/>
      <c r="B548" s="189"/>
      <c r="C548" s="190"/>
      <c r="D548" s="191" t="s">
        <v>70</v>
      </c>
      <c r="E548" s="203" t="s">
        <v>870</v>
      </c>
      <c r="F548" s="203" t="s">
        <v>871</v>
      </c>
      <c r="G548" s="190"/>
      <c r="H548" s="190"/>
      <c r="I548" s="193"/>
      <c r="J548" s="204">
        <f>BK548</f>
        <v>0</v>
      </c>
      <c r="K548" s="190"/>
      <c r="L548" s="195"/>
      <c r="M548" s="196"/>
      <c r="N548" s="197"/>
      <c r="O548" s="197"/>
      <c r="P548" s="198">
        <f>SUM(P549:P552)</f>
        <v>0</v>
      </c>
      <c r="Q548" s="197"/>
      <c r="R548" s="198">
        <f>SUM(R549:R552)</f>
        <v>0</v>
      </c>
      <c r="S548" s="197"/>
      <c r="T548" s="199">
        <f>SUM(T549:T552)</f>
        <v>0</v>
      </c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R548" s="200" t="s">
        <v>135</v>
      </c>
      <c r="AT548" s="201" t="s">
        <v>70</v>
      </c>
      <c r="AU548" s="201" t="s">
        <v>79</v>
      </c>
      <c r="AY548" s="200" t="s">
        <v>134</v>
      </c>
      <c r="BK548" s="202">
        <f>SUM(BK549:BK552)</f>
        <v>0</v>
      </c>
    </row>
    <row r="549" s="2" customFormat="1" ht="33" customHeight="1">
      <c r="A549" s="39"/>
      <c r="B549" s="40"/>
      <c r="C549" s="205" t="s">
        <v>872</v>
      </c>
      <c r="D549" s="205" t="s">
        <v>137</v>
      </c>
      <c r="E549" s="206" t="s">
        <v>873</v>
      </c>
      <c r="F549" s="207" t="s">
        <v>874</v>
      </c>
      <c r="G549" s="208" t="s">
        <v>151</v>
      </c>
      <c r="H549" s="209">
        <v>82</v>
      </c>
      <c r="I549" s="210"/>
      <c r="J549" s="209">
        <f>ROUND(I549*H549,2)</f>
        <v>0</v>
      </c>
      <c r="K549" s="207" t="s">
        <v>141</v>
      </c>
      <c r="L549" s="45"/>
      <c r="M549" s="211" t="s">
        <v>18</v>
      </c>
      <c r="N549" s="212" t="s">
        <v>42</v>
      </c>
      <c r="O549" s="85"/>
      <c r="P549" s="213">
        <f>O549*H549</f>
        <v>0</v>
      </c>
      <c r="Q549" s="213">
        <v>0</v>
      </c>
      <c r="R549" s="213">
        <f>Q549*H549</f>
        <v>0</v>
      </c>
      <c r="S549" s="213">
        <v>0</v>
      </c>
      <c r="T549" s="214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15" t="s">
        <v>531</v>
      </c>
      <c r="AT549" s="215" t="s">
        <v>137</v>
      </c>
      <c r="AU549" s="215" t="s">
        <v>81</v>
      </c>
      <c r="AY549" s="18" t="s">
        <v>134</v>
      </c>
      <c r="BE549" s="216">
        <f>IF(N549="základní",J549,0)</f>
        <v>0</v>
      </c>
      <c r="BF549" s="216">
        <f>IF(N549="snížená",J549,0)</f>
        <v>0</v>
      </c>
      <c r="BG549" s="216">
        <f>IF(N549="zákl. přenesená",J549,0)</f>
        <v>0</v>
      </c>
      <c r="BH549" s="216">
        <f>IF(N549="sníž. přenesená",J549,0)</f>
        <v>0</v>
      </c>
      <c r="BI549" s="216">
        <f>IF(N549="nulová",J549,0)</f>
        <v>0</v>
      </c>
      <c r="BJ549" s="18" t="s">
        <v>79</v>
      </c>
      <c r="BK549" s="216">
        <f>ROUND(I549*H549,2)</f>
        <v>0</v>
      </c>
      <c r="BL549" s="18" t="s">
        <v>531</v>
      </c>
      <c r="BM549" s="215" t="s">
        <v>875</v>
      </c>
    </row>
    <row r="550" s="2" customFormat="1">
      <c r="A550" s="39"/>
      <c r="B550" s="40"/>
      <c r="C550" s="41"/>
      <c r="D550" s="217" t="s">
        <v>144</v>
      </c>
      <c r="E550" s="41"/>
      <c r="F550" s="218" t="s">
        <v>876</v>
      </c>
      <c r="G550" s="41"/>
      <c r="H550" s="41"/>
      <c r="I550" s="219"/>
      <c r="J550" s="41"/>
      <c r="K550" s="41"/>
      <c r="L550" s="45"/>
      <c r="M550" s="220"/>
      <c r="N550" s="221"/>
      <c r="O550" s="85"/>
      <c r="P550" s="85"/>
      <c r="Q550" s="85"/>
      <c r="R550" s="85"/>
      <c r="S550" s="85"/>
      <c r="T550" s="86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144</v>
      </c>
      <c r="AU550" s="18" t="s">
        <v>81</v>
      </c>
    </row>
    <row r="551" s="13" customFormat="1">
      <c r="A551" s="13"/>
      <c r="B551" s="222"/>
      <c r="C551" s="223"/>
      <c r="D551" s="224" t="s">
        <v>146</v>
      </c>
      <c r="E551" s="225" t="s">
        <v>18</v>
      </c>
      <c r="F551" s="226" t="s">
        <v>568</v>
      </c>
      <c r="G551" s="223"/>
      <c r="H551" s="227">
        <v>82</v>
      </c>
      <c r="I551" s="228"/>
      <c r="J551" s="223"/>
      <c r="K551" s="223"/>
      <c r="L551" s="229"/>
      <c r="M551" s="230"/>
      <c r="N551" s="231"/>
      <c r="O551" s="231"/>
      <c r="P551" s="231"/>
      <c r="Q551" s="231"/>
      <c r="R551" s="231"/>
      <c r="S551" s="231"/>
      <c r="T551" s="23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3" t="s">
        <v>146</v>
      </c>
      <c r="AU551" s="233" t="s">
        <v>81</v>
      </c>
      <c r="AV551" s="13" t="s">
        <v>81</v>
      </c>
      <c r="AW551" s="13" t="s">
        <v>32</v>
      </c>
      <c r="AX551" s="13" t="s">
        <v>71</v>
      </c>
      <c r="AY551" s="233" t="s">
        <v>134</v>
      </c>
    </row>
    <row r="552" s="14" customFormat="1">
      <c r="A552" s="14"/>
      <c r="B552" s="234"/>
      <c r="C552" s="235"/>
      <c r="D552" s="224" t="s">
        <v>146</v>
      </c>
      <c r="E552" s="236" t="s">
        <v>18</v>
      </c>
      <c r="F552" s="237" t="s">
        <v>148</v>
      </c>
      <c r="G552" s="235"/>
      <c r="H552" s="238">
        <v>82</v>
      </c>
      <c r="I552" s="239"/>
      <c r="J552" s="235"/>
      <c r="K552" s="235"/>
      <c r="L552" s="240"/>
      <c r="M552" s="264"/>
      <c r="N552" s="265"/>
      <c r="O552" s="265"/>
      <c r="P552" s="265"/>
      <c r="Q552" s="265"/>
      <c r="R552" s="265"/>
      <c r="S552" s="265"/>
      <c r="T552" s="266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44" t="s">
        <v>146</v>
      </c>
      <c r="AU552" s="244" t="s">
        <v>81</v>
      </c>
      <c r="AV552" s="14" t="s">
        <v>142</v>
      </c>
      <c r="AW552" s="14" t="s">
        <v>32</v>
      </c>
      <c r="AX552" s="14" t="s">
        <v>79</v>
      </c>
      <c r="AY552" s="244" t="s">
        <v>134</v>
      </c>
    </row>
    <row r="553" s="2" customFormat="1" ht="6.96" customHeight="1">
      <c r="A553" s="39"/>
      <c r="B553" s="60"/>
      <c r="C553" s="61"/>
      <c r="D553" s="61"/>
      <c r="E553" s="61"/>
      <c r="F553" s="61"/>
      <c r="G553" s="61"/>
      <c r="H553" s="61"/>
      <c r="I553" s="61"/>
      <c r="J553" s="61"/>
      <c r="K553" s="61"/>
      <c r="L553" s="45"/>
      <c r="M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</row>
  </sheetData>
  <sheetProtection sheet="1" autoFilter="0" formatColumns="0" formatRows="0" objects="1" scenarios="1" spinCount="100000" saltValue="vHDqNXNN0dZO0+x95P/HMno2VgMKe3fy6DI21nkS3vy/iKBVl0UB8pXrgU9DrVM4cu4sG8P+aHX1G+smDNh8SA==" hashValue="EiHWI3TpnEzqlHmvFKflirjSlUmb4xdLp1hZ8ciMsbV6/PQCghCox3RDy1+t1NIui1Jj6sfeopXAVn9txbeolg==" algorithmName="SHA-512" password="CC35"/>
  <autoFilter ref="C99:K552"/>
  <mergeCells count="9">
    <mergeCell ref="E7:H7"/>
    <mergeCell ref="E9:H9"/>
    <mergeCell ref="E18:H18"/>
    <mergeCell ref="E27:H27"/>
    <mergeCell ref="E48:H48"/>
    <mergeCell ref="E50:H50"/>
    <mergeCell ref="E90:H90"/>
    <mergeCell ref="E92:H92"/>
    <mergeCell ref="L2:V2"/>
  </mergeCells>
  <hyperlinks>
    <hyperlink ref="F104" r:id="rId1" display="https://podminky.urs.cz/item/CS_URS_2021_01/310238411"/>
    <hyperlink ref="F113" r:id="rId2" display="https://podminky.urs.cz/item/CS_URS_2021_01/619991011"/>
    <hyperlink ref="F117" r:id="rId3" display="https://podminky.urs.cz/item/CS_URS_2021_01/619996117"/>
    <hyperlink ref="F123" r:id="rId4" display="https://podminky.urs.cz/item/CS_URS_2021_01/622211021"/>
    <hyperlink ref="F128" r:id="rId5" display="https://podminky.urs.cz/item/CS_URS_2021_01/28375938"/>
    <hyperlink ref="F131" r:id="rId6" display="https://podminky.urs.cz/item/CS_URS_2021_01/622211031"/>
    <hyperlink ref="F135" r:id="rId7" display="https://podminky.urs.cz/item/CS_URS_2021_01/28375935"/>
    <hyperlink ref="F138" r:id="rId8" display="https://podminky.urs.cz/item/CS_URS_2021_01/622211061"/>
    <hyperlink ref="F142" r:id="rId9" display="https://podminky.urs.cz/item/CS_URS_2021_01/28376408"/>
    <hyperlink ref="F147" r:id="rId10" display="https://podminky.urs.cz/item/CS_URS_2021_01/622215133"/>
    <hyperlink ref="F152" r:id="rId11" display="https://podminky.urs.cz/item/CS_URS_2021_01/622215134"/>
    <hyperlink ref="F157" r:id="rId12" display="https://podminky.urs.cz/item/CS_URS_2021_01/622252002"/>
    <hyperlink ref="F161" r:id="rId13" display="https://podminky.urs.cz/item/CS_URS_2021_01/63127466"/>
    <hyperlink ref="F164" r:id="rId14" display="https://podminky.urs.cz/item/CS_URS_2021_01/622252002"/>
    <hyperlink ref="F168" r:id="rId15" display="https://podminky.urs.cz/item/CS_URS_2021_01/28342206"/>
    <hyperlink ref="F171" r:id="rId16" display="https://podminky.urs.cz/item/CS_URS_2021_01/622525103"/>
    <hyperlink ref="F173" r:id="rId17" display="https://podminky.urs.cz/item/CS_URS_2021_01/622525104"/>
    <hyperlink ref="F177" r:id="rId18" display="https://podminky.urs.cz/item/CS_URS_2021_01/622531011"/>
    <hyperlink ref="F183" r:id="rId19" display="https://podminky.urs.cz/item/CS_URS_2021_01/629991001"/>
    <hyperlink ref="F189" r:id="rId20" display="https://podminky.urs.cz/item/CS_URS_2021_01/629991011"/>
    <hyperlink ref="F194" r:id="rId21" display="https://podminky.urs.cz/item/CS_URS_2021_01/941111121"/>
    <hyperlink ref="F199" r:id="rId22" display="https://podminky.urs.cz/item/CS_URS_2021_01/941111221"/>
    <hyperlink ref="F203" r:id="rId23" display="https://podminky.urs.cz/item/CS_URS_2021_01/941111821"/>
    <hyperlink ref="F205" r:id="rId24" display="https://podminky.urs.cz/item/CS_URS_2021_01/943121111"/>
    <hyperlink ref="F211" r:id="rId25" display="https://podminky.urs.cz/item/CS_URS_2021_01/943121211"/>
    <hyperlink ref="F215" r:id="rId26" display="https://podminky.urs.cz/item/CS_URS_2021_01/943121811"/>
    <hyperlink ref="F217" r:id="rId27" display="https://podminky.urs.cz/item/CS_URS_2021_01/944311112"/>
    <hyperlink ref="F221" r:id="rId28" display="https://podminky.urs.cz/item/CS_URS_2021_01/944311211"/>
    <hyperlink ref="F225" r:id="rId29" display="https://podminky.urs.cz/item/CS_URS_2021_01/944311812"/>
    <hyperlink ref="F227" r:id="rId30" display="https://podminky.urs.cz/item/CS_URS_2021_01/949211111"/>
    <hyperlink ref="F233" r:id="rId31" display="https://podminky.urs.cz/item/CS_URS_2021_01/949211211"/>
    <hyperlink ref="F237" r:id="rId32" display="https://podminky.urs.cz/item/CS_URS_2021_01/949211811"/>
    <hyperlink ref="F239" r:id="rId33" display="https://podminky.urs.cz/item/CS_URS_2021_01/963012520"/>
    <hyperlink ref="F246" r:id="rId34" display="https://podminky.urs.cz/item/CS_URS_2021_01/965045113"/>
    <hyperlink ref="F250" r:id="rId35" display="https://podminky.urs.cz/item/CS_URS_2021_01/966080103"/>
    <hyperlink ref="F257" r:id="rId36" display="https://podminky.urs.cz/item/CS_URS_2021_01/971033561"/>
    <hyperlink ref="F262" r:id="rId37" display="https://podminky.urs.cz/item/CS_URS_2021_01/978035117"/>
    <hyperlink ref="F265" r:id="rId38" display="https://podminky.urs.cz/item/CS_URS_2021_01/997013112"/>
    <hyperlink ref="F267" r:id="rId39" display="https://podminky.urs.cz/item/CS_URS_2021_01/997013501"/>
    <hyperlink ref="F269" r:id="rId40" display="https://podminky.urs.cz/item/CS_URS_2021_01/997013509"/>
    <hyperlink ref="F273" r:id="rId41" display="https://podminky.urs.cz/item/CS_URS_2021_01/997013811"/>
    <hyperlink ref="F278" r:id="rId42" display="https://podminky.urs.cz/item/CS_URS_2021_01/997013814"/>
    <hyperlink ref="F285" r:id="rId43" display="https://podminky.urs.cz/item/CS_URS_2021_01/997013861"/>
    <hyperlink ref="F289" r:id="rId44" display="https://podminky.urs.cz/item/CS_URS_2021_01/997013862"/>
    <hyperlink ref="F296" r:id="rId45" display="https://podminky.urs.cz/item/CS_URS_2021_01/997013863"/>
    <hyperlink ref="F302" r:id="rId46" display="https://podminky.urs.cz/item/CS_URS_2021_01/998011002"/>
    <hyperlink ref="F306" r:id="rId47" display="https://podminky.urs.cz/item/CS_URS_2021_01/712300833"/>
    <hyperlink ref="F310" r:id="rId48" display="https://podminky.urs.cz/item/CS_URS_2021_01/712300843"/>
    <hyperlink ref="F315" r:id="rId49" display="https://podminky.urs.cz/item/CS_URS_2021_01/712341559"/>
    <hyperlink ref="F322" r:id="rId50" display="https://podminky.urs.cz/item/CS_URS_2021_01/712363604"/>
    <hyperlink ref="F328" r:id="rId51" display="https://podminky.urs.cz/item/CS_URS_2021_01/712391172"/>
    <hyperlink ref="F330" r:id="rId52" display="https://podminky.urs.cz/item/CS_URS_2021_01/69311035"/>
    <hyperlink ref="F333" r:id="rId53" display="https://podminky.urs.cz/item/CS_URS_2021_01/998712102"/>
    <hyperlink ref="F336" r:id="rId54" display="https://podminky.urs.cz/item/CS_URS_2021_01/713131143"/>
    <hyperlink ref="F338" r:id="rId55" display="https://podminky.urs.cz/item/CS_URS_2021_01/28376142"/>
    <hyperlink ref="F343" r:id="rId56" display="https://podminky.urs.cz/item/CS_URS_2021_01/713140823"/>
    <hyperlink ref="F347" r:id="rId57" display="https://podminky.urs.cz/item/CS_URS_2021_01/713141131"/>
    <hyperlink ref="F351" r:id="rId58" display="https://podminky.urs.cz/item/CS_URS_2021_01/713141232"/>
    <hyperlink ref="F355" r:id="rId59" display="https://podminky.urs.cz/item/CS_URS_2021_01/998713102"/>
    <hyperlink ref="F358" r:id="rId60" display="https://podminky.urs.cz/item/CS_URS_2021_01/741122015"/>
    <hyperlink ref="F360" r:id="rId61" display="https://podminky.urs.cz/item/CS_URS_2021_01/34111030"/>
    <hyperlink ref="F363" r:id="rId62" display="https://podminky.urs.cz/item/CS_URS_2021_01/741371141"/>
    <hyperlink ref="F371" r:id="rId63" display="https://podminky.urs.cz/item/CS_URS_2021_01/741371821"/>
    <hyperlink ref="F375" r:id="rId64" display="https://podminky.urs.cz/item/CS_URS_2021_01/741420001"/>
    <hyperlink ref="F380" r:id="rId65" display="https://podminky.urs.cz/item/CS_URS_2021_01/741421821"/>
    <hyperlink ref="F390" r:id="rId66" display="https://podminky.urs.cz/item/CS_URS_2021_01/742110104"/>
    <hyperlink ref="F394" r:id="rId67" display="https://podminky.urs.cz/item/CS_URS_2021_01/34575495"/>
    <hyperlink ref="F396" r:id="rId68" display="https://podminky.urs.cz/item/CS_URS_2021_01/34575004"/>
    <hyperlink ref="F399" r:id="rId69" display="https://podminky.urs.cz/item/CS_URS_2021_01/762083122"/>
    <hyperlink ref="F403" r:id="rId70" display="https://podminky.urs.cz/item/CS_URS_2021_01/762332132"/>
    <hyperlink ref="F408" r:id="rId71" display="https://podminky.urs.cz/item/CS_URS_2021_01/60512130"/>
    <hyperlink ref="F412" r:id="rId72" display="https://podminky.urs.cz/item/CS_URS_2021_01/762332922"/>
    <hyperlink ref="F417" r:id="rId73" display="https://podminky.urs.cz/item/CS_URS_2021_01/762341047"/>
    <hyperlink ref="F421" r:id="rId74" display="https://podminky.urs.cz/item/CS_URS_2021_01/762342214"/>
    <hyperlink ref="F426" r:id="rId75" display="https://podminky.urs.cz/item/CS_URS_2021_01/60514106"/>
    <hyperlink ref="F436" r:id="rId76" display="https://podminky.urs.cz/item/CS_URS_2021_01/762395000"/>
    <hyperlink ref="F442" r:id="rId77" display="https://podminky.urs.cz/item/CS_URS_2021_01/998762102"/>
    <hyperlink ref="F452" r:id="rId78" display="https://podminky.urs.cz/item/CS_URS_2021_01/763734113"/>
    <hyperlink ref="F458" r:id="rId79" display="https://podminky.urs.cz/item/CS_URS_2021_01/998763101"/>
    <hyperlink ref="F461" r:id="rId80" display="https://podminky.urs.cz/item/CS_URS_2021_01/764004801"/>
    <hyperlink ref="F465" r:id="rId81" display="https://podminky.urs.cz/item/CS_URS_2021_01/764004863"/>
    <hyperlink ref="F469" r:id="rId82" display="https://podminky.urs.cz/item/CS_URS_2021_01/764011612"/>
    <hyperlink ref="F473" r:id="rId83" display="https://podminky.urs.cz/item/CS_URS_2021_01/764011621"/>
    <hyperlink ref="F480" r:id="rId84" display="https://podminky.urs.cz/item/CS_URS_2021_01/764202134"/>
    <hyperlink ref="F486" r:id="rId85" display="https://podminky.urs.cz/item/CS_URS_2021_01/764214607"/>
    <hyperlink ref="F490" r:id="rId86" display="https://podminky.urs.cz/item/CS_URS_2021_01/764508131"/>
    <hyperlink ref="F494" r:id="rId87" display="https://podminky.urs.cz/item/CS_URS_2021_01/764541305"/>
    <hyperlink ref="F498" r:id="rId88" display="https://podminky.urs.cz/item/CS_URS_2021_01/764541346"/>
    <hyperlink ref="F500" r:id="rId89" display="https://podminky.urs.cz/item/CS_URS_2021_01/998764102"/>
    <hyperlink ref="F503" r:id="rId90" display="https://podminky.urs.cz/item/CS_URS_2021_01/765192001"/>
    <hyperlink ref="F508" r:id="rId91" display="https://podminky.urs.cz/item/CS_URS_2021_01/766421822"/>
    <hyperlink ref="F516" r:id="rId92" display="https://podminky.urs.cz/item/CS_URS_2021_01/767995114"/>
    <hyperlink ref="F521" r:id="rId93" display="https://podminky.urs.cz/item/CS_URS_2021_01/13010816"/>
    <hyperlink ref="F523" r:id="rId94" display="https://podminky.urs.cz/item/CS_URS_2021_01/998767102"/>
    <hyperlink ref="F526" r:id="rId95" display="https://podminky.urs.cz/item/CS_URS_2021_01/783823135"/>
    <hyperlink ref="F528" r:id="rId96" display="https://podminky.urs.cz/item/CS_URS_2021_01/783827125"/>
    <hyperlink ref="F533" r:id="rId97" display="https://podminky.urs.cz/item/CS_URS_2021_01/784111005"/>
    <hyperlink ref="F535" r:id="rId98" display="https://podminky.urs.cz/item/CS_URS_2021_01/784111015"/>
    <hyperlink ref="F537" r:id="rId99" display="https://podminky.urs.cz/item/CS_URS_2021_01/784181105"/>
    <hyperlink ref="F539" r:id="rId100" display="https://podminky.urs.cz/item/CS_URS_2021_01/784221005"/>
    <hyperlink ref="F550" r:id="rId101" display="https://podminky.urs.cz/item/CS_URS_2021_01/210100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91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15</v>
      </c>
      <c r="L6" s="21"/>
    </row>
    <row r="7" s="1" customFormat="1" ht="16.5" customHeight="1">
      <c r="B7" s="21"/>
      <c r="E7" s="134" t="str">
        <f>'Rekapitulace stavby'!K6</f>
        <v>Výměna střechy jídelny VOŠ a SPŠE Plzeň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92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877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17</v>
      </c>
      <c r="E11" s="39"/>
      <c r="F11" s="137" t="s">
        <v>18</v>
      </c>
      <c r="G11" s="39"/>
      <c r="H11" s="39"/>
      <c r="I11" s="133" t="s">
        <v>19</v>
      </c>
      <c r="J11" s="137" t="s">
        <v>18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20</v>
      </c>
      <c r="E12" s="39"/>
      <c r="F12" s="137" t="s">
        <v>21</v>
      </c>
      <c r="G12" s="39"/>
      <c r="H12" s="39"/>
      <c r="I12" s="133" t="s">
        <v>22</v>
      </c>
      <c r="J12" s="138" t="str">
        <f>'Rekapitulace stavby'!AN8</f>
        <v>29. 5. 2021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24</v>
      </c>
      <c r="E14" s="39"/>
      <c r="F14" s="39"/>
      <c r="G14" s="39"/>
      <c r="H14" s="39"/>
      <c r="I14" s="133" t="s">
        <v>25</v>
      </c>
      <c r="J14" s="137" t="s">
        <v>18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26</v>
      </c>
      <c r="F15" s="39"/>
      <c r="G15" s="39"/>
      <c r="H15" s="39"/>
      <c r="I15" s="133" t="s">
        <v>27</v>
      </c>
      <c r="J15" s="137" t="s">
        <v>18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25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25</v>
      </c>
      <c r="J20" s="137" t="s">
        <v>18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31</v>
      </c>
      <c r="F21" s="39"/>
      <c r="G21" s="39"/>
      <c r="H21" s="39"/>
      <c r="I21" s="133" t="s">
        <v>27</v>
      </c>
      <c r="J21" s="137" t="s">
        <v>18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25</v>
      </c>
      <c r="J23" s="137" t="s">
        <v>18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34</v>
      </c>
      <c r="F24" s="39"/>
      <c r="G24" s="39"/>
      <c r="H24" s="39"/>
      <c r="I24" s="133" t="s">
        <v>27</v>
      </c>
      <c r="J24" s="137" t="s">
        <v>18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18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ROUND(J99,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ROUND((SUM(BE99:BE232)),  2)</f>
        <v>0</v>
      </c>
      <c r="G33" s="39"/>
      <c r="H33" s="39"/>
      <c r="I33" s="149">
        <v>0.20999999999999999</v>
      </c>
      <c r="J33" s="148">
        <f>ROUND(((SUM(BE99:BE232))*I33),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ROUND((SUM(BF99:BF232)),  2)</f>
        <v>0</v>
      </c>
      <c r="G34" s="39"/>
      <c r="H34" s="39"/>
      <c r="I34" s="149">
        <v>0.14999999999999999</v>
      </c>
      <c r="J34" s="148">
        <f>ROUND(((SUM(BF99:BF232))*I34),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ROUND((SUM(BG99:BG232)),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ROUND((SUM(BH99:BH232)),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ROUND((SUM(BI99:BI232)),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94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15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Výměna střechy jídelny VOŠ a SPŠE Plzeň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92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MASN2902 - Vzduchotechnika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20</v>
      </c>
      <c r="D52" s="41"/>
      <c r="E52" s="41"/>
      <c r="F52" s="28" t="str">
        <f>F12</f>
        <v xml:space="preserve"> </v>
      </c>
      <c r="G52" s="41"/>
      <c r="H52" s="41"/>
      <c r="I52" s="33" t="s">
        <v>22</v>
      </c>
      <c r="J52" s="73" t="str">
        <f>IF(J12="","",J12)</f>
        <v>29. 5. 2021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24</v>
      </c>
      <c r="D54" s="41"/>
      <c r="E54" s="41"/>
      <c r="F54" s="28" t="str">
        <f>E15</f>
        <v>VOŠ a SPŠE Plzeň, p.o.</v>
      </c>
      <c r="G54" s="41"/>
      <c r="H54" s="41"/>
      <c r="I54" s="33" t="s">
        <v>30</v>
      </c>
      <c r="J54" s="37" t="str">
        <f>E21</f>
        <v>Ing.arch.V.Mastný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>Straka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95</v>
      </c>
      <c r="D57" s="163"/>
      <c r="E57" s="163"/>
      <c r="F57" s="163"/>
      <c r="G57" s="163"/>
      <c r="H57" s="163"/>
      <c r="I57" s="163"/>
      <c r="J57" s="164" t="s">
        <v>96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J99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97</v>
      </c>
    </row>
    <row r="60" s="9" customFormat="1" ht="24.96" customHeight="1">
      <c r="A60" s="9"/>
      <c r="B60" s="166"/>
      <c r="C60" s="167"/>
      <c r="D60" s="168" t="s">
        <v>98</v>
      </c>
      <c r="E60" s="169"/>
      <c r="F60" s="169"/>
      <c r="G60" s="169"/>
      <c r="H60" s="169"/>
      <c r="I60" s="169"/>
      <c r="J60" s="170">
        <f>J100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100</v>
      </c>
      <c r="E61" s="175"/>
      <c r="F61" s="175"/>
      <c r="G61" s="175"/>
      <c r="H61" s="175"/>
      <c r="I61" s="175"/>
      <c r="J61" s="176">
        <f>J101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101</v>
      </c>
      <c r="E62" s="175"/>
      <c r="F62" s="175"/>
      <c r="G62" s="175"/>
      <c r="H62" s="175"/>
      <c r="I62" s="175"/>
      <c r="J62" s="176">
        <f>J108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102</v>
      </c>
      <c r="E63" s="175"/>
      <c r="F63" s="175"/>
      <c r="G63" s="175"/>
      <c r="H63" s="175"/>
      <c r="I63" s="175"/>
      <c r="J63" s="176">
        <f>J114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103</v>
      </c>
      <c r="E64" s="175"/>
      <c r="F64" s="175"/>
      <c r="G64" s="175"/>
      <c r="H64" s="175"/>
      <c r="I64" s="175"/>
      <c r="J64" s="176">
        <f>J124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6"/>
      <c r="C65" s="167"/>
      <c r="D65" s="168" t="s">
        <v>104</v>
      </c>
      <c r="E65" s="169"/>
      <c r="F65" s="169"/>
      <c r="G65" s="169"/>
      <c r="H65" s="169"/>
      <c r="I65" s="169"/>
      <c r="J65" s="170">
        <f>J127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2"/>
      <c r="C66" s="173"/>
      <c r="D66" s="174" t="s">
        <v>106</v>
      </c>
      <c r="E66" s="175"/>
      <c r="F66" s="175"/>
      <c r="G66" s="175"/>
      <c r="H66" s="175"/>
      <c r="I66" s="175"/>
      <c r="J66" s="176">
        <f>J128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6"/>
      <c r="C67" s="167"/>
      <c r="D67" s="168" t="s">
        <v>878</v>
      </c>
      <c r="E67" s="169"/>
      <c r="F67" s="169"/>
      <c r="G67" s="169"/>
      <c r="H67" s="169"/>
      <c r="I67" s="169"/>
      <c r="J67" s="170">
        <f>J135</f>
        <v>0</v>
      </c>
      <c r="K67" s="167"/>
      <c r="L67" s="17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2"/>
      <c r="C68" s="173"/>
      <c r="D68" s="174" t="s">
        <v>879</v>
      </c>
      <c r="E68" s="175"/>
      <c r="F68" s="175"/>
      <c r="G68" s="175"/>
      <c r="H68" s="175"/>
      <c r="I68" s="175"/>
      <c r="J68" s="176">
        <f>J138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880</v>
      </c>
      <c r="E69" s="175"/>
      <c r="F69" s="175"/>
      <c r="G69" s="175"/>
      <c r="H69" s="175"/>
      <c r="I69" s="175"/>
      <c r="J69" s="176">
        <f>J152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881</v>
      </c>
      <c r="E70" s="175"/>
      <c r="F70" s="175"/>
      <c r="G70" s="175"/>
      <c r="H70" s="175"/>
      <c r="I70" s="175"/>
      <c r="J70" s="176">
        <f>J167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107</v>
      </c>
      <c r="E71" s="175"/>
      <c r="F71" s="175"/>
      <c r="G71" s="175"/>
      <c r="H71" s="175"/>
      <c r="I71" s="175"/>
      <c r="J71" s="176">
        <f>J192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2"/>
      <c r="C72" s="173"/>
      <c r="D72" s="174" t="s">
        <v>882</v>
      </c>
      <c r="E72" s="175"/>
      <c r="F72" s="175"/>
      <c r="G72" s="175"/>
      <c r="H72" s="175"/>
      <c r="I72" s="175"/>
      <c r="J72" s="176">
        <f>J194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2"/>
      <c r="C73" s="173"/>
      <c r="D73" s="174" t="s">
        <v>110</v>
      </c>
      <c r="E73" s="175"/>
      <c r="F73" s="175"/>
      <c r="G73" s="175"/>
      <c r="H73" s="175"/>
      <c r="I73" s="175"/>
      <c r="J73" s="176">
        <f>J202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2"/>
      <c r="C74" s="173"/>
      <c r="D74" s="174" t="s">
        <v>114</v>
      </c>
      <c r="E74" s="175"/>
      <c r="F74" s="175"/>
      <c r="G74" s="175"/>
      <c r="H74" s="175"/>
      <c r="I74" s="175"/>
      <c r="J74" s="176">
        <f>J213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2"/>
      <c r="C75" s="173"/>
      <c r="D75" s="174" t="s">
        <v>115</v>
      </c>
      <c r="E75" s="175"/>
      <c r="F75" s="175"/>
      <c r="G75" s="175"/>
      <c r="H75" s="175"/>
      <c r="I75" s="175"/>
      <c r="J75" s="176">
        <f>J216</f>
        <v>0</v>
      </c>
      <c r="K75" s="173"/>
      <c r="L75" s="17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2"/>
      <c r="C76" s="173"/>
      <c r="D76" s="174" t="s">
        <v>116</v>
      </c>
      <c r="E76" s="175"/>
      <c r="F76" s="175"/>
      <c r="G76" s="175"/>
      <c r="H76" s="175"/>
      <c r="I76" s="175"/>
      <c r="J76" s="176">
        <f>J219</f>
        <v>0</v>
      </c>
      <c r="K76" s="173"/>
      <c r="L76" s="17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66"/>
      <c r="C77" s="167"/>
      <c r="D77" s="168" t="s">
        <v>883</v>
      </c>
      <c r="E77" s="169"/>
      <c r="F77" s="169"/>
      <c r="G77" s="169"/>
      <c r="H77" s="169"/>
      <c r="I77" s="169"/>
      <c r="J77" s="170">
        <f>J226</f>
        <v>0</v>
      </c>
      <c r="K77" s="167"/>
      <c r="L77" s="171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72"/>
      <c r="C78" s="173"/>
      <c r="D78" s="174" t="s">
        <v>884</v>
      </c>
      <c r="E78" s="175"/>
      <c r="F78" s="175"/>
      <c r="G78" s="175"/>
      <c r="H78" s="175"/>
      <c r="I78" s="175"/>
      <c r="J78" s="176">
        <f>J227</f>
        <v>0</v>
      </c>
      <c r="K78" s="173"/>
      <c r="L78" s="17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2"/>
      <c r="C79" s="173"/>
      <c r="D79" s="174" t="s">
        <v>885</v>
      </c>
      <c r="E79" s="175"/>
      <c r="F79" s="175"/>
      <c r="G79" s="175"/>
      <c r="H79" s="175"/>
      <c r="I79" s="175"/>
      <c r="J79" s="176">
        <f>J231</f>
        <v>0</v>
      </c>
      <c r="K79" s="173"/>
      <c r="L79" s="17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5" s="2" customFormat="1" ht="6.96" customHeight="1">
      <c r="A85" s="39"/>
      <c r="B85" s="62"/>
      <c r="C85" s="63"/>
      <c r="D85" s="63"/>
      <c r="E85" s="63"/>
      <c r="F85" s="63"/>
      <c r="G85" s="63"/>
      <c r="H85" s="63"/>
      <c r="I85" s="63"/>
      <c r="J85" s="63"/>
      <c r="K85" s="63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24.96" customHeight="1">
      <c r="A86" s="39"/>
      <c r="B86" s="40"/>
      <c r="C86" s="24" t="s">
        <v>119</v>
      </c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15</v>
      </c>
      <c r="D88" s="41"/>
      <c r="E88" s="41"/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161" t="str">
        <f>E7</f>
        <v>Výměna střechy jídelny VOŠ a SPŠE Plzeň</v>
      </c>
      <c r="F89" s="33"/>
      <c r="G89" s="33"/>
      <c r="H89" s="33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92</v>
      </c>
      <c r="D90" s="41"/>
      <c r="E90" s="41"/>
      <c r="F90" s="41"/>
      <c r="G90" s="41"/>
      <c r="H90" s="41"/>
      <c r="I90" s="41"/>
      <c r="J90" s="41"/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0" t="str">
        <f>E9</f>
        <v>MASN2902 - Vzduchotechnika</v>
      </c>
      <c r="F91" s="41"/>
      <c r="G91" s="41"/>
      <c r="H91" s="41"/>
      <c r="I91" s="41"/>
      <c r="J91" s="41"/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F12</f>
        <v xml:space="preserve"> </v>
      </c>
      <c r="G93" s="41"/>
      <c r="H93" s="41"/>
      <c r="I93" s="33" t="s">
        <v>22</v>
      </c>
      <c r="J93" s="73" t="str">
        <f>IF(J12="","",J12)</f>
        <v>29. 5. 2021</v>
      </c>
      <c r="K93" s="41"/>
      <c r="L93" s="13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3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E15</f>
        <v>VOŠ a SPŠE Plzeň, p.o.</v>
      </c>
      <c r="G95" s="41"/>
      <c r="H95" s="41"/>
      <c r="I95" s="33" t="s">
        <v>30</v>
      </c>
      <c r="J95" s="37" t="str">
        <f>E21</f>
        <v>Ing.arch.V.Mastný</v>
      </c>
      <c r="K95" s="41"/>
      <c r="L95" s="13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IF(E18="","",E18)</f>
        <v>Vyplň údaj</v>
      </c>
      <c r="G96" s="41"/>
      <c r="H96" s="41"/>
      <c r="I96" s="33" t="s">
        <v>33</v>
      </c>
      <c r="J96" s="37" t="str">
        <f>E24</f>
        <v>Straka</v>
      </c>
      <c r="K96" s="41"/>
      <c r="L96" s="13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3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11" customFormat="1" ht="29.28" customHeight="1">
      <c r="A98" s="178"/>
      <c r="B98" s="179"/>
      <c r="C98" s="180" t="s">
        <v>120</v>
      </c>
      <c r="D98" s="181" t="s">
        <v>56</v>
      </c>
      <c r="E98" s="181" t="s">
        <v>52</v>
      </c>
      <c r="F98" s="181" t="s">
        <v>53</v>
      </c>
      <c r="G98" s="181" t="s">
        <v>121</v>
      </c>
      <c r="H98" s="181" t="s">
        <v>122</v>
      </c>
      <c r="I98" s="181" t="s">
        <v>123</v>
      </c>
      <c r="J98" s="181" t="s">
        <v>96</v>
      </c>
      <c r="K98" s="182" t="s">
        <v>124</v>
      </c>
      <c r="L98" s="183"/>
      <c r="M98" s="93" t="s">
        <v>18</v>
      </c>
      <c r="N98" s="94" t="s">
        <v>41</v>
      </c>
      <c r="O98" s="94" t="s">
        <v>125</v>
      </c>
      <c r="P98" s="94" t="s">
        <v>126</v>
      </c>
      <c r="Q98" s="94" t="s">
        <v>127</v>
      </c>
      <c r="R98" s="94" t="s">
        <v>128</v>
      </c>
      <c r="S98" s="94" t="s">
        <v>129</v>
      </c>
      <c r="T98" s="95" t="s">
        <v>130</v>
      </c>
      <c r="U98" s="178"/>
      <c r="V98" s="178"/>
      <c r="W98" s="178"/>
      <c r="X98" s="178"/>
      <c r="Y98" s="178"/>
      <c r="Z98" s="178"/>
      <c r="AA98" s="178"/>
      <c r="AB98" s="178"/>
      <c r="AC98" s="178"/>
      <c r="AD98" s="178"/>
      <c r="AE98" s="178"/>
    </row>
    <row r="99" s="2" customFormat="1" ht="22.8" customHeight="1">
      <c r="A99" s="39"/>
      <c r="B99" s="40"/>
      <c r="C99" s="100" t="s">
        <v>131</v>
      </c>
      <c r="D99" s="41"/>
      <c r="E99" s="41"/>
      <c r="F99" s="41"/>
      <c r="G99" s="41"/>
      <c r="H99" s="41"/>
      <c r="I99" s="41"/>
      <c r="J99" s="184">
        <f>BK99</f>
        <v>0</v>
      </c>
      <c r="K99" s="41"/>
      <c r="L99" s="45"/>
      <c r="M99" s="96"/>
      <c r="N99" s="185"/>
      <c r="O99" s="97"/>
      <c r="P99" s="186">
        <f>P100+P127+P135+P226</f>
        <v>0</v>
      </c>
      <c r="Q99" s="97"/>
      <c r="R99" s="186">
        <f>R100+R127+R135+R226</f>
        <v>4.7291452999999999</v>
      </c>
      <c r="S99" s="97"/>
      <c r="T99" s="187">
        <f>T100+T127+T135+T226</f>
        <v>3.7469999999999999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70</v>
      </c>
      <c r="AU99" s="18" t="s">
        <v>97</v>
      </c>
      <c r="BK99" s="188">
        <f>BK100+BK127+BK135+BK226</f>
        <v>0</v>
      </c>
    </row>
    <row r="100" s="12" customFormat="1" ht="25.92" customHeight="1">
      <c r="A100" s="12"/>
      <c r="B100" s="189"/>
      <c r="C100" s="190"/>
      <c r="D100" s="191" t="s">
        <v>70</v>
      </c>
      <c r="E100" s="192" t="s">
        <v>132</v>
      </c>
      <c r="F100" s="192" t="s">
        <v>133</v>
      </c>
      <c r="G100" s="190"/>
      <c r="H100" s="190"/>
      <c r="I100" s="193"/>
      <c r="J100" s="194">
        <f>BK100</f>
        <v>0</v>
      </c>
      <c r="K100" s="190"/>
      <c r="L100" s="195"/>
      <c r="M100" s="196"/>
      <c r="N100" s="197"/>
      <c r="O100" s="197"/>
      <c r="P100" s="198">
        <f>P101+P108+P114+P124</f>
        <v>0</v>
      </c>
      <c r="Q100" s="197"/>
      <c r="R100" s="198">
        <f>R101+R108+R114+R124</f>
        <v>0.77911999999999992</v>
      </c>
      <c r="S100" s="197"/>
      <c r="T100" s="199">
        <f>T101+T108+T114+T124</f>
        <v>1.8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0" t="s">
        <v>79</v>
      </c>
      <c r="AT100" s="201" t="s">
        <v>70</v>
      </c>
      <c r="AU100" s="201" t="s">
        <v>71</v>
      </c>
      <c r="AY100" s="200" t="s">
        <v>134</v>
      </c>
      <c r="BK100" s="202">
        <f>BK101+BK108+BK114+BK124</f>
        <v>0</v>
      </c>
    </row>
    <row r="101" s="12" customFormat="1" ht="22.8" customHeight="1">
      <c r="A101" s="12"/>
      <c r="B101" s="189"/>
      <c r="C101" s="190"/>
      <c r="D101" s="191" t="s">
        <v>70</v>
      </c>
      <c r="E101" s="203" t="s">
        <v>155</v>
      </c>
      <c r="F101" s="203" t="s">
        <v>156</v>
      </c>
      <c r="G101" s="190"/>
      <c r="H101" s="190"/>
      <c r="I101" s="193"/>
      <c r="J101" s="204">
        <f>BK101</f>
        <v>0</v>
      </c>
      <c r="K101" s="190"/>
      <c r="L101" s="195"/>
      <c r="M101" s="196"/>
      <c r="N101" s="197"/>
      <c r="O101" s="197"/>
      <c r="P101" s="198">
        <f>SUM(P102:P107)</f>
        <v>0</v>
      </c>
      <c r="Q101" s="197"/>
      <c r="R101" s="198">
        <f>SUM(R102:R107)</f>
        <v>0.77899999999999991</v>
      </c>
      <c r="S101" s="197"/>
      <c r="T101" s="199">
        <f>SUM(T102:T107)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0" t="s">
        <v>79</v>
      </c>
      <c r="AT101" s="201" t="s">
        <v>70</v>
      </c>
      <c r="AU101" s="201" t="s">
        <v>79</v>
      </c>
      <c r="AY101" s="200" t="s">
        <v>134</v>
      </c>
      <c r="BK101" s="202">
        <f>SUM(BK102:BK107)</f>
        <v>0</v>
      </c>
    </row>
    <row r="102" s="2" customFormat="1" ht="33" customHeight="1">
      <c r="A102" s="39"/>
      <c r="B102" s="40"/>
      <c r="C102" s="205" t="s">
        <v>79</v>
      </c>
      <c r="D102" s="205" t="s">
        <v>137</v>
      </c>
      <c r="E102" s="206" t="s">
        <v>886</v>
      </c>
      <c r="F102" s="207" t="s">
        <v>887</v>
      </c>
      <c r="G102" s="208" t="s">
        <v>151</v>
      </c>
      <c r="H102" s="209">
        <v>5</v>
      </c>
      <c r="I102" s="210"/>
      <c r="J102" s="209">
        <f>ROUND(I102*H102,2)</f>
        <v>0</v>
      </c>
      <c r="K102" s="207" t="s">
        <v>141</v>
      </c>
      <c r="L102" s="45"/>
      <c r="M102" s="211" t="s">
        <v>18</v>
      </c>
      <c r="N102" s="212" t="s">
        <v>42</v>
      </c>
      <c r="O102" s="85"/>
      <c r="P102" s="213">
        <f>O102*H102</f>
        <v>0</v>
      </c>
      <c r="Q102" s="213">
        <v>0.038199999999999998</v>
      </c>
      <c r="R102" s="213">
        <f>Q102*H102</f>
        <v>0.191</v>
      </c>
      <c r="S102" s="213">
        <v>0</v>
      </c>
      <c r="T102" s="21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5" t="s">
        <v>142</v>
      </c>
      <c r="AT102" s="215" t="s">
        <v>137</v>
      </c>
      <c r="AU102" s="215" t="s">
        <v>81</v>
      </c>
      <c r="AY102" s="18" t="s">
        <v>134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8" t="s">
        <v>79</v>
      </c>
      <c r="BK102" s="216">
        <f>ROUND(I102*H102,2)</f>
        <v>0</v>
      </c>
      <c r="BL102" s="18" t="s">
        <v>142</v>
      </c>
      <c r="BM102" s="215" t="s">
        <v>888</v>
      </c>
    </row>
    <row r="103" s="2" customFormat="1">
      <c r="A103" s="39"/>
      <c r="B103" s="40"/>
      <c r="C103" s="41"/>
      <c r="D103" s="217" t="s">
        <v>144</v>
      </c>
      <c r="E103" s="41"/>
      <c r="F103" s="218" t="s">
        <v>889</v>
      </c>
      <c r="G103" s="41"/>
      <c r="H103" s="41"/>
      <c r="I103" s="219"/>
      <c r="J103" s="41"/>
      <c r="K103" s="41"/>
      <c r="L103" s="45"/>
      <c r="M103" s="220"/>
      <c r="N103" s="22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144</v>
      </c>
      <c r="AU103" s="18" t="s">
        <v>81</v>
      </c>
    </row>
    <row r="104" s="2" customFormat="1" ht="33" customHeight="1">
      <c r="A104" s="39"/>
      <c r="B104" s="40"/>
      <c r="C104" s="205" t="s">
        <v>81</v>
      </c>
      <c r="D104" s="205" t="s">
        <v>137</v>
      </c>
      <c r="E104" s="206" t="s">
        <v>890</v>
      </c>
      <c r="F104" s="207" t="s">
        <v>891</v>
      </c>
      <c r="G104" s="208" t="s">
        <v>151</v>
      </c>
      <c r="H104" s="209">
        <v>4</v>
      </c>
      <c r="I104" s="210"/>
      <c r="J104" s="209">
        <f>ROUND(I104*H104,2)</f>
        <v>0</v>
      </c>
      <c r="K104" s="207" t="s">
        <v>141</v>
      </c>
      <c r="L104" s="45"/>
      <c r="M104" s="211" t="s">
        <v>18</v>
      </c>
      <c r="N104" s="212" t="s">
        <v>42</v>
      </c>
      <c r="O104" s="85"/>
      <c r="P104" s="213">
        <f>O104*H104</f>
        <v>0</v>
      </c>
      <c r="Q104" s="213">
        <v>0.14699999999999999</v>
      </c>
      <c r="R104" s="213">
        <f>Q104*H104</f>
        <v>0.58799999999999997</v>
      </c>
      <c r="S104" s="213">
        <v>0</v>
      </c>
      <c r="T104" s="21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5" t="s">
        <v>142</v>
      </c>
      <c r="AT104" s="215" t="s">
        <v>137</v>
      </c>
      <c r="AU104" s="215" t="s">
        <v>81</v>
      </c>
      <c r="AY104" s="18" t="s">
        <v>134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8" t="s">
        <v>79</v>
      </c>
      <c r="BK104" s="216">
        <f>ROUND(I104*H104,2)</f>
        <v>0</v>
      </c>
      <c r="BL104" s="18" t="s">
        <v>142</v>
      </c>
      <c r="BM104" s="215" t="s">
        <v>892</v>
      </c>
    </row>
    <row r="105" s="2" customFormat="1">
      <c r="A105" s="39"/>
      <c r="B105" s="40"/>
      <c r="C105" s="41"/>
      <c r="D105" s="217" t="s">
        <v>144</v>
      </c>
      <c r="E105" s="41"/>
      <c r="F105" s="218" t="s">
        <v>893</v>
      </c>
      <c r="G105" s="41"/>
      <c r="H105" s="41"/>
      <c r="I105" s="219"/>
      <c r="J105" s="41"/>
      <c r="K105" s="41"/>
      <c r="L105" s="45"/>
      <c r="M105" s="220"/>
      <c r="N105" s="22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144</v>
      </c>
      <c r="AU105" s="18" t="s">
        <v>81</v>
      </c>
    </row>
    <row r="106" s="2" customFormat="1" ht="37.8" customHeight="1">
      <c r="A106" s="39"/>
      <c r="B106" s="40"/>
      <c r="C106" s="205" t="s">
        <v>135</v>
      </c>
      <c r="D106" s="205" t="s">
        <v>137</v>
      </c>
      <c r="E106" s="206" t="s">
        <v>157</v>
      </c>
      <c r="F106" s="207" t="s">
        <v>158</v>
      </c>
      <c r="G106" s="208" t="s">
        <v>159</v>
      </c>
      <c r="H106" s="209">
        <v>120</v>
      </c>
      <c r="I106" s="210"/>
      <c r="J106" s="209">
        <f>ROUND(I106*H106,2)</f>
        <v>0</v>
      </c>
      <c r="K106" s="207" t="s">
        <v>141</v>
      </c>
      <c r="L106" s="45"/>
      <c r="M106" s="211" t="s">
        <v>18</v>
      </c>
      <c r="N106" s="212" t="s">
        <v>42</v>
      </c>
      <c r="O106" s="85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5" t="s">
        <v>142</v>
      </c>
      <c r="AT106" s="215" t="s">
        <v>137</v>
      </c>
      <c r="AU106" s="215" t="s">
        <v>81</v>
      </c>
      <c r="AY106" s="18" t="s">
        <v>134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8" t="s">
        <v>79</v>
      </c>
      <c r="BK106" s="216">
        <f>ROUND(I106*H106,2)</f>
        <v>0</v>
      </c>
      <c r="BL106" s="18" t="s">
        <v>142</v>
      </c>
      <c r="BM106" s="215" t="s">
        <v>894</v>
      </c>
    </row>
    <row r="107" s="2" customFormat="1">
      <c r="A107" s="39"/>
      <c r="B107" s="40"/>
      <c r="C107" s="41"/>
      <c r="D107" s="217" t="s">
        <v>144</v>
      </c>
      <c r="E107" s="41"/>
      <c r="F107" s="218" t="s">
        <v>161</v>
      </c>
      <c r="G107" s="41"/>
      <c r="H107" s="41"/>
      <c r="I107" s="219"/>
      <c r="J107" s="41"/>
      <c r="K107" s="41"/>
      <c r="L107" s="45"/>
      <c r="M107" s="220"/>
      <c r="N107" s="22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144</v>
      </c>
      <c r="AU107" s="18" t="s">
        <v>81</v>
      </c>
    </row>
    <row r="108" s="12" customFormat="1" ht="22.8" customHeight="1">
      <c r="A108" s="12"/>
      <c r="B108" s="189"/>
      <c r="C108" s="190"/>
      <c r="D108" s="191" t="s">
        <v>70</v>
      </c>
      <c r="E108" s="203" t="s">
        <v>195</v>
      </c>
      <c r="F108" s="203" t="s">
        <v>272</v>
      </c>
      <c r="G108" s="190"/>
      <c r="H108" s="190"/>
      <c r="I108" s="193"/>
      <c r="J108" s="204">
        <f>BK108</f>
        <v>0</v>
      </c>
      <c r="K108" s="190"/>
      <c r="L108" s="195"/>
      <c r="M108" s="196"/>
      <c r="N108" s="197"/>
      <c r="O108" s="197"/>
      <c r="P108" s="198">
        <f>SUM(P109:P113)</f>
        <v>0</v>
      </c>
      <c r="Q108" s="197"/>
      <c r="R108" s="198">
        <f>SUM(R109:R113)</f>
        <v>0.00012000000000000002</v>
      </c>
      <c r="S108" s="197"/>
      <c r="T108" s="199">
        <f>SUM(T109:T113)</f>
        <v>1.8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0" t="s">
        <v>79</v>
      </c>
      <c r="AT108" s="201" t="s">
        <v>70</v>
      </c>
      <c r="AU108" s="201" t="s">
        <v>79</v>
      </c>
      <c r="AY108" s="200" t="s">
        <v>134</v>
      </c>
      <c r="BK108" s="202">
        <f>SUM(BK109:BK113)</f>
        <v>0</v>
      </c>
    </row>
    <row r="109" s="2" customFormat="1" ht="37.8" customHeight="1">
      <c r="A109" s="39"/>
      <c r="B109" s="40"/>
      <c r="C109" s="205" t="s">
        <v>142</v>
      </c>
      <c r="D109" s="205" t="s">
        <v>137</v>
      </c>
      <c r="E109" s="206" t="s">
        <v>895</v>
      </c>
      <c r="F109" s="207" t="s">
        <v>896</v>
      </c>
      <c r="G109" s="208" t="s">
        <v>897</v>
      </c>
      <c r="H109" s="209">
        <v>25</v>
      </c>
      <c r="I109" s="210"/>
      <c r="J109" s="209">
        <f>ROUND(I109*H109,2)</f>
        <v>0</v>
      </c>
      <c r="K109" s="207" t="s">
        <v>898</v>
      </c>
      <c r="L109" s="45"/>
      <c r="M109" s="211" t="s">
        <v>18</v>
      </c>
      <c r="N109" s="212" t="s">
        <v>42</v>
      </c>
      <c r="O109" s="85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5" t="s">
        <v>142</v>
      </c>
      <c r="AT109" s="215" t="s">
        <v>137</v>
      </c>
      <c r="AU109" s="215" t="s">
        <v>81</v>
      </c>
      <c r="AY109" s="18" t="s">
        <v>134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8" t="s">
        <v>79</v>
      </c>
      <c r="BK109" s="216">
        <f>ROUND(I109*H109,2)</f>
        <v>0</v>
      </c>
      <c r="BL109" s="18" t="s">
        <v>142</v>
      </c>
      <c r="BM109" s="215" t="s">
        <v>899</v>
      </c>
    </row>
    <row r="110" s="2" customFormat="1" ht="16.5" customHeight="1">
      <c r="A110" s="39"/>
      <c r="B110" s="40"/>
      <c r="C110" s="205" t="s">
        <v>170</v>
      </c>
      <c r="D110" s="205" t="s">
        <v>137</v>
      </c>
      <c r="E110" s="206" t="s">
        <v>900</v>
      </c>
      <c r="F110" s="207" t="s">
        <v>901</v>
      </c>
      <c r="G110" s="208" t="s">
        <v>902</v>
      </c>
      <c r="H110" s="209">
        <v>12</v>
      </c>
      <c r="I110" s="210"/>
      <c r="J110" s="209">
        <f>ROUND(I110*H110,2)</f>
        <v>0</v>
      </c>
      <c r="K110" s="207" t="s">
        <v>18</v>
      </c>
      <c r="L110" s="45"/>
      <c r="M110" s="211" t="s">
        <v>18</v>
      </c>
      <c r="N110" s="212" t="s">
        <v>42</v>
      </c>
      <c r="O110" s="85"/>
      <c r="P110" s="213">
        <f>O110*H110</f>
        <v>0</v>
      </c>
      <c r="Q110" s="213">
        <v>1.0000000000000001E-05</v>
      </c>
      <c r="R110" s="213">
        <f>Q110*H110</f>
        <v>0.00012000000000000002</v>
      </c>
      <c r="S110" s="213">
        <v>0</v>
      </c>
      <c r="T110" s="21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5" t="s">
        <v>142</v>
      </c>
      <c r="AT110" s="215" t="s">
        <v>137</v>
      </c>
      <c r="AU110" s="215" t="s">
        <v>81</v>
      </c>
      <c r="AY110" s="18" t="s">
        <v>134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8" t="s">
        <v>79</v>
      </c>
      <c r="BK110" s="216">
        <f>ROUND(I110*H110,2)</f>
        <v>0</v>
      </c>
      <c r="BL110" s="18" t="s">
        <v>142</v>
      </c>
      <c r="BM110" s="215" t="s">
        <v>903</v>
      </c>
    </row>
    <row r="111" s="2" customFormat="1" ht="24.15" customHeight="1">
      <c r="A111" s="39"/>
      <c r="B111" s="40"/>
      <c r="C111" s="205" t="s">
        <v>155</v>
      </c>
      <c r="D111" s="205" t="s">
        <v>137</v>
      </c>
      <c r="E111" s="206" t="s">
        <v>904</v>
      </c>
      <c r="F111" s="207" t="s">
        <v>905</v>
      </c>
      <c r="G111" s="208" t="s">
        <v>159</v>
      </c>
      <c r="H111" s="209">
        <v>1230</v>
      </c>
      <c r="I111" s="210"/>
      <c r="J111" s="209">
        <f>ROUND(I111*H111,2)</f>
        <v>0</v>
      </c>
      <c r="K111" s="207" t="s">
        <v>906</v>
      </c>
      <c r="L111" s="45"/>
      <c r="M111" s="211" t="s">
        <v>18</v>
      </c>
      <c r="N111" s="212" t="s">
        <v>42</v>
      </c>
      <c r="O111" s="85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5" t="s">
        <v>142</v>
      </c>
      <c r="AT111" s="215" t="s">
        <v>137</v>
      </c>
      <c r="AU111" s="215" t="s">
        <v>81</v>
      </c>
      <c r="AY111" s="18" t="s">
        <v>134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8" t="s">
        <v>79</v>
      </c>
      <c r="BK111" s="216">
        <f>ROUND(I111*H111,2)</f>
        <v>0</v>
      </c>
      <c r="BL111" s="18" t="s">
        <v>142</v>
      </c>
      <c r="BM111" s="215" t="s">
        <v>907</v>
      </c>
    </row>
    <row r="112" s="2" customFormat="1" ht="44.25" customHeight="1">
      <c r="A112" s="39"/>
      <c r="B112" s="40"/>
      <c r="C112" s="205" t="s">
        <v>184</v>
      </c>
      <c r="D112" s="205" t="s">
        <v>137</v>
      </c>
      <c r="E112" s="206" t="s">
        <v>908</v>
      </c>
      <c r="F112" s="207" t="s">
        <v>909</v>
      </c>
      <c r="G112" s="208" t="s">
        <v>140</v>
      </c>
      <c r="H112" s="209">
        <v>1</v>
      </c>
      <c r="I112" s="210"/>
      <c r="J112" s="209">
        <f>ROUND(I112*H112,2)</f>
        <v>0</v>
      </c>
      <c r="K112" s="207" t="s">
        <v>141</v>
      </c>
      <c r="L112" s="45"/>
      <c r="M112" s="211" t="s">
        <v>18</v>
      </c>
      <c r="N112" s="212" t="s">
        <v>42</v>
      </c>
      <c r="O112" s="85"/>
      <c r="P112" s="213">
        <f>O112*H112</f>
        <v>0</v>
      </c>
      <c r="Q112" s="213">
        <v>0</v>
      </c>
      <c r="R112" s="213">
        <f>Q112*H112</f>
        <v>0</v>
      </c>
      <c r="S112" s="213">
        <v>1.8</v>
      </c>
      <c r="T112" s="214">
        <f>S112*H112</f>
        <v>1.8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5" t="s">
        <v>142</v>
      </c>
      <c r="AT112" s="215" t="s">
        <v>137</v>
      </c>
      <c r="AU112" s="215" t="s">
        <v>81</v>
      </c>
      <c r="AY112" s="18" t="s">
        <v>134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8" t="s">
        <v>79</v>
      </c>
      <c r="BK112" s="216">
        <f>ROUND(I112*H112,2)</f>
        <v>0</v>
      </c>
      <c r="BL112" s="18" t="s">
        <v>142</v>
      </c>
      <c r="BM112" s="215" t="s">
        <v>910</v>
      </c>
    </row>
    <row r="113" s="2" customFormat="1">
      <c r="A113" s="39"/>
      <c r="B113" s="40"/>
      <c r="C113" s="41"/>
      <c r="D113" s="217" t="s">
        <v>144</v>
      </c>
      <c r="E113" s="41"/>
      <c r="F113" s="218" t="s">
        <v>911</v>
      </c>
      <c r="G113" s="41"/>
      <c r="H113" s="41"/>
      <c r="I113" s="219"/>
      <c r="J113" s="41"/>
      <c r="K113" s="41"/>
      <c r="L113" s="45"/>
      <c r="M113" s="220"/>
      <c r="N113" s="22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144</v>
      </c>
      <c r="AU113" s="18" t="s">
        <v>81</v>
      </c>
    </row>
    <row r="114" s="12" customFormat="1" ht="22.8" customHeight="1">
      <c r="A114" s="12"/>
      <c r="B114" s="189"/>
      <c r="C114" s="190"/>
      <c r="D114" s="191" t="s">
        <v>70</v>
      </c>
      <c r="E114" s="203" t="s">
        <v>381</v>
      </c>
      <c r="F114" s="203" t="s">
        <v>382</v>
      </c>
      <c r="G114" s="190"/>
      <c r="H114" s="190"/>
      <c r="I114" s="193"/>
      <c r="J114" s="204">
        <f>BK114</f>
        <v>0</v>
      </c>
      <c r="K114" s="190"/>
      <c r="L114" s="195"/>
      <c r="M114" s="196"/>
      <c r="N114" s="197"/>
      <c r="O114" s="197"/>
      <c r="P114" s="198">
        <f>SUM(P115:P123)</f>
        <v>0</v>
      </c>
      <c r="Q114" s="197"/>
      <c r="R114" s="198">
        <f>SUM(R115:R123)</f>
        <v>0</v>
      </c>
      <c r="S114" s="197"/>
      <c r="T114" s="199">
        <f>SUM(T115:T123)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0" t="s">
        <v>79</v>
      </c>
      <c r="AT114" s="201" t="s">
        <v>70</v>
      </c>
      <c r="AU114" s="201" t="s">
        <v>79</v>
      </c>
      <c r="AY114" s="200" t="s">
        <v>134</v>
      </c>
      <c r="BK114" s="202">
        <f>SUM(BK115:BK123)</f>
        <v>0</v>
      </c>
    </row>
    <row r="115" s="2" customFormat="1" ht="37.8" customHeight="1">
      <c r="A115" s="39"/>
      <c r="B115" s="40"/>
      <c r="C115" s="205" t="s">
        <v>180</v>
      </c>
      <c r="D115" s="205" t="s">
        <v>137</v>
      </c>
      <c r="E115" s="206" t="s">
        <v>912</v>
      </c>
      <c r="F115" s="207" t="s">
        <v>913</v>
      </c>
      <c r="G115" s="208" t="s">
        <v>386</v>
      </c>
      <c r="H115" s="209">
        <v>0.10000000000000001</v>
      </c>
      <c r="I115" s="210"/>
      <c r="J115" s="209">
        <f>ROUND(I115*H115,2)</f>
        <v>0</v>
      </c>
      <c r="K115" s="207" t="s">
        <v>141</v>
      </c>
      <c r="L115" s="45"/>
      <c r="M115" s="211" t="s">
        <v>18</v>
      </c>
      <c r="N115" s="212" t="s">
        <v>42</v>
      </c>
      <c r="O115" s="85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5" t="s">
        <v>142</v>
      </c>
      <c r="AT115" s="215" t="s">
        <v>137</v>
      </c>
      <c r="AU115" s="215" t="s">
        <v>81</v>
      </c>
      <c r="AY115" s="18" t="s">
        <v>134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8" t="s">
        <v>79</v>
      </c>
      <c r="BK115" s="216">
        <f>ROUND(I115*H115,2)</f>
        <v>0</v>
      </c>
      <c r="BL115" s="18" t="s">
        <v>142</v>
      </c>
      <c r="BM115" s="215" t="s">
        <v>914</v>
      </c>
    </row>
    <row r="116" s="2" customFormat="1">
      <c r="A116" s="39"/>
      <c r="B116" s="40"/>
      <c r="C116" s="41"/>
      <c r="D116" s="217" t="s">
        <v>144</v>
      </c>
      <c r="E116" s="41"/>
      <c r="F116" s="218" t="s">
        <v>915</v>
      </c>
      <c r="G116" s="41"/>
      <c r="H116" s="41"/>
      <c r="I116" s="219"/>
      <c r="J116" s="41"/>
      <c r="K116" s="41"/>
      <c r="L116" s="45"/>
      <c r="M116" s="220"/>
      <c r="N116" s="22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144</v>
      </c>
      <c r="AU116" s="18" t="s">
        <v>81</v>
      </c>
    </row>
    <row r="117" s="2" customFormat="1" ht="44.25" customHeight="1">
      <c r="A117" s="39"/>
      <c r="B117" s="40"/>
      <c r="C117" s="205" t="s">
        <v>195</v>
      </c>
      <c r="D117" s="205" t="s">
        <v>137</v>
      </c>
      <c r="E117" s="206" t="s">
        <v>916</v>
      </c>
      <c r="F117" s="207" t="s">
        <v>917</v>
      </c>
      <c r="G117" s="208" t="s">
        <v>386</v>
      </c>
      <c r="H117" s="209">
        <v>0.45000000000000001</v>
      </c>
      <c r="I117" s="210"/>
      <c r="J117" s="209">
        <f>ROUND(I117*H117,2)</f>
        <v>0</v>
      </c>
      <c r="K117" s="207" t="s">
        <v>141</v>
      </c>
      <c r="L117" s="45"/>
      <c r="M117" s="211" t="s">
        <v>18</v>
      </c>
      <c r="N117" s="212" t="s">
        <v>42</v>
      </c>
      <c r="O117" s="85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5" t="s">
        <v>142</v>
      </c>
      <c r="AT117" s="215" t="s">
        <v>137</v>
      </c>
      <c r="AU117" s="215" t="s">
        <v>81</v>
      </c>
      <c r="AY117" s="18" t="s">
        <v>134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8" t="s">
        <v>79</v>
      </c>
      <c r="BK117" s="216">
        <f>ROUND(I117*H117,2)</f>
        <v>0</v>
      </c>
      <c r="BL117" s="18" t="s">
        <v>142</v>
      </c>
      <c r="BM117" s="215" t="s">
        <v>918</v>
      </c>
    </row>
    <row r="118" s="2" customFormat="1">
      <c r="A118" s="39"/>
      <c r="B118" s="40"/>
      <c r="C118" s="41"/>
      <c r="D118" s="217" t="s">
        <v>144</v>
      </c>
      <c r="E118" s="41"/>
      <c r="F118" s="218" t="s">
        <v>919</v>
      </c>
      <c r="G118" s="41"/>
      <c r="H118" s="41"/>
      <c r="I118" s="219"/>
      <c r="J118" s="41"/>
      <c r="K118" s="41"/>
      <c r="L118" s="45"/>
      <c r="M118" s="220"/>
      <c r="N118" s="22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144</v>
      </c>
      <c r="AU118" s="18" t="s">
        <v>81</v>
      </c>
    </row>
    <row r="119" s="13" customFormat="1">
      <c r="A119" s="13"/>
      <c r="B119" s="222"/>
      <c r="C119" s="223"/>
      <c r="D119" s="224" t="s">
        <v>146</v>
      </c>
      <c r="E119" s="223"/>
      <c r="F119" s="226" t="s">
        <v>920</v>
      </c>
      <c r="G119" s="223"/>
      <c r="H119" s="227">
        <v>0.45000000000000001</v>
      </c>
      <c r="I119" s="228"/>
      <c r="J119" s="223"/>
      <c r="K119" s="223"/>
      <c r="L119" s="229"/>
      <c r="M119" s="230"/>
      <c r="N119" s="231"/>
      <c r="O119" s="231"/>
      <c r="P119" s="231"/>
      <c r="Q119" s="231"/>
      <c r="R119" s="231"/>
      <c r="S119" s="231"/>
      <c r="T119" s="23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3" t="s">
        <v>146</v>
      </c>
      <c r="AU119" s="233" t="s">
        <v>81</v>
      </c>
      <c r="AV119" s="13" t="s">
        <v>81</v>
      </c>
      <c r="AW119" s="13" t="s">
        <v>4</v>
      </c>
      <c r="AX119" s="13" t="s">
        <v>79</v>
      </c>
      <c r="AY119" s="233" t="s">
        <v>134</v>
      </c>
    </row>
    <row r="120" s="2" customFormat="1" ht="24.15" customHeight="1">
      <c r="A120" s="39"/>
      <c r="B120" s="40"/>
      <c r="C120" s="205" t="s">
        <v>201</v>
      </c>
      <c r="D120" s="205" t="s">
        <v>137</v>
      </c>
      <c r="E120" s="206" t="s">
        <v>921</v>
      </c>
      <c r="F120" s="207" t="s">
        <v>922</v>
      </c>
      <c r="G120" s="208" t="s">
        <v>386</v>
      </c>
      <c r="H120" s="209">
        <v>0.10000000000000001</v>
      </c>
      <c r="I120" s="210"/>
      <c r="J120" s="209">
        <f>ROUND(I120*H120,2)</f>
        <v>0</v>
      </c>
      <c r="K120" s="207" t="s">
        <v>141</v>
      </c>
      <c r="L120" s="45"/>
      <c r="M120" s="211" t="s">
        <v>18</v>
      </c>
      <c r="N120" s="212" t="s">
        <v>42</v>
      </c>
      <c r="O120" s="85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5" t="s">
        <v>142</v>
      </c>
      <c r="AT120" s="215" t="s">
        <v>137</v>
      </c>
      <c r="AU120" s="215" t="s">
        <v>81</v>
      </c>
      <c r="AY120" s="18" t="s">
        <v>134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8" t="s">
        <v>79</v>
      </c>
      <c r="BK120" s="216">
        <f>ROUND(I120*H120,2)</f>
        <v>0</v>
      </c>
      <c r="BL120" s="18" t="s">
        <v>142</v>
      </c>
      <c r="BM120" s="215" t="s">
        <v>923</v>
      </c>
    </row>
    <row r="121" s="2" customFormat="1">
      <c r="A121" s="39"/>
      <c r="B121" s="40"/>
      <c r="C121" s="41"/>
      <c r="D121" s="217" t="s">
        <v>144</v>
      </c>
      <c r="E121" s="41"/>
      <c r="F121" s="218" t="s">
        <v>924</v>
      </c>
      <c r="G121" s="41"/>
      <c r="H121" s="41"/>
      <c r="I121" s="219"/>
      <c r="J121" s="41"/>
      <c r="K121" s="41"/>
      <c r="L121" s="45"/>
      <c r="M121" s="220"/>
      <c r="N121" s="22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144</v>
      </c>
      <c r="AU121" s="18" t="s">
        <v>81</v>
      </c>
    </row>
    <row r="122" s="2" customFormat="1" ht="44.25" customHeight="1">
      <c r="A122" s="39"/>
      <c r="B122" s="40"/>
      <c r="C122" s="205" t="s">
        <v>208</v>
      </c>
      <c r="D122" s="205" t="s">
        <v>137</v>
      </c>
      <c r="E122" s="206" t="s">
        <v>925</v>
      </c>
      <c r="F122" s="207" t="s">
        <v>926</v>
      </c>
      <c r="G122" s="208" t="s">
        <v>386</v>
      </c>
      <c r="H122" s="209">
        <v>0.45000000000000001</v>
      </c>
      <c r="I122" s="210"/>
      <c r="J122" s="209">
        <f>ROUND(I122*H122,2)</f>
        <v>0</v>
      </c>
      <c r="K122" s="207" t="s">
        <v>141</v>
      </c>
      <c r="L122" s="45"/>
      <c r="M122" s="211" t="s">
        <v>18</v>
      </c>
      <c r="N122" s="212" t="s">
        <v>42</v>
      </c>
      <c r="O122" s="85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5" t="s">
        <v>142</v>
      </c>
      <c r="AT122" s="215" t="s">
        <v>137</v>
      </c>
      <c r="AU122" s="215" t="s">
        <v>81</v>
      </c>
      <c r="AY122" s="18" t="s">
        <v>134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8" t="s">
        <v>79</v>
      </c>
      <c r="BK122" s="216">
        <f>ROUND(I122*H122,2)</f>
        <v>0</v>
      </c>
      <c r="BL122" s="18" t="s">
        <v>142</v>
      </c>
      <c r="BM122" s="215" t="s">
        <v>927</v>
      </c>
    </row>
    <row r="123" s="2" customFormat="1">
      <c r="A123" s="39"/>
      <c r="B123" s="40"/>
      <c r="C123" s="41"/>
      <c r="D123" s="217" t="s">
        <v>144</v>
      </c>
      <c r="E123" s="41"/>
      <c r="F123" s="218" t="s">
        <v>928</v>
      </c>
      <c r="G123" s="41"/>
      <c r="H123" s="41"/>
      <c r="I123" s="219"/>
      <c r="J123" s="41"/>
      <c r="K123" s="41"/>
      <c r="L123" s="45"/>
      <c r="M123" s="220"/>
      <c r="N123" s="22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144</v>
      </c>
      <c r="AU123" s="18" t="s">
        <v>81</v>
      </c>
    </row>
    <row r="124" s="12" customFormat="1" ht="22.8" customHeight="1">
      <c r="A124" s="12"/>
      <c r="B124" s="189"/>
      <c r="C124" s="190"/>
      <c r="D124" s="191" t="s">
        <v>70</v>
      </c>
      <c r="E124" s="203" t="s">
        <v>438</v>
      </c>
      <c r="F124" s="203" t="s">
        <v>439</v>
      </c>
      <c r="G124" s="190"/>
      <c r="H124" s="190"/>
      <c r="I124" s="193"/>
      <c r="J124" s="204">
        <f>BK124</f>
        <v>0</v>
      </c>
      <c r="K124" s="190"/>
      <c r="L124" s="195"/>
      <c r="M124" s="196"/>
      <c r="N124" s="197"/>
      <c r="O124" s="197"/>
      <c r="P124" s="198">
        <f>SUM(P125:P126)</f>
        <v>0</v>
      </c>
      <c r="Q124" s="197"/>
      <c r="R124" s="198">
        <f>SUM(R125:R126)</f>
        <v>0</v>
      </c>
      <c r="S124" s="197"/>
      <c r="T124" s="199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0" t="s">
        <v>79</v>
      </c>
      <c r="AT124" s="201" t="s">
        <v>70</v>
      </c>
      <c r="AU124" s="201" t="s">
        <v>79</v>
      </c>
      <c r="AY124" s="200" t="s">
        <v>134</v>
      </c>
      <c r="BK124" s="202">
        <f>SUM(BK125:BK126)</f>
        <v>0</v>
      </c>
    </row>
    <row r="125" s="2" customFormat="1" ht="55.5" customHeight="1">
      <c r="A125" s="39"/>
      <c r="B125" s="40"/>
      <c r="C125" s="205" t="s">
        <v>215</v>
      </c>
      <c r="D125" s="205" t="s">
        <v>137</v>
      </c>
      <c r="E125" s="206" t="s">
        <v>929</v>
      </c>
      <c r="F125" s="207" t="s">
        <v>930</v>
      </c>
      <c r="G125" s="208" t="s">
        <v>386</v>
      </c>
      <c r="H125" s="209">
        <v>0.5</v>
      </c>
      <c r="I125" s="210"/>
      <c r="J125" s="209">
        <f>ROUND(I125*H125,2)</f>
        <v>0</v>
      </c>
      <c r="K125" s="207" t="s">
        <v>141</v>
      </c>
      <c r="L125" s="45"/>
      <c r="M125" s="211" t="s">
        <v>18</v>
      </c>
      <c r="N125" s="212" t="s">
        <v>42</v>
      </c>
      <c r="O125" s="85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5" t="s">
        <v>142</v>
      </c>
      <c r="AT125" s="215" t="s">
        <v>137</v>
      </c>
      <c r="AU125" s="215" t="s">
        <v>81</v>
      </c>
      <c r="AY125" s="18" t="s">
        <v>134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8" t="s">
        <v>79</v>
      </c>
      <c r="BK125" s="216">
        <f>ROUND(I125*H125,2)</f>
        <v>0</v>
      </c>
      <c r="BL125" s="18" t="s">
        <v>142</v>
      </c>
      <c r="BM125" s="215" t="s">
        <v>931</v>
      </c>
    </row>
    <row r="126" s="2" customFormat="1">
      <c r="A126" s="39"/>
      <c r="B126" s="40"/>
      <c r="C126" s="41"/>
      <c r="D126" s="217" t="s">
        <v>144</v>
      </c>
      <c r="E126" s="41"/>
      <c r="F126" s="218" t="s">
        <v>932</v>
      </c>
      <c r="G126" s="41"/>
      <c r="H126" s="41"/>
      <c r="I126" s="219"/>
      <c r="J126" s="41"/>
      <c r="K126" s="41"/>
      <c r="L126" s="45"/>
      <c r="M126" s="220"/>
      <c r="N126" s="22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144</v>
      </c>
      <c r="AU126" s="18" t="s">
        <v>81</v>
      </c>
    </row>
    <row r="127" s="12" customFormat="1" ht="25.92" customHeight="1">
      <c r="A127" s="12"/>
      <c r="B127" s="189"/>
      <c r="C127" s="190"/>
      <c r="D127" s="191" t="s">
        <v>70</v>
      </c>
      <c r="E127" s="192" t="s">
        <v>445</v>
      </c>
      <c r="F127" s="192" t="s">
        <v>446</v>
      </c>
      <c r="G127" s="190"/>
      <c r="H127" s="190"/>
      <c r="I127" s="193"/>
      <c r="J127" s="194">
        <f>BK127</f>
        <v>0</v>
      </c>
      <c r="K127" s="190"/>
      <c r="L127" s="195"/>
      <c r="M127" s="196"/>
      <c r="N127" s="197"/>
      <c r="O127" s="197"/>
      <c r="P127" s="198">
        <f>P128</f>
        <v>0</v>
      </c>
      <c r="Q127" s="197"/>
      <c r="R127" s="198">
        <f>R128</f>
        <v>0.018599999999999998</v>
      </c>
      <c r="S127" s="197"/>
      <c r="T127" s="199">
        <f>T128</f>
        <v>1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0" t="s">
        <v>81</v>
      </c>
      <c r="AT127" s="201" t="s">
        <v>70</v>
      </c>
      <c r="AU127" s="201" t="s">
        <v>71</v>
      </c>
      <c r="AY127" s="200" t="s">
        <v>134</v>
      </c>
      <c r="BK127" s="202">
        <f>BK128</f>
        <v>0</v>
      </c>
    </row>
    <row r="128" s="12" customFormat="1" ht="22.8" customHeight="1">
      <c r="A128" s="12"/>
      <c r="B128" s="189"/>
      <c r="C128" s="190"/>
      <c r="D128" s="191" t="s">
        <v>70</v>
      </c>
      <c r="E128" s="203" t="s">
        <v>497</v>
      </c>
      <c r="F128" s="203" t="s">
        <v>498</v>
      </c>
      <c r="G128" s="190"/>
      <c r="H128" s="190"/>
      <c r="I128" s="193"/>
      <c r="J128" s="204">
        <f>BK128</f>
        <v>0</v>
      </c>
      <c r="K128" s="190"/>
      <c r="L128" s="195"/>
      <c r="M128" s="196"/>
      <c r="N128" s="197"/>
      <c r="O128" s="197"/>
      <c r="P128" s="198">
        <f>SUM(P129:P134)</f>
        <v>0</v>
      </c>
      <c r="Q128" s="197"/>
      <c r="R128" s="198">
        <f>SUM(R129:R134)</f>
        <v>0.018599999999999998</v>
      </c>
      <c r="S128" s="197"/>
      <c r="T128" s="199">
        <f>SUM(T129:T134)</f>
        <v>1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0" t="s">
        <v>81</v>
      </c>
      <c r="AT128" s="201" t="s">
        <v>70</v>
      </c>
      <c r="AU128" s="201" t="s">
        <v>79</v>
      </c>
      <c r="AY128" s="200" t="s">
        <v>134</v>
      </c>
      <c r="BK128" s="202">
        <f>SUM(BK129:BK134)</f>
        <v>0</v>
      </c>
    </row>
    <row r="129" s="2" customFormat="1" ht="55.5" customHeight="1">
      <c r="A129" s="39"/>
      <c r="B129" s="40"/>
      <c r="C129" s="205" t="s">
        <v>222</v>
      </c>
      <c r="D129" s="205" t="s">
        <v>137</v>
      </c>
      <c r="E129" s="206" t="s">
        <v>933</v>
      </c>
      <c r="F129" s="207" t="s">
        <v>934</v>
      </c>
      <c r="G129" s="208" t="s">
        <v>680</v>
      </c>
      <c r="H129" s="209">
        <v>1</v>
      </c>
      <c r="I129" s="210"/>
      <c r="J129" s="209">
        <f>ROUND(I129*H129,2)</f>
        <v>0</v>
      </c>
      <c r="K129" s="207" t="s">
        <v>18</v>
      </c>
      <c r="L129" s="45"/>
      <c r="M129" s="211" t="s">
        <v>18</v>
      </c>
      <c r="N129" s="212" t="s">
        <v>42</v>
      </c>
      <c r="O129" s="85"/>
      <c r="P129" s="213">
        <f>O129*H129</f>
        <v>0</v>
      </c>
      <c r="Q129" s="213">
        <v>0</v>
      </c>
      <c r="R129" s="213">
        <f>Q129*H129</f>
        <v>0</v>
      </c>
      <c r="S129" s="213">
        <v>1</v>
      </c>
      <c r="T129" s="214">
        <f>S129*H129</f>
        <v>1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5" t="s">
        <v>153</v>
      </c>
      <c r="AT129" s="215" t="s">
        <v>137</v>
      </c>
      <c r="AU129" s="215" t="s">
        <v>81</v>
      </c>
      <c r="AY129" s="18" t="s">
        <v>134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8" t="s">
        <v>79</v>
      </c>
      <c r="BK129" s="216">
        <f>ROUND(I129*H129,2)</f>
        <v>0</v>
      </c>
      <c r="BL129" s="18" t="s">
        <v>153</v>
      </c>
      <c r="BM129" s="215" t="s">
        <v>935</v>
      </c>
    </row>
    <row r="130" s="2" customFormat="1" ht="66.75" customHeight="1">
      <c r="A130" s="39"/>
      <c r="B130" s="40"/>
      <c r="C130" s="205" t="s">
        <v>229</v>
      </c>
      <c r="D130" s="205" t="s">
        <v>137</v>
      </c>
      <c r="E130" s="206" t="s">
        <v>936</v>
      </c>
      <c r="F130" s="207" t="s">
        <v>937</v>
      </c>
      <c r="G130" s="208" t="s">
        <v>225</v>
      </c>
      <c r="H130" s="209">
        <v>20</v>
      </c>
      <c r="I130" s="210"/>
      <c r="J130" s="209">
        <f>ROUND(I130*H130,2)</f>
        <v>0</v>
      </c>
      <c r="K130" s="207" t="s">
        <v>938</v>
      </c>
      <c r="L130" s="45"/>
      <c r="M130" s="211" t="s">
        <v>18</v>
      </c>
      <c r="N130" s="212" t="s">
        <v>42</v>
      </c>
      <c r="O130" s="85"/>
      <c r="P130" s="213">
        <f>O130*H130</f>
        <v>0</v>
      </c>
      <c r="Q130" s="213">
        <v>0.00019000000000000001</v>
      </c>
      <c r="R130" s="213">
        <f>Q130*H130</f>
        <v>0.0038000000000000004</v>
      </c>
      <c r="S130" s="213">
        <v>0</v>
      </c>
      <c r="T130" s="21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5" t="s">
        <v>153</v>
      </c>
      <c r="AT130" s="215" t="s">
        <v>137</v>
      </c>
      <c r="AU130" s="215" t="s">
        <v>81</v>
      </c>
      <c r="AY130" s="18" t="s">
        <v>134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8" t="s">
        <v>79</v>
      </c>
      <c r="BK130" s="216">
        <f>ROUND(I130*H130,2)</f>
        <v>0</v>
      </c>
      <c r="BL130" s="18" t="s">
        <v>153</v>
      </c>
      <c r="BM130" s="215" t="s">
        <v>939</v>
      </c>
    </row>
    <row r="131" s="2" customFormat="1" ht="24.15" customHeight="1">
      <c r="A131" s="39"/>
      <c r="B131" s="40"/>
      <c r="C131" s="255" t="s">
        <v>8</v>
      </c>
      <c r="D131" s="255" t="s">
        <v>177</v>
      </c>
      <c r="E131" s="256" t="s">
        <v>940</v>
      </c>
      <c r="F131" s="257" t="s">
        <v>941</v>
      </c>
      <c r="G131" s="258" t="s">
        <v>225</v>
      </c>
      <c r="H131" s="259">
        <v>20</v>
      </c>
      <c r="I131" s="260"/>
      <c r="J131" s="259">
        <f>ROUND(I131*H131,2)</f>
        <v>0</v>
      </c>
      <c r="K131" s="257" t="s">
        <v>942</v>
      </c>
      <c r="L131" s="261"/>
      <c r="M131" s="262" t="s">
        <v>18</v>
      </c>
      <c r="N131" s="263" t="s">
        <v>42</v>
      </c>
      <c r="O131" s="85"/>
      <c r="P131" s="213">
        <f>O131*H131</f>
        <v>0</v>
      </c>
      <c r="Q131" s="213">
        <v>0.00064999999999999997</v>
      </c>
      <c r="R131" s="213">
        <f>Q131*H131</f>
        <v>0.012999999999999999</v>
      </c>
      <c r="S131" s="213">
        <v>0</v>
      </c>
      <c r="T131" s="21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5" t="s">
        <v>332</v>
      </c>
      <c r="AT131" s="215" t="s">
        <v>177</v>
      </c>
      <c r="AU131" s="215" t="s">
        <v>81</v>
      </c>
      <c r="AY131" s="18" t="s">
        <v>134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8" t="s">
        <v>79</v>
      </c>
      <c r="BK131" s="216">
        <f>ROUND(I131*H131,2)</f>
        <v>0</v>
      </c>
      <c r="BL131" s="18" t="s">
        <v>153</v>
      </c>
      <c r="BM131" s="215" t="s">
        <v>943</v>
      </c>
    </row>
    <row r="132" s="2" customFormat="1">
      <c r="A132" s="39"/>
      <c r="B132" s="40"/>
      <c r="C132" s="41"/>
      <c r="D132" s="217" t="s">
        <v>144</v>
      </c>
      <c r="E132" s="41"/>
      <c r="F132" s="218" t="s">
        <v>944</v>
      </c>
      <c r="G132" s="41"/>
      <c r="H132" s="41"/>
      <c r="I132" s="219"/>
      <c r="J132" s="41"/>
      <c r="K132" s="41"/>
      <c r="L132" s="45"/>
      <c r="M132" s="220"/>
      <c r="N132" s="22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144</v>
      </c>
      <c r="AU132" s="18" t="s">
        <v>81</v>
      </c>
    </row>
    <row r="133" s="2" customFormat="1" ht="16.5" customHeight="1">
      <c r="A133" s="39"/>
      <c r="B133" s="40"/>
      <c r="C133" s="255" t="s">
        <v>153</v>
      </c>
      <c r="D133" s="255" t="s">
        <v>177</v>
      </c>
      <c r="E133" s="256" t="s">
        <v>945</v>
      </c>
      <c r="F133" s="257" t="s">
        <v>946</v>
      </c>
      <c r="G133" s="258" t="s">
        <v>225</v>
      </c>
      <c r="H133" s="259">
        <v>20</v>
      </c>
      <c r="I133" s="260"/>
      <c r="J133" s="259">
        <f>ROUND(I133*H133,2)</f>
        <v>0</v>
      </c>
      <c r="K133" s="257" t="s">
        <v>938</v>
      </c>
      <c r="L133" s="261"/>
      <c r="M133" s="262" t="s">
        <v>18</v>
      </c>
      <c r="N133" s="263" t="s">
        <v>42</v>
      </c>
      <c r="O133" s="85"/>
      <c r="P133" s="213">
        <f>O133*H133</f>
        <v>0</v>
      </c>
      <c r="Q133" s="213">
        <v>9.0000000000000006E-05</v>
      </c>
      <c r="R133" s="213">
        <f>Q133*H133</f>
        <v>0.0018000000000000002</v>
      </c>
      <c r="S133" s="213">
        <v>0</v>
      </c>
      <c r="T133" s="21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5" t="s">
        <v>332</v>
      </c>
      <c r="AT133" s="215" t="s">
        <v>177</v>
      </c>
      <c r="AU133" s="215" t="s">
        <v>81</v>
      </c>
      <c r="AY133" s="18" t="s">
        <v>134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8" t="s">
        <v>79</v>
      </c>
      <c r="BK133" s="216">
        <f>ROUND(I133*H133,2)</f>
        <v>0</v>
      </c>
      <c r="BL133" s="18" t="s">
        <v>153</v>
      </c>
      <c r="BM133" s="215" t="s">
        <v>947</v>
      </c>
    </row>
    <row r="134" s="2" customFormat="1" ht="44.25" customHeight="1">
      <c r="A134" s="39"/>
      <c r="B134" s="40"/>
      <c r="C134" s="205" t="s">
        <v>242</v>
      </c>
      <c r="D134" s="205" t="s">
        <v>137</v>
      </c>
      <c r="E134" s="206" t="s">
        <v>948</v>
      </c>
      <c r="F134" s="207" t="s">
        <v>949</v>
      </c>
      <c r="G134" s="208" t="s">
        <v>386</v>
      </c>
      <c r="H134" s="209">
        <v>0.02</v>
      </c>
      <c r="I134" s="210"/>
      <c r="J134" s="209">
        <f>ROUND(I134*H134,2)</f>
        <v>0</v>
      </c>
      <c r="K134" s="207" t="s">
        <v>950</v>
      </c>
      <c r="L134" s="45"/>
      <c r="M134" s="211" t="s">
        <v>18</v>
      </c>
      <c r="N134" s="212" t="s">
        <v>42</v>
      </c>
      <c r="O134" s="85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5" t="s">
        <v>153</v>
      </c>
      <c r="AT134" s="215" t="s">
        <v>137</v>
      </c>
      <c r="AU134" s="215" t="s">
        <v>81</v>
      </c>
      <c r="AY134" s="18" t="s">
        <v>134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8" t="s">
        <v>79</v>
      </c>
      <c r="BK134" s="216">
        <f>ROUND(I134*H134,2)</f>
        <v>0</v>
      </c>
      <c r="BL134" s="18" t="s">
        <v>153</v>
      </c>
      <c r="BM134" s="215" t="s">
        <v>951</v>
      </c>
    </row>
    <row r="135" s="12" customFormat="1" ht="25.92" customHeight="1">
      <c r="A135" s="12"/>
      <c r="B135" s="189"/>
      <c r="C135" s="190"/>
      <c r="D135" s="191" t="s">
        <v>70</v>
      </c>
      <c r="E135" s="192" t="s">
        <v>952</v>
      </c>
      <c r="F135" s="192" t="s">
        <v>953</v>
      </c>
      <c r="G135" s="190"/>
      <c r="H135" s="190"/>
      <c r="I135" s="193"/>
      <c r="J135" s="194">
        <f>BK135</f>
        <v>0</v>
      </c>
      <c r="K135" s="190"/>
      <c r="L135" s="195"/>
      <c r="M135" s="196"/>
      <c r="N135" s="197"/>
      <c r="O135" s="197"/>
      <c r="P135" s="198">
        <f>P136+P137+P138+P152+P167+P192+P194+P202+P213+P216+P219</f>
        <v>0</v>
      </c>
      <c r="Q135" s="197"/>
      <c r="R135" s="198">
        <f>R136+R137+R138+R152+R167+R192+R194+R202+R213+R216+R219</f>
        <v>3.9314252999999999</v>
      </c>
      <c r="S135" s="197"/>
      <c r="T135" s="199">
        <f>T136+T137+T138+T152+T167+T192+T194+T202+T213+T216+T219</f>
        <v>0.94699999999999995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0" t="s">
        <v>142</v>
      </c>
      <c r="AT135" s="201" t="s">
        <v>70</v>
      </c>
      <c r="AU135" s="201" t="s">
        <v>71</v>
      </c>
      <c r="AY135" s="200" t="s">
        <v>134</v>
      </c>
      <c r="BK135" s="202">
        <f>BK136+BK137+BK138+BK152+BK167+BK192+BK194+BK202+BK213+BK216+BK219</f>
        <v>0</v>
      </c>
    </row>
    <row r="136" s="2" customFormat="1" ht="16.5" customHeight="1">
      <c r="A136" s="39"/>
      <c r="B136" s="40"/>
      <c r="C136" s="205" t="s">
        <v>545</v>
      </c>
      <c r="D136" s="205" t="s">
        <v>137</v>
      </c>
      <c r="E136" s="206" t="s">
        <v>954</v>
      </c>
      <c r="F136" s="207" t="s">
        <v>955</v>
      </c>
      <c r="G136" s="208" t="s">
        <v>902</v>
      </c>
      <c r="H136" s="209">
        <v>40</v>
      </c>
      <c r="I136" s="210"/>
      <c r="J136" s="209">
        <f>ROUND(I136*H136,2)</f>
        <v>0</v>
      </c>
      <c r="K136" s="207" t="s">
        <v>18</v>
      </c>
      <c r="L136" s="45"/>
      <c r="M136" s="211" t="s">
        <v>18</v>
      </c>
      <c r="N136" s="212" t="s">
        <v>42</v>
      </c>
      <c r="O136" s="85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5" t="s">
        <v>956</v>
      </c>
      <c r="AT136" s="215" t="s">
        <v>137</v>
      </c>
      <c r="AU136" s="215" t="s">
        <v>79</v>
      </c>
      <c r="AY136" s="18" t="s">
        <v>134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8" t="s">
        <v>79</v>
      </c>
      <c r="BK136" s="216">
        <f>ROUND(I136*H136,2)</f>
        <v>0</v>
      </c>
      <c r="BL136" s="18" t="s">
        <v>956</v>
      </c>
      <c r="BM136" s="215" t="s">
        <v>957</v>
      </c>
    </row>
    <row r="137" s="2" customFormat="1" ht="37.8" customHeight="1">
      <c r="A137" s="39"/>
      <c r="B137" s="40"/>
      <c r="C137" s="205" t="s">
        <v>551</v>
      </c>
      <c r="D137" s="205" t="s">
        <v>137</v>
      </c>
      <c r="E137" s="206" t="s">
        <v>958</v>
      </c>
      <c r="F137" s="207" t="s">
        <v>959</v>
      </c>
      <c r="G137" s="208" t="s">
        <v>902</v>
      </c>
      <c r="H137" s="209">
        <v>40</v>
      </c>
      <c r="I137" s="210"/>
      <c r="J137" s="209">
        <f>ROUND(I137*H137,2)</f>
        <v>0</v>
      </c>
      <c r="K137" s="207" t="s">
        <v>950</v>
      </c>
      <c r="L137" s="45"/>
      <c r="M137" s="211" t="s">
        <v>18</v>
      </c>
      <c r="N137" s="212" t="s">
        <v>42</v>
      </c>
      <c r="O137" s="85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5" t="s">
        <v>956</v>
      </c>
      <c r="AT137" s="215" t="s">
        <v>137</v>
      </c>
      <c r="AU137" s="215" t="s">
        <v>79</v>
      </c>
      <c r="AY137" s="18" t="s">
        <v>134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8" t="s">
        <v>79</v>
      </c>
      <c r="BK137" s="216">
        <f>ROUND(I137*H137,2)</f>
        <v>0</v>
      </c>
      <c r="BL137" s="18" t="s">
        <v>956</v>
      </c>
      <c r="BM137" s="215" t="s">
        <v>960</v>
      </c>
    </row>
    <row r="138" s="12" customFormat="1" ht="22.8" customHeight="1">
      <c r="A138" s="12"/>
      <c r="B138" s="189"/>
      <c r="C138" s="190"/>
      <c r="D138" s="191" t="s">
        <v>70</v>
      </c>
      <c r="E138" s="203" t="s">
        <v>961</v>
      </c>
      <c r="F138" s="203" t="s">
        <v>962</v>
      </c>
      <c r="G138" s="190"/>
      <c r="H138" s="190"/>
      <c r="I138" s="193"/>
      <c r="J138" s="204">
        <f>BK138</f>
        <v>0</v>
      </c>
      <c r="K138" s="190"/>
      <c r="L138" s="195"/>
      <c r="M138" s="196"/>
      <c r="N138" s="197"/>
      <c r="O138" s="197"/>
      <c r="P138" s="198">
        <f>SUM(P139:P151)</f>
        <v>0</v>
      </c>
      <c r="Q138" s="197"/>
      <c r="R138" s="198">
        <f>SUM(R139:R151)</f>
        <v>1.72062</v>
      </c>
      <c r="S138" s="197"/>
      <c r="T138" s="199">
        <f>SUM(T139:T151)</f>
        <v>0.021000000000000001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0" t="s">
        <v>81</v>
      </c>
      <c r="AT138" s="201" t="s">
        <v>70</v>
      </c>
      <c r="AU138" s="201" t="s">
        <v>79</v>
      </c>
      <c r="AY138" s="200" t="s">
        <v>134</v>
      </c>
      <c r="BK138" s="202">
        <f>SUM(BK139:BK151)</f>
        <v>0</v>
      </c>
    </row>
    <row r="139" s="2" customFormat="1" ht="16.5" customHeight="1">
      <c r="A139" s="39"/>
      <c r="B139" s="40"/>
      <c r="C139" s="205" t="s">
        <v>247</v>
      </c>
      <c r="D139" s="205" t="s">
        <v>137</v>
      </c>
      <c r="E139" s="206" t="s">
        <v>963</v>
      </c>
      <c r="F139" s="207" t="s">
        <v>964</v>
      </c>
      <c r="G139" s="208" t="s">
        <v>965</v>
      </c>
      <c r="H139" s="209">
        <v>8</v>
      </c>
      <c r="I139" s="210"/>
      <c r="J139" s="209">
        <f>ROUND(I139*H139,2)</f>
        <v>0</v>
      </c>
      <c r="K139" s="207" t="s">
        <v>18</v>
      </c>
      <c r="L139" s="45"/>
      <c r="M139" s="211" t="s">
        <v>18</v>
      </c>
      <c r="N139" s="212" t="s">
        <v>42</v>
      </c>
      <c r="O139" s="85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5" t="s">
        <v>153</v>
      </c>
      <c r="AT139" s="215" t="s">
        <v>137</v>
      </c>
      <c r="AU139" s="215" t="s">
        <v>81</v>
      </c>
      <c r="AY139" s="18" t="s">
        <v>134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8" t="s">
        <v>79</v>
      </c>
      <c r="BK139" s="216">
        <f>ROUND(I139*H139,2)</f>
        <v>0</v>
      </c>
      <c r="BL139" s="18" t="s">
        <v>153</v>
      </c>
      <c r="BM139" s="215" t="s">
        <v>966</v>
      </c>
    </row>
    <row r="140" s="2" customFormat="1" ht="16.5" customHeight="1">
      <c r="A140" s="39"/>
      <c r="B140" s="40"/>
      <c r="C140" s="205" t="s">
        <v>252</v>
      </c>
      <c r="D140" s="205" t="s">
        <v>137</v>
      </c>
      <c r="E140" s="206" t="s">
        <v>967</v>
      </c>
      <c r="F140" s="207" t="s">
        <v>968</v>
      </c>
      <c r="G140" s="208" t="s">
        <v>965</v>
      </c>
      <c r="H140" s="209">
        <v>2</v>
      </c>
      <c r="I140" s="210"/>
      <c r="J140" s="209">
        <f>ROUND(I140*H140,2)</f>
        <v>0</v>
      </c>
      <c r="K140" s="207" t="s">
        <v>18</v>
      </c>
      <c r="L140" s="45"/>
      <c r="M140" s="211" t="s">
        <v>18</v>
      </c>
      <c r="N140" s="212" t="s">
        <v>42</v>
      </c>
      <c r="O140" s="85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5" t="s">
        <v>153</v>
      </c>
      <c r="AT140" s="215" t="s">
        <v>137</v>
      </c>
      <c r="AU140" s="215" t="s">
        <v>81</v>
      </c>
      <c r="AY140" s="18" t="s">
        <v>134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8" t="s">
        <v>79</v>
      </c>
      <c r="BK140" s="216">
        <f>ROUND(I140*H140,2)</f>
        <v>0</v>
      </c>
      <c r="BL140" s="18" t="s">
        <v>153</v>
      </c>
      <c r="BM140" s="215" t="s">
        <v>969</v>
      </c>
    </row>
    <row r="141" s="2" customFormat="1" ht="16.5" customHeight="1">
      <c r="A141" s="39"/>
      <c r="B141" s="40"/>
      <c r="C141" s="205" t="s">
        <v>260</v>
      </c>
      <c r="D141" s="205" t="s">
        <v>137</v>
      </c>
      <c r="E141" s="206" t="s">
        <v>970</v>
      </c>
      <c r="F141" s="207" t="s">
        <v>971</v>
      </c>
      <c r="G141" s="208" t="s">
        <v>965</v>
      </c>
      <c r="H141" s="209">
        <v>2</v>
      </c>
      <c r="I141" s="210"/>
      <c r="J141" s="209">
        <f>ROUND(I141*H141,2)</f>
        <v>0</v>
      </c>
      <c r="K141" s="207" t="s">
        <v>18</v>
      </c>
      <c r="L141" s="45"/>
      <c r="M141" s="211" t="s">
        <v>18</v>
      </c>
      <c r="N141" s="212" t="s">
        <v>42</v>
      </c>
      <c r="O141" s="85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5" t="s">
        <v>153</v>
      </c>
      <c r="AT141" s="215" t="s">
        <v>137</v>
      </c>
      <c r="AU141" s="215" t="s">
        <v>81</v>
      </c>
      <c r="AY141" s="18" t="s">
        <v>134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8" t="s">
        <v>79</v>
      </c>
      <c r="BK141" s="216">
        <f>ROUND(I141*H141,2)</f>
        <v>0</v>
      </c>
      <c r="BL141" s="18" t="s">
        <v>153</v>
      </c>
      <c r="BM141" s="215" t="s">
        <v>972</v>
      </c>
    </row>
    <row r="142" s="2" customFormat="1" ht="16.5" customHeight="1">
      <c r="A142" s="39"/>
      <c r="B142" s="40"/>
      <c r="C142" s="205" t="s">
        <v>7</v>
      </c>
      <c r="D142" s="205" t="s">
        <v>137</v>
      </c>
      <c r="E142" s="206" t="s">
        <v>973</v>
      </c>
      <c r="F142" s="207" t="s">
        <v>974</v>
      </c>
      <c r="G142" s="208" t="s">
        <v>965</v>
      </c>
      <c r="H142" s="209">
        <v>2</v>
      </c>
      <c r="I142" s="210"/>
      <c r="J142" s="209">
        <f>ROUND(I142*H142,2)</f>
        <v>0</v>
      </c>
      <c r="K142" s="207" t="s">
        <v>18</v>
      </c>
      <c r="L142" s="45"/>
      <c r="M142" s="211" t="s">
        <v>18</v>
      </c>
      <c r="N142" s="212" t="s">
        <v>42</v>
      </c>
      <c r="O142" s="85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5" t="s">
        <v>153</v>
      </c>
      <c r="AT142" s="215" t="s">
        <v>137</v>
      </c>
      <c r="AU142" s="215" t="s">
        <v>81</v>
      </c>
      <c r="AY142" s="18" t="s">
        <v>134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8" t="s">
        <v>79</v>
      </c>
      <c r="BK142" s="216">
        <f>ROUND(I142*H142,2)</f>
        <v>0</v>
      </c>
      <c r="BL142" s="18" t="s">
        <v>153</v>
      </c>
      <c r="BM142" s="215" t="s">
        <v>975</v>
      </c>
    </row>
    <row r="143" s="2" customFormat="1" ht="16.5" customHeight="1">
      <c r="A143" s="39"/>
      <c r="B143" s="40"/>
      <c r="C143" s="205" t="s">
        <v>273</v>
      </c>
      <c r="D143" s="205" t="s">
        <v>137</v>
      </c>
      <c r="E143" s="206" t="s">
        <v>976</v>
      </c>
      <c r="F143" s="207" t="s">
        <v>977</v>
      </c>
      <c r="G143" s="208" t="s">
        <v>680</v>
      </c>
      <c r="H143" s="209">
        <v>40</v>
      </c>
      <c r="I143" s="210"/>
      <c r="J143" s="209">
        <f>ROUND(I143*H143,2)</f>
        <v>0</v>
      </c>
      <c r="K143" s="207" t="s">
        <v>938</v>
      </c>
      <c r="L143" s="45"/>
      <c r="M143" s="211" t="s">
        <v>18</v>
      </c>
      <c r="N143" s="212" t="s">
        <v>42</v>
      </c>
      <c r="O143" s="85"/>
      <c r="P143" s="213">
        <f>O143*H143</f>
        <v>0</v>
      </c>
      <c r="Q143" s="213">
        <v>0.0011199999999999999</v>
      </c>
      <c r="R143" s="213">
        <f>Q143*H143</f>
        <v>0.044799999999999993</v>
      </c>
      <c r="S143" s="213">
        <v>0</v>
      </c>
      <c r="T143" s="21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5" t="s">
        <v>153</v>
      </c>
      <c r="AT143" s="215" t="s">
        <v>137</v>
      </c>
      <c r="AU143" s="215" t="s">
        <v>81</v>
      </c>
      <c r="AY143" s="18" t="s">
        <v>134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8" t="s">
        <v>79</v>
      </c>
      <c r="BK143" s="216">
        <f>ROUND(I143*H143,2)</f>
        <v>0</v>
      </c>
      <c r="BL143" s="18" t="s">
        <v>153</v>
      </c>
      <c r="BM143" s="215" t="s">
        <v>978</v>
      </c>
    </row>
    <row r="144" s="2" customFormat="1" ht="16.5" customHeight="1">
      <c r="A144" s="39"/>
      <c r="B144" s="40"/>
      <c r="C144" s="255" t="s">
        <v>280</v>
      </c>
      <c r="D144" s="255" t="s">
        <v>177</v>
      </c>
      <c r="E144" s="256" t="s">
        <v>979</v>
      </c>
      <c r="F144" s="257" t="s">
        <v>980</v>
      </c>
      <c r="G144" s="258" t="s">
        <v>151</v>
      </c>
      <c r="H144" s="259">
        <v>40</v>
      </c>
      <c r="I144" s="260"/>
      <c r="J144" s="259">
        <f>ROUND(I144*H144,2)</f>
        <v>0</v>
      </c>
      <c r="K144" s="257" t="s">
        <v>18</v>
      </c>
      <c r="L144" s="261"/>
      <c r="M144" s="262" t="s">
        <v>18</v>
      </c>
      <c r="N144" s="263" t="s">
        <v>42</v>
      </c>
      <c r="O144" s="85"/>
      <c r="P144" s="213">
        <f>O144*H144</f>
        <v>0</v>
      </c>
      <c r="Q144" s="213">
        <v>0.001</v>
      </c>
      <c r="R144" s="213">
        <f>Q144*H144</f>
        <v>0.040000000000000001</v>
      </c>
      <c r="S144" s="213">
        <v>0</v>
      </c>
      <c r="T144" s="21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5" t="s">
        <v>332</v>
      </c>
      <c r="AT144" s="215" t="s">
        <v>177</v>
      </c>
      <c r="AU144" s="215" t="s">
        <v>81</v>
      </c>
      <c r="AY144" s="18" t="s">
        <v>134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8" t="s">
        <v>79</v>
      </c>
      <c r="BK144" s="216">
        <f>ROUND(I144*H144,2)</f>
        <v>0</v>
      </c>
      <c r="BL144" s="18" t="s">
        <v>153</v>
      </c>
      <c r="BM144" s="215" t="s">
        <v>981</v>
      </c>
    </row>
    <row r="145" s="2" customFormat="1" ht="24.15" customHeight="1">
      <c r="A145" s="39"/>
      <c r="B145" s="40"/>
      <c r="C145" s="205" t="s">
        <v>286</v>
      </c>
      <c r="D145" s="205" t="s">
        <v>137</v>
      </c>
      <c r="E145" s="206" t="s">
        <v>982</v>
      </c>
      <c r="F145" s="207" t="s">
        <v>983</v>
      </c>
      <c r="G145" s="208" t="s">
        <v>680</v>
      </c>
      <c r="H145" s="209">
        <v>1</v>
      </c>
      <c r="I145" s="210"/>
      <c r="J145" s="209">
        <f>ROUND(I145*H145,2)</f>
        <v>0</v>
      </c>
      <c r="K145" s="207" t="s">
        <v>18</v>
      </c>
      <c r="L145" s="45"/>
      <c r="M145" s="211" t="s">
        <v>18</v>
      </c>
      <c r="N145" s="212" t="s">
        <v>42</v>
      </c>
      <c r="O145" s="85"/>
      <c r="P145" s="213">
        <f>O145*H145</f>
        <v>0</v>
      </c>
      <c r="Q145" s="213">
        <v>1.48</v>
      </c>
      <c r="R145" s="213">
        <f>Q145*H145</f>
        <v>1.48</v>
      </c>
      <c r="S145" s="213">
        <v>0</v>
      </c>
      <c r="T145" s="21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5" t="s">
        <v>153</v>
      </c>
      <c r="AT145" s="215" t="s">
        <v>137</v>
      </c>
      <c r="AU145" s="215" t="s">
        <v>81</v>
      </c>
      <c r="AY145" s="18" t="s">
        <v>134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8" t="s">
        <v>79</v>
      </c>
      <c r="BK145" s="216">
        <f>ROUND(I145*H145,2)</f>
        <v>0</v>
      </c>
      <c r="BL145" s="18" t="s">
        <v>153</v>
      </c>
      <c r="BM145" s="215" t="s">
        <v>984</v>
      </c>
    </row>
    <row r="146" s="2" customFormat="1" ht="16.5" customHeight="1">
      <c r="A146" s="39"/>
      <c r="B146" s="40"/>
      <c r="C146" s="205" t="s">
        <v>291</v>
      </c>
      <c r="D146" s="205" t="s">
        <v>137</v>
      </c>
      <c r="E146" s="206" t="s">
        <v>985</v>
      </c>
      <c r="F146" s="207" t="s">
        <v>986</v>
      </c>
      <c r="G146" s="208" t="s">
        <v>680</v>
      </c>
      <c r="H146" s="209">
        <v>1</v>
      </c>
      <c r="I146" s="210"/>
      <c r="J146" s="209">
        <f>ROUND(I146*H146,2)</f>
        <v>0</v>
      </c>
      <c r="K146" s="207" t="s">
        <v>18</v>
      </c>
      <c r="L146" s="45"/>
      <c r="M146" s="211" t="s">
        <v>18</v>
      </c>
      <c r="N146" s="212" t="s">
        <v>42</v>
      </c>
      <c r="O146" s="85"/>
      <c r="P146" s="213">
        <f>O146*H146</f>
        <v>0</v>
      </c>
      <c r="Q146" s="213">
        <v>0.099750000000000005</v>
      </c>
      <c r="R146" s="213">
        <f>Q146*H146</f>
        <v>0.099750000000000005</v>
      </c>
      <c r="S146" s="213">
        <v>0</v>
      </c>
      <c r="T146" s="21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5" t="s">
        <v>153</v>
      </c>
      <c r="AT146" s="215" t="s">
        <v>137</v>
      </c>
      <c r="AU146" s="215" t="s">
        <v>81</v>
      </c>
      <c r="AY146" s="18" t="s">
        <v>134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8" t="s">
        <v>79</v>
      </c>
      <c r="BK146" s="216">
        <f>ROUND(I146*H146,2)</f>
        <v>0</v>
      </c>
      <c r="BL146" s="18" t="s">
        <v>153</v>
      </c>
      <c r="BM146" s="215" t="s">
        <v>987</v>
      </c>
    </row>
    <row r="147" s="2" customFormat="1" ht="33" customHeight="1">
      <c r="A147" s="39"/>
      <c r="B147" s="40"/>
      <c r="C147" s="255" t="s">
        <v>299</v>
      </c>
      <c r="D147" s="255" t="s">
        <v>177</v>
      </c>
      <c r="E147" s="256" t="s">
        <v>988</v>
      </c>
      <c r="F147" s="257" t="s">
        <v>989</v>
      </c>
      <c r="G147" s="258" t="s">
        <v>151</v>
      </c>
      <c r="H147" s="259">
        <v>1</v>
      </c>
      <c r="I147" s="260"/>
      <c r="J147" s="259">
        <f>ROUND(I147*H147,2)</f>
        <v>0</v>
      </c>
      <c r="K147" s="257" t="s">
        <v>18</v>
      </c>
      <c r="L147" s="261"/>
      <c r="M147" s="262" t="s">
        <v>18</v>
      </c>
      <c r="N147" s="263" t="s">
        <v>42</v>
      </c>
      <c r="O147" s="85"/>
      <c r="P147" s="213">
        <f>O147*H147</f>
        <v>0</v>
      </c>
      <c r="Q147" s="213">
        <v>0.028000000000000001</v>
      </c>
      <c r="R147" s="213">
        <f>Q147*H147</f>
        <v>0.028000000000000001</v>
      </c>
      <c r="S147" s="213">
        <v>0</v>
      </c>
      <c r="T147" s="21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5" t="s">
        <v>332</v>
      </c>
      <c r="AT147" s="215" t="s">
        <v>177</v>
      </c>
      <c r="AU147" s="215" t="s">
        <v>81</v>
      </c>
      <c r="AY147" s="18" t="s">
        <v>134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8" t="s">
        <v>79</v>
      </c>
      <c r="BK147" s="216">
        <f>ROUND(I147*H147,2)</f>
        <v>0</v>
      </c>
      <c r="BL147" s="18" t="s">
        <v>153</v>
      </c>
      <c r="BM147" s="215" t="s">
        <v>990</v>
      </c>
    </row>
    <row r="148" s="2" customFormat="1" ht="24.15" customHeight="1">
      <c r="A148" s="39"/>
      <c r="B148" s="40"/>
      <c r="C148" s="255" t="s">
        <v>305</v>
      </c>
      <c r="D148" s="255" t="s">
        <v>177</v>
      </c>
      <c r="E148" s="256" t="s">
        <v>991</v>
      </c>
      <c r="F148" s="257" t="s">
        <v>992</v>
      </c>
      <c r="G148" s="258" t="s">
        <v>151</v>
      </c>
      <c r="H148" s="259">
        <v>1</v>
      </c>
      <c r="I148" s="260"/>
      <c r="J148" s="259">
        <f>ROUND(I148*H148,2)</f>
        <v>0</v>
      </c>
      <c r="K148" s="257" t="s">
        <v>18</v>
      </c>
      <c r="L148" s="261"/>
      <c r="M148" s="262" t="s">
        <v>18</v>
      </c>
      <c r="N148" s="263" t="s">
        <v>42</v>
      </c>
      <c r="O148" s="85"/>
      <c r="P148" s="213">
        <f>O148*H148</f>
        <v>0</v>
      </c>
      <c r="Q148" s="213">
        <v>0.028000000000000001</v>
      </c>
      <c r="R148" s="213">
        <f>Q148*H148</f>
        <v>0.028000000000000001</v>
      </c>
      <c r="S148" s="213">
        <v>0</v>
      </c>
      <c r="T148" s="21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5" t="s">
        <v>332</v>
      </c>
      <c r="AT148" s="215" t="s">
        <v>177</v>
      </c>
      <c r="AU148" s="215" t="s">
        <v>81</v>
      </c>
      <c r="AY148" s="18" t="s">
        <v>134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8" t="s">
        <v>79</v>
      </c>
      <c r="BK148" s="216">
        <f>ROUND(I148*H148,2)</f>
        <v>0</v>
      </c>
      <c r="BL148" s="18" t="s">
        <v>153</v>
      </c>
      <c r="BM148" s="215" t="s">
        <v>993</v>
      </c>
    </row>
    <row r="149" s="2" customFormat="1" ht="24.15" customHeight="1">
      <c r="A149" s="39"/>
      <c r="B149" s="40"/>
      <c r="C149" s="205" t="s">
        <v>310</v>
      </c>
      <c r="D149" s="205" t="s">
        <v>137</v>
      </c>
      <c r="E149" s="206" t="s">
        <v>994</v>
      </c>
      <c r="F149" s="207" t="s">
        <v>995</v>
      </c>
      <c r="G149" s="208" t="s">
        <v>151</v>
      </c>
      <c r="H149" s="209">
        <v>1</v>
      </c>
      <c r="I149" s="210"/>
      <c r="J149" s="209">
        <f>ROUND(I149*H149,2)</f>
        <v>0</v>
      </c>
      <c r="K149" s="207" t="s">
        <v>942</v>
      </c>
      <c r="L149" s="45"/>
      <c r="M149" s="211" t="s">
        <v>18</v>
      </c>
      <c r="N149" s="212" t="s">
        <v>42</v>
      </c>
      <c r="O149" s="85"/>
      <c r="P149" s="213">
        <f>O149*H149</f>
        <v>0</v>
      </c>
      <c r="Q149" s="213">
        <v>6.9999999999999994E-05</v>
      </c>
      <c r="R149" s="213">
        <f>Q149*H149</f>
        <v>6.9999999999999994E-05</v>
      </c>
      <c r="S149" s="213">
        <v>0.021000000000000001</v>
      </c>
      <c r="T149" s="214">
        <f>S149*H149</f>
        <v>0.021000000000000001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5" t="s">
        <v>153</v>
      </c>
      <c r="AT149" s="215" t="s">
        <v>137</v>
      </c>
      <c r="AU149" s="215" t="s">
        <v>81</v>
      </c>
      <c r="AY149" s="18" t="s">
        <v>134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8" t="s">
        <v>79</v>
      </c>
      <c r="BK149" s="216">
        <f>ROUND(I149*H149,2)</f>
        <v>0</v>
      </c>
      <c r="BL149" s="18" t="s">
        <v>153</v>
      </c>
      <c r="BM149" s="215" t="s">
        <v>996</v>
      </c>
    </row>
    <row r="150" s="2" customFormat="1">
      <c r="A150" s="39"/>
      <c r="B150" s="40"/>
      <c r="C150" s="41"/>
      <c r="D150" s="217" t="s">
        <v>144</v>
      </c>
      <c r="E150" s="41"/>
      <c r="F150" s="218" t="s">
        <v>997</v>
      </c>
      <c r="G150" s="41"/>
      <c r="H150" s="41"/>
      <c r="I150" s="219"/>
      <c r="J150" s="41"/>
      <c r="K150" s="41"/>
      <c r="L150" s="45"/>
      <c r="M150" s="220"/>
      <c r="N150" s="221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144</v>
      </c>
      <c r="AU150" s="18" t="s">
        <v>81</v>
      </c>
    </row>
    <row r="151" s="2" customFormat="1" ht="37.8" customHeight="1">
      <c r="A151" s="39"/>
      <c r="B151" s="40"/>
      <c r="C151" s="205" t="s">
        <v>316</v>
      </c>
      <c r="D151" s="205" t="s">
        <v>137</v>
      </c>
      <c r="E151" s="206" t="s">
        <v>998</v>
      </c>
      <c r="F151" s="207" t="s">
        <v>999</v>
      </c>
      <c r="G151" s="208" t="s">
        <v>386</v>
      </c>
      <c r="H151" s="209">
        <v>1.72</v>
      </c>
      <c r="I151" s="210"/>
      <c r="J151" s="209">
        <f>ROUND(I151*H151,2)</f>
        <v>0</v>
      </c>
      <c r="K151" s="207" t="s">
        <v>938</v>
      </c>
      <c r="L151" s="45"/>
      <c r="M151" s="211" t="s">
        <v>18</v>
      </c>
      <c r="N151" s="212" t="s">
        <v>42</v>
      </c>
      <c r="O151" s="85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5" t="s">
        <v>153</v>
      </c>
      <c r="AT151" s="215" t="s">
        <v>137</v>
      </c>
      <c r="AU151" s="215" t="s">
        <v>81</v>
      </c>
      <c r="AY151" s="18" t="s">
        <v>134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8" t="s">
        <v>79</v>
      </c>
      <c r="BK151" s="216">
        <f>ROUND(I151*H151,2)</f>
        <v>0</v>
      </c>
      <c r="BL151" s="18" t="s">
        <v>153</v>
      </c>
      <c r="BM151" s="215" t="s">
        <v>1000</v>
      </c>
    </row>
    <row r="152" s="12" customFormat="1" ht="22.8" customHeight="1">
      <c r="A152" s="12"/>
      <c r="B152" s="189"/>
      <c r="C152" s="190"/>
      <c r="D152" s="191" t="s">
        <v>70</v>
      </c>
      <c r="E152" s="203" t="s">
        <v>1001</v>
      </c>
      <c r="F152" s="203" t="s">
        <v>1002</v>
      </c>
      <c r="G152" s="190"/>
      <c r="H152" s="190"/>
      <c r="I152" s="193"/>
      <c r="J152" s="204">
        <f>BK152</f>
        <v>0</v>
      </c>
      <c r="K152" s="190"/>
      <c r="L152" s="195"/>
      <c r="M152" s="196"/>
      <c r="N152" s="197"/>
      <c r="O152" s="197"/>
      <c r="P152" s="198">
        <f>SUM(P153:P166)</f>
        <v>0</v>
      </c>
      <c r="Q152" s="197"/>
      <c r="R152" s="198">
        <f>SUM(R153:R166)</f>
        <v>0.080079999999999998</v>
      </c>
      <c r="S152" s="197"/>
      <c r="T152" s="199">
        <f>SUM(T153:T166)</f>
        <v>0.1064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0" t="s">
        <v>81</v>
      </c>
      <c r="AT152" s="201" t="s">
        <v>70</v>
      </c>
      <c r="AU152" s="201" t="s">
        <v>79</v>
      </c>
      <c r="AY152" s="200" t="s">
        <v>134</v>
      </c>
      <c r="BK152" s="202">
        <f>SUM(BK153:BK166)</f>
        <v>0</v>
      </c>
    </row>
    <row r="153" s="2" customFormat="1" ht="24.15" customHeight="1">
      <c r="A153" s="39"/>
      <c r="B153" s="40"/>
      <c r="C153" s="205" t="s">
        <v>322</v>
      </c>
      <c r="D153" s="205" t="s">
        <v>137</v>
      </c>
      <c r="E153" s="206" t="s">
        <v>1003</v>
      </c>
      <c r="F153" s="207" t="s">
        <v>1004</v>
      </c>
      <c r="G153" s="208" t="s">
        <v>225</v>
      </c>
      <c r="H153" s="209">
        <v>20</v>
      </c>
      <c r="I153" s="210"/>
      <c r="J153" s="209">
        <f>ROUND(I153*H153,2)</f>
        <v>0</v>
      </c>
      <c r="K153" s="207" t="s">
        <v>942</v>
      </c>
      <c r="L153" s="45"/>
      <c r="M153" s="211" t="s">
        <v>18</v>
      </c>
      <c r="N153" s="212" t="s">
        <v>42</v>
      </c>
      <c r="O153" s="85"/>
      <c r="P153" s="213">
        <f>O153*H153</f>
        <v>0</v>
      </c>
      <c r="Q153" s="213">
        <v>5.0000000000000002E-05</v>
      </c>
      <c r="R153" s="213">
        <f>Q153*H153</f>
        <v>0.001</v>
      </c>
      <c r="S153" s="213">
        <v>0.0053200000000000001</v>
      </c>
      <c r="T153" s="214">
        <f>S153*H153</f>
        <v>0.1064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5" t="s">
        <v>153</v>
      </c>
      <c r="AT153" s="215" t="s">
        <v>137</v>
      </c>
      <c r="AU153" s="215" t="s">
        <v>81</v>
      </c>
      <c r="AY153" s="18" t="s">
        <v>134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8" t="s">
        <v>79</v>
      </c>
      <c r="BK153" s="216">
        <f>ROUND(I153*H153,2)</f>
        <v>0</v>
      </c>
      <c r="BL153" s="18" t="s">
        <v>153</v>
      </c>
      <c r="BM153" s="215" t="s">
        <v>1005</v>
      </c>
    </row>
    <row r="154" s="2" customFormat="1">
      <c r="A154" s="39"/>
      <c r="B154" s="40"/>
      <c r="C154" s="41"/>
      <c r="D154" s="217" t="s">
        <v>144</v>
      </c>
      <c r="E154" s="41"/>
      <c r="F154" s="218" t="s">
        <v>1006</v>
      </c>
      <c r="G154" s="41"/>
      <c r="H154" s="41"/>
      <c r="I154" s="219"/>
      <c r="J154" s="41"/>
      <c r="K154" s="41"/>
      <c r="L154" s="45"/>
      <c r="M154" s="220"/>
      <c r="N154" s="22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144</v>
      </c>
      <c r="AU154" s="18" t="s">
        <v>81</v>
      </c>
    </row>
    <row r="155" s="2" customFormat="1" ht="37.8" customHeight="1">
      <c r="A155" s="39"/>
      <c r="B155" s="40"/>
      <c r="C155" s="205" t="s">
        <v>327</v>
      </c>
      <c r="D155" s="205" t="s">
        <v>137</v>
      </c>
      <c r="E155" s="206" t="s">
        <v>1007</v>
      </c>
      <c r="F155" s="207" t="s">
        <v>1008</v>
      </c>
      <c r="G155" s="208" t="s">
        <v>225</v>
      </c>
      <c r="H155" s="209">
        <v>20</v>
      </c>
      <c r="I155" s="210"/>
      <c r="J155" s="209">
        <f>ROUND(I155*H155,2)</f>
        <v>0</v>
      </c>
      <c r="K155" s="207" t="s">
        <v>942</v>
      </c>
      <c r="L155" s="45"/>
      <c r="M155" s="211" t="s">
        <v>18</v>
      </c>
      <c r="N155" s="212" t="s">
        <v>42</v>
      </c>
      <c r="O155" s="85"/>
      <c r="P155" s="213">
        <f>O155*H155</f>
        <v>0</v>
      </c>
      <c r="Q155" s="213">
        <v>0.0015</v>
      </c>
      <c r="R155" s="213">
        <f>Q155*H155</f>
        <v>0.029999999999999999</v>
      </c>
      <c r="S155" s="213">
        <v>0</v>
      </c>
      <c r="T155" s="21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5" t="s">
        <v>153</v>
      </c>
      <c r="AT155" s="215" t="s">
        <v>137</v>
      </c>
      <c r="AU155" s="215" t="s">
        <v>81</v>
      </c>
      <c r="AY155" s="18" t="s">
        <v>134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8" t="s">
        <v>79</v>
      </c>
      <c r="BK155" s="216">
        <f>ROUND(I155*H155,2)</f>
        <v>0</v>
      </c>
      <c r="BL155" s="18" t="s">
        <v>153</v>
      </c>
      <c r="BM155" s="215" t="s">
        <v>1009</v>
      </c>
    </row>
    <row r="156" s="2" customFormat="1">
      <c r="A156" s="39"/>
      <c r="B156" s="40"/>
      <c r="C156" s="41"/>
      <c r="D156" s="217" t="s">
        <v>144</v>
      </c>
      <c r="E156" s="41"/>
      <c r="F156" s="218" t="s">
        <v>1010</v>
      </c>
      <c r="G156" s="41"/>
      <c r="H156" s="41"/>
      <c r="I156" s="219"/>
      <c r="J156" s="41"/>
      <c r="K156" s="41"/>
      <c r="L156" s="45"/>
      <c r="M156" s="220"/>
      <c r="N156" s="221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144</v>
      </c>
      <c r="AU156" s="18" t="s">
        <v>81</v>
      </c>
    </row>
    <row r="157" s="2" customFormat="1" ht="44.25" customHeight="1">
      <c r="A157" s="39"/>
      <c r="B157" s="40"/>
      <c r="C157" s="205" t="s">
        <v>332</v>
      </c>
      <c r="D157" s="205" t="s">
        <v>137</v>
      </c>
      <c r="E157" s="206" t="s">
        <v>1011</v>
      </c>
      <c r="F157" s="207" t="s">
        <v>1012</v>
      </c>
      <c r="G157" s="208" t="s">
        <v>151</v>
      </c>
      <c r="H157" s="209">
        <v>2</v>
      </c>
      <c r="I157" s="210"/>
      <c r="J157" s="209">
        <f>ROUND(I157*H157,2)</f>
        <v>0</v>
      </c>
      <c r="K157" s="207" t="s">
        <v>942</v>
      </c>
      <c r="L157" s="45"/>
      <c r="M157" s="211" t="s">
        <v>18</v>
      </c>
      <c r="N157" s="212" t="s">
        <v>42</v>
      </c>
      <c r="O157" s="85"/>
      <c r="P157" s="213">
        <f>O157*H157</f>
        <v>0</v>
      </c>
      <c r="Q157" s="213">
        <v>0.00114</v>
      </c>
      <c r="R157" s="213">
        <f>Q157*H157</f>
        <v>0.0022799999999999999</v>
      </c>
      <c r="S157" s="213">
        <v>0</v>
      </c>
      <c r="T157" s="21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5" t="s">
        <v>153</v>
      </c>
      <c r="AT157" s="215" t="s">
        <v>137</v>
      </c>
      <c r="AU157" s="215" t="s">
        <v>81</v>
      </c>
      <c r="AY157" s="18" t="s">
        <v>134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8" t="s">
        <v>79</v>
      </c>
      <c r="BK157" s="216">
        <f>ROUND(I157*H157,2)</f>
        <v>0</v>
      </c>
      <c r="BL157" s="18" t="s">
        <v>153</v>
      </c>
      <c r="BM157" s="215" t="s">
        <v>1013</v>
      </c>
    </row>
    <row r="158" s="2" customFormat="1">
      <c r="A158" s="39"/>
      <c r="B158" s="40"/>
      <c r="C158" s="41"/>
      <c r="D158" s="217" t="s">
        <v>144</v>
      </c>
      <c r="E158" s="41"/>
      <c r="F158" s="218" t="s">
        <v>1014</v>
      </c>
      <c r="G158" s="41"/>
      <c r="H158" s="41"/>
      <c r="I158" s="219"/>
      <c r="J158" s="41"/>
      <c r="K158" s="41"/>
      <c r="L158" s="45"/>
      <c r="M158" s="220"/>
      <c r="N158" s="22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144</v>
      </c>
      <c r="AU158" s="18" t="s">
        <v>81</v>
      </c>
    </row>
    <row r="159" s="2" customFormat="1" ht="44.25" customHeight="1">
      <c r="A159" s="39"/>
      <c r="B159" s="40"/>
      <c r="C159" s="205" t="s">
        <v>338</v>
      </c>
      <c r="D159" s="205" t="s">
        <v>137</v>
      </c>
      <c r="E159" s="206" t="s">
        <v>1015</v>
      </c>
      <c r="F159" s="207" t="s">
        <v>1016</v>
      </c>
      <c r="G159" s="208" t="s">
        <v>225</v>
      </c>
      <c r="H159" s="209">
        <v>20</v>
      </c>
      <c r="I159" s="210"/>
      <c r="J159" s="209">
        <f>ROUND(I159*H159,2)</f>
        <v>0</v>
      </c>
      <c r="K159" s="207" t="s">
        <v>141</v>
      </c>
      <c r="L159" s="45"/>
      <c r="M159" s="211" t="s">
        <v>18</v>
      </c>
      <c r="N159" s="212" t="s">
        <v>42</v>
      </c>
      <c r="O159" s="85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5" t="s">
        <v>153</v>
      </c>
      <c r="AT159" s="215" t="s">
        <v>137</v>
      </c>
      <c r="AU159" s="215" t="s">
        <v>81</v>
      </c>
      <c r="AY159" s="18" t="s">
        <v>134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8" t="s">
        <v>79</v>
      </c>
      <c r="BK159" s="216">
        <f>ROUND(I159*H159,2)</f>
        <v>0</v>
      </c>
      <c r="BL159" s="18" t="s">
        <v>153</v>
      </c>
      <c r="BM159" s="215" t="s">
        <v>1017</v>
      </c>
    </row>
    <row r="160" s="2" customFormat="1">
      <c r="A160" s="39"/>
      <c r="B160" s="40"/>
      <c r="C160" s="41"/>
      <c r="D160" s="217" t="s">
        <v>144</v>
      </c>
      <c r="E160" s="41"/>
      <c r="F160" s="218" t="s">
        <v>1018</v>
      </c>
      <c r="G160" s="41"/>
      <c r="H160" s="41"/>
      <c r="I160" s="219"/>
      <c r="J160" s="41"/>
      <c r="K160" s="41"/>
      <c r="L160" s="45"/>
      <c r="M160" s="220"/>
      <c r="N160" s="221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144</v>
      </c>
      <c r="AU160" s="18" t="s">
        <v>81</v>
      </c>
    </row>
    <row r="161" s="2" customFormat="1" ht="24.15" customHeight="1">
      <c r="A161" s="39"/>
      <c r="B161" s="40"/>
      <c r="C161" s="205" t="s">
        <v>343</v>
      </c>
      <c r="D161" s="205" t="s">
        <v>137</v>
      </c>
      <c r="E161" s="206" t="s">
        <v>1019</v>
      </c>
      <c r="F161" s="207" t="s">
        <v>1020</v>
      </c>
      <c r="G161" s="208" t="s">
        <v>225</v>
      </c>
      <c r="H161" s="209">
        <v>60</v>
      </c>
      <c r="I161" s="210"/>
      <c r="J161" s="209">
        <f>ROUND(I161*H161,2)</f>
        <v>0</v>
      </c>
      <c r="K161" s="207" t="s">
        <v>942</v>
      </c>
      <c r="L161" s="45"/>
      <c r="M161" s="211" t="s">
        <v>18</v>
      </c>
      <c r="N161" s="212" t="s">
        <v>42</v>
      </c>
      <c r="O161" s="85"/>
      <c r="P161" s="213">
        <f>O161*H161</f>
        <v>0</v>
      </c>
      <c r="Q161" s="213">
        <v>0.00058</v>
      </c>
      <c r="R161" s="213">
        <f>Q161*H161</f>
        <v>0.034799999999999998</v>
      </c>
      <c r="S161" s="213">
        <v>0</v>
      </c>
      <c r="T161" s="21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5" t="s">
        <v>153</v>
      </c>
      <c r="AT161" s="215" t="s">
        <v>137</v>
      </c>
      <c r="AU161" s="215" t="s">
        <v>81</v>
      </c>
      <c r="AY161" s="18" t="s">
        <v>134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8" t="s">
        <v>79</v>
      </c>
      <c r="BK161" s="216">
        <f>ROUND(I161*H161,2)</f>
        <v>0</v>
      </c>
      <c r="BL161" s="18" t="s">
        <v>153</v>
      </c>
      <c r="BM161" s="215" t="s">
        <v>1021</v>
      </c>
    </row>
    <row r="162" s="2" customFormat="1">
      <c r="A162" s="39"/>
      <c r="B162" s="40"/>
      <c r="C162" s="41"/>
      <c r="D162" s="217" t="s">
        <v>144</v>
      </c>
      <c r="E162" s="41"/>
      <c r="F162" s="218" t="s">
        <v>1022</v>
      </c>
      <c r="G162" s="41"/>
      <c r="H162" s="41"/>
      <c r="I162" s="219"/>
      <c r="J162" s="41"/>
      <c r="K162" s="41"/>
      <c r="L162" s="45"/>
      <c r="M162" s="220"/>
      <c r="N162" s="22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144</v>
      </c>
      <c r="AU162" s="18" t="s">
        <v>81</v>
      </c>
    </row>
    <row r="163" s="2" customFormat="1" ht="55.5" customHeight="1">
      <c r="A163" s="39"/>
      <c r="B163" s="40"/>
      <c r="C163" s="205" t="s">
        <v>349</v>
      </c>
      <c r="D163" s="205" t="s">
        <v>137</v>
      </c>
      <c r="E163" s="206" t="s">
        <v>1023</v>
      </c>
      <c r="F163" s="207" t="s">
        <v>1024</v>
      </c>
      <c r="G163" s="208" t="s">
        <v>225</v>
      </c>
      <c r="H163" s="209">
        <v>60</v>
      </c>
      <c r="I163" s="210"/>
      <c r="J163" s="209">
        <f>ROUND(I163*H163,2)</f>
        <v>0</v>
      </c>
      <c r="K163" s="207" t="s">
        <v>942</v>
      </c>
      <c r="L163" s="45"/>
      <c r="M163" s="211" t="s">
        <v>18</v>
      </c>
      <c r="N163" s="212" t="s">
        <v>42</v>
      </c>
      <c r="O163" s="85"/>
      <c r="P163" s="213">
        <f>O163*H163</f>
        <v>0</v>
      </c>
      <c r="Q163" s="213">
        <v>0.00020000000000000001</v>
      </c>
      <c r="R163" s="213">
        <f>Q163*H163</f>
        <v>0.012</v>
      </c>
      <c r="S163" s="213">
        <v>0</v>
      </c>
      <c r="T163" s="21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5" t="s">
        <v>153</v>
      </c>
      <c r="AT163" s="215" t="s">
        <v>137</v>
      </c>
      <c r="AU163" s="215" t="s">
        <v>81</v>
      </c>
      <c r="AY163" s="18" t="s">
        <v>134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8" t="s">
        <v>79</v>
      </c>
      <c r="BK163" s="216">
        <f>ROUND(I163*H163,2)</f>
        <v>0</v>
      </c>
      <c r="BL163" s="18" t="s">
        <v>153</v>
      </c>
      <c r="BM163" s="215" t="s">
        <v>1025</v>
      </c>
    </row>
    <row r="164" s="2" customFormat="1">
      <c r="A164" s="39"/>
      <c r="B164" s="40"/>
      <c r="C164" s="41"/>
      <c r="D164" s="217" t="s">
        <v>144</v>
      </c>
      <c r="E164" s="41"/>
      <c r="F164" s="218" t="s">
        <v>1026</v>
      </c>
      <c r="G164" s="41"/>
      <c r="H164" s="41"/>
      <c r="I164" s="219"/>
      <c r="J164" s="41"/>
      <c r="K164" s="41"/>
      <c r="L164" s="45"/>
      <c r="M164" s="220"/>
      <c r="N164" s="221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144</v>
      </c>
      <c r="AU164" s="18" t="s">
        <v>81</v>
      </c>
    </row>
    <row r="165" s="2" customFormat="1" ht="44.25" customHeight="1">
      <c r="A165" s="39"/>
      <c r="B165" s="40"/>
      <c r="C165" s="205" t="s">
        <v>354</v>
      </c>
      <c r="D165" s="205" t="s">
        <v>137</v>
      </c>
      <c r="E165" s="206" t="s">
        <v>1027</v>
      </c>
      <c r="F165" s="207" t="s">
        <v>1028</v>
      </c>
      <c r="G165" s="208" t="s">
        <v>386</v>
      </c>
      <c r="H165" s="209">
        <v>0.080000000000000002</v>
      </c>
      <c r="I165" s="210"/>
      <c r="J165" s="209">
        <f>ROUND(I165*H165,2)</f>
        <v>0</v>
      </c>
      <c r="K165" s="207" t="s">
        <v>141</v>
      </c>
      <c r="L165" s="45"/>
      <c r="M165" s="211" t="s">
        <v>18</v>
      </c>
      <c r="N165" s="212" t="s">
        <v>42</v>
      </c>
      <c r="O165" s="85"/>
      <c r="P165" s="213">
        <f>O165*H165</f>
        <v>0</v>
      </c>
      <c r="Q165" s="213">
        <v>0</v>
      </c>
      <c r="R165" s="213">
        <f>Q165*H165</f>
        <v>0</v>
      </c>
      <c r="S165" s="213">
        <v>0</v>
      </c>
      <c r="T165" s="21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5" t="s">
        <v>153</v>
      </c>
      <c r="AT165" s="215" t="s">
        <v>137</v>
      </c>
      <c r="AU165" s="215" t="s">
        <v>81</v>
      </c>
      <c r="AY165" s="18" t="s">
        <v>134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8" t="s">
        <v>79</v>
      </c>
      <c r="BK165" s="216">
        <f>ROUND(I165*H165,2)</f>
        <v>0</v>
      </c>
      <c r="BL165" s="18" t="s">
        <v>153</v>
      </c>
      <c r="BM165" s="215" t="s">
        <v>1029</v>
      </c>
    </row>
    <row r="166" s="2" customFormat="1">
      <c r="A166" s="39"/>
      <c r="B166" s="40"/>
      <c r="C166" s="41"/>
      <c r="D166" s="217" t="s">
        <v>144</v>
      </c>
      <c r="E166" s="41"/>
      <c r="F166" s="218" t="s">
        <v>1030</v>
      </c>
      <c r="G166" s="41"/>
      <c r="H166" s="41"/>
      <c r="I166" s="219"/>
      <c r="J166" s="41"/>
      <c r="K166" s="41"/>
      <c r="L166" s="45"/>
      <c r="M166" s="220"/>
      <c r="N166" s="22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144</v>
      </c>
      <c r="AU166" s="18" t="s">
        <v>81</v>
      </c>
    </row>
    <row r="167" s="12" customFormat="1" ht="22.8" customHeight="1">
      <c r="A167" s="12"/>
      <c r="B167" s="189"/>
      <c r="C167" s="190"/>
      <c r="D167" s="191" t="s">
        <v>70</v>
      </c>
      <c r="E167" s="203" t="s">
        <v>1031</v>
      </c>
      <c r="F167" s="203" t="s">
        <v>1032</v>
      </c>
      <c r="G167" s="190"/>
      <c r="H167" s="190"/>
      <c r="I167" s="193"/>
      <c r="J167" s="204">
        <f>BK167</f>
        <v>0</v>
      </c>
      <c r="K167" s="190"/>
      <c r="L167" s="195"/>
      <c r="M167" s="196"/>
      <c r="N167" s="197"/>
      <c r="O167" s="197"/>
      <c r="P167" s="198">
        <f>SUM(P168:P191)</f>
        <v>0</v>
      </c>
      <c r="Q167" s="197"/>
      <c r="R167" s="198">
        <f>SUM(R168:R191)</f>
        <v>0.0041900000000000001</v>
      </c>
      <c r="S167" s="197"/>
      <c r="T167" s="199">
        <f>SUM(T168:T191)</f>
        <v>0.018599999999999998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0" t="s">
        <v>81</v>
      </c>
      <c r="AT167" s="201" t="s">
        <v>70</v>
      </c>
      <c r="AU167" s="201" t="s">
        <v>79</v>
      </c>
      <c r="AY167" s="200" t="s">
        <v>134</v>
      </c>
      <c r="BK167" s="202">
        <f>SUM(BK168:BK191)</f>
        <v>0</v>
      </c>
    </row>
    <row r="168" s="2" customFormat="1" ht="24.15" customHeight="1">
      <c r="A168" s="39"/>
      <c r="B168" s="40"/>
      <c r="C168" s="205" t="s">
        <v>360</v>
      </c>
      <c r="D168" s="205" t="s">
        <v>137</v>
      </c>
      <c r="E168" s="206" t="s">
        <v>1033</v>
      </c>
      <c r="F168" s="207" t="s">
        <v>1034</v>
      </c>
      <c r="G168" s="208" t="s">
        <v>151</v>
      </c>
      <c r="H168" s="209">
        <v>4</v>
      </c>
      <c r="I168" s="210"/>
      <c r="J168" s="209">
        <f>ROUND(I168*H168,2)</f>
        <v>0</v>
      </c>
      <c r="K168" s="207" t="s">
        <v>942</v>
      </c>
      <c r="L168" s="45"/>
      <c r="M168" s="211" t="s">
        <v>18</v>
      </c>
      <c r="N168" s="212" t="s">
        <v>42</v>
      </c>
      <c r="O168" s="85"/>
      <c r="P168" s="213">
        <f>O168*H168</f>
        <v>0</v>
      </c>
      <c r="Q168" s="213">
        <v>4.0000000000000003E-05</v>
      </c>
      <c r="R168" s="213">
        <f>Q168*H168</f>
        <v>0.00016000000000000001</v>
      </c>
      <c r="S168" s="213">
        <v>0.00044999999999999999</v>
      </c>
      <c r="T168" s="214">
        <f>S168*H168</f>
        <v>0.0018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5" t="s">
        <v>153</v>
      </c>
      <c r="AT168" s="215" t="s">
        <v>137</v>
      </c>
      <c r="AU168" s="215" t="s">
        <v>81</v>
      </c>
      <c r="AY168" s="18" t="s">
        <v>134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8" t="s">
        <v>79</v>
      </c>
      <c r="BK168" s="216">
        <f>ROUND(I168*H168,2)</f>
        <v>0</v>
      </c>
      <c r="BL168" s="18" t="s">
        <v>153</v>
      </c>
      <c r="BM168" s="215" t="s">
        <v>1035</v>
      </c>
    </row>
    <row r="169" s="2" customFormat="1">
      <c r="A169" s="39"/>
      <c r="B169" s="40"/>
      <c r="C169" s="41"/>
      <c r="D169" s="217" t="s">
        <v>144</v>
      </c>
      <c r="E169" s="41"/>
      <c r="F169" s="218" t="s">
        <v>1036</v>
      </c>
      <c r="G169" s="41"/>
      <c r="H169" s="41"/>
      <c r="I169" s="219"/>
      <c r="J169" s="41"/>
      <c r="K169" s="41"/>
      <c r="L169" s="45"/>
      <c r="M169" s="220"/>
      <c r="N169" s="221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144</v>
      </c>
      <c r="AU169" s="18" t="s">
        <v>81</v>
      </c>
    </row>
    <row r="170" s="2" customFormat="1" ht="24.15" customHeight="1">
      <c r="A170" s="39"/>
      <c r="B170" s="40"/>
      <c r="C170" s="205" t="s">
        <v>369</v>
      </c>
      <c r="D170" s="205" t="s">
        <v>137</v>
      </c>
      <c r="E170" s="206" t="s">
        <v>1037</v>
      </c>
      <c r="F170" s="207" t="s">
        <v>1038</v>
      </c>
      <c r="G170" s="208" t="s">
        <v>151</v>
      </c>
      <c r="H170" s="209">
        <v>4</v>
      </c>
      <c r="I170" s="210"/>
      <c r="J170" s="209">
        <f>ROUND(I170*H170,2)</f>
        <v>0</v>
      </c>
      <c r="K170" s="207" t="s">
        <v>942</v>
      </c>
      <c r="L170" s="45"/>
      <c r="M170" s="211" t="s">
        <v>18</v>
      </c>
      <c r="N170" s="212" t="s">
        <v>42</v>
      </c>
      <c r="O170" s="85"/>
      <c r="P170" s="213">
        <f>O170*H170</f>
        <v>0</v>
      </c>
      <c r="Q170" s="213">
        <v>0.00017000000000000001</v>
      </c>
      <c r="R170" s="213">
        <f>Q170*H170</f>
        <v>0.00068000000000000005</v>
      </c>
      <c r="S170" s="213">
        <v>0.0022000000000000001</v>
      </c>
      <c r="T170" s="214">
        <f>S170*H170</f>
        <v>0.0088000000000000005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5" t="s">
        <v>153</v>
      </c>
      <c r="AT170" s="215" t="s">
        <v>137</v>
      </c>
      <c r="AU170" s="215" t="s">
        <v>81</v>
      </c>
      <c r="AY170" s="18" t="s">
        <v>134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8" t="s">
        <v>79</v>
      </c>
      <c r="BK170" s="216">
        <f>ROUND(I170*H170,2)</f>
        <v>0</v>
      </c>
      <c r="BL170" s="18" t="s">
        <v>153</v>
      </c>
      <c r="BM170" s="215" t="s">
        <v>1039</v>
      </c>
    </row>
    <row r="171" s="2" customFormat="1">
      <c r="A171" s="39"/>
      <c r="B171" s="40"/>
      <c r="C171" s="41"/>
      <c r="D171" s="217" t="s">
        <v>144</v>
      </c>
      <c r="E171" s="41"/>
      <c r="F171" s="218" t="s">
        <v>1040</v>
      </c>
      <c r="G171" s="41"/>
      <c r="H171" s="41"/>
      <c r="I171" s="219"/>
      <c r="J171" s="41"/>
      <c r="K171" s="41"/>
      <c r="L171" s="45"/>
      <c r="M171" s="220"/>
      <c r="N171" s="221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144</v>
      </c>
      <c r="AU171" s="18" t="s">
        <v>81</v>
      </c>
    </row>
    <row r="172" s="2" customFormat="1" ht="24.15" customHeight="1">
      <c r="A172" s="39"/>
      <c r="B172" s="40"/>
      <c r="C172" s="205" t="s">
        <v>376</v>
      </c>
      <c r="D172" s="205" t="s">
        <v>137</v>
      </c>
      <c r="E172" s="206" t="s">
        <v>1041</v>
      </c>
      <c r="F172" s="207" t="s">
        <v>1042</v>
      </c>
      <c r="G172" s="208" t="s">
        <v>151</v>
      </c>
      <c r="H172" s="209">
        <v>2</v>
      </c>
      <c r="I172" s="210"/>
      <c r="J172" s="209">
        <f>ROUND(I172*H172,2)</f>
        <v>0</v>
      </c>
      <c r="K172" s="207" t="s">
        <v>141</v>
      </c>
      <c r="L172" s="45"/>
      <c r="M172" s="211" t="s">
        <v>18</v>
      </c>
      <c r="N172" s="212" t="s">
        <v>42</v>
      </c>
      <c r="O172" s="85"/>
      <c r="P172" s="213">
        <f>O172*H172</f>
        <v>0</v>
      </c>
      <c r="Q172" s="213">
        <v>0.00027</v>
      </c>
      <c r="R172" s="213">
        <f>Q172*H172</f>
        <v>0.00054000000000000001</v>
      </c>
      <c r="S172" s="213">
        <v>0</v>
      </c>
      <c r="T172" s="21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5" t="s">
        <v>153</v>
      </c>
      <c r="AT172" s="215" t="s">
        <v>137</v>
      </c>
      <c r="AU172" s="215" t="s">
        <v>81</v>
      </c>
      <c r="AY172" s="18" t="s">
        <v>134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18" t="s">
        <v>79</v>
      </c>
      <c r="BK172" s="216">
        <f>ROUND(I172*H172,2)</f>
        <v>0</v>
      </c>
      <c r="BL172" s="18" t="s">
        <v>153</v>
      </c>
      <c r="BM172" s="215" t="s">
        <v>1043</v>
      </c>
    </row>
    <row r="173" s="2" customFormat="1">
      <c r="A173" s="39"/>
      <c r="B173" s="40"/>
      <c r="C173" s="41"/>
      <c r="D173" s="217" t="s">
        <v>144</v>
      </c>
      <c r="E173" s="41"/>
      <c r="F173" s="218" t="s">
        <v>1044</v>
      </c>
      <c r="G173" s="41"/>
      <c r="H173" s="41"/>
      <c r="I173" s="219"/>
      <c r="J173" s="41"/>
      <c r="K173" s="41"/>
      <c r="L173" s="45"/>
      <c r="M173" s="220"/>
      <c r="N173" s="221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144</v>
      </c>
      <c r="AU173" s="18" t="s">
        <v>81</v>
      </c>
    </row>
    <row r="174" s="2" customFormat="1" ht="21.75" customHeight="1">
      <c r="A174" s="39"/>
      <c r="B174" s="40"/>
      <c r="C174" s="205" t="s">
        <v>383</v>
      </c>
      <c r="D174" s="205" t="s">
        <v>137</v>
      </c>
      <c r="E174" s="206" t="s">
        <v>1045</v>
      </c>
      <c r="F174" s="207" t="s">
        <v>1046</v>
      </c>
      <c r="G174" s="208" t="s">
        <v>151</v>
      </c>
      <c r="H174" s="209">
        <v>2</v>
      </c>
      <c r="I174" s="210"/>
      <c r="J174" s="209">
        <f>ROUND(I174*H174,2)</f>
        <v>0</v>
      </c>
      <c r="K174" s="207" t="s">
        <v>942</v>
      </c>
      <c r="L174" s="45"/>
      <c r="M174" s="211" t="s">
        <v>18</v>
      </c>
      <c r="N174" s="212" t="s">
        <v>42</v>
      </c>
      <c r="O174" s="85"/>
      <c r="P174" s="213">
        <f>O174*H174</f>
        <v>0</v>
      </c>
      <c r="Q174" s="213">
        <v>0.00075000000000000002</v>
      </c>
      <c r="R174" s="213">
        <f>Q174*H174</f>
        <v>0.0015</v>
      </c>
      <c r="S174" s="213">
        <v>0</v>
      </c>
      <c r="T174" s="21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5" t="s">
        <v>153</v>
      </c>
      <c r="AT174" s="215" t="s">
        <v>137</v>
      </c>
      <c r="AU174" s="215" t="s">
        <v>81</v>
      </c>
      <c r="AY174" s="18" t="s">
        <v>134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8" t="s">
        <v>79</v>
      </c>
      <c r="BK174" s="216">
        <f>ROUND(I174*H174,2)</f>
        <v>0</v>
      </c>
      <c r="BL174" s="18" t="s">
        <v>153</v>
      </c>
      <c r="BM174" s="215" t="s">
        <v>1047</v>
      </c>
    </row>
    <row r="175" s="2" customFormat="1">
      <c r="A175" s="39"/>
      <c r="B175" s="40"/>
      <c r="C175" s="41"/>
      <c r="D175" s="217" t="s">
        <v>144</v>
      </c>
      <c r="E175" s="41"/>
      <c r="F175" s="218" t="s">
        <v>1048</v>
      </c>
      <c r="G175" s="41"/>
      <c r="H175" s="41"/>
      <c r="I175" s="219"/>
      <c r="J175" s="41"/>
      <c r="K175" s="41"/>
      <c r="L175" s="45"/>
      <c r="M175" s="220"/>
      <c r="N175" s="22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144</v>
      </c>
      <c r="AU175" s="18" t="s">
        <v>81</v>
      </c>
    </row>
    <row r="176" s="2" customFormat="1" ht="24.15" customHeight="1">
      <c r="A176" s="39"/>
      <c r="B176" s="40"/>
      <c r="C176" s="205" t="s">
        <v>389</v>
      </c>
      <c r="D176" s="205" t="s">
        <v>137</v>
      </c>
      <c r="E176" s="206" t="s">
        <v>1049</v>
      </c>
      <c r="F176" s="207" t="s">
        <v>1050</v>
      </c>
      <c r="G176" s="208" t="s">
        <v>151</v>
      </c>
      <c r="H176" s="209">
        <v>1</v>
      </c>
      <c r="I176" s="210"/>
      <c r="J176" s="209">
        <f>ROUND(I176*H176,2)</f>
        <v>0</v>
      </c>
      <c r="K176" s="207" t="s">
        <v>942</v>
      </c>
      <c r="L176" s="45"/>
      <c r="M176" s="211" t="s">
        <v>18</v>
      </c>
      <c r="N176" s="212" t="s">
        <v>42</v>
      </c>
      <c r="O176" s="85"/>
      <c r="P176" s="213">
        <f>O176*H176</f>
        <v>0</v>
      </c>
      <c r="Q176" s="213">
        <v>1.0000000000000001E-05</v>
      </c>
      <c r="R176" s="213">
        <f>Q176*H176</f>
        <v>1.0000000000000001E-05</v>
      </c>
      <c r="S176" s="213">
        <v>0.0033800000000000002</v>
      </c>
      <c r="T176" s="214">
        <f>S176*H176</f>
        <v>0.0033800000000000002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5" t="s">
        <v>153</v>
      </c>
      <c r="AT176" s="215" t="s">
        <v>137</v>
      </c>
      <c r="AU176" s="215" t="s">
        <v>81</v>
      </c>
      <c r="AY176" s="18" t="s">
        <v>134</v>
      </c>
      <c r="BE176" s="216">
        <f>IF(N176="základní",J176,0)</f>
        <v>0</v>
      </c>
      <c r="BF176" s="216">
        <f>IF(N176="snížená",J176,0)</f>
        <v>0</v>
      </c>
      <c r="BG176" s="216">
        <f>IF(N176="zákl. přenesená",J176,0)</f>
        <v>0</v>
      </c>
      <c r="BH176" s="216">
        <f>IF(N176="sníž. přenesená",J176,0)</f>
        <v>0</v>
      </c>
      <c r="BI176" s="216">
        <f>IF(N176="nulová",J176,0)</f>
        <v>0</v>
      </c>
      <c r="BJ176" s="18" t="s">
        <v>79</v>
      </c>
      <c r="BK176" s="216">
        <f>ROUND(I176*H176,2)</f>
        <v>0</v>
      </c>
      <c r="BL176" s="18" t="s">
        <v>153</v>
      </c>
      <c r="BM176" s="215" t="s">
        <v>1051</v>
      </c>
    </row>
    <row r="177" s="2" customFormat="1">
      <c r="A177" s="39"/>
      <c r="B177" s="40"/>
      <c r="C177" s="41"/>
      <c r="D177" s="217" t="s">
        <v>144</v>
      </c>
      <c r="E177" s="41"/>
      <c r="F177" s="218" t="s">
        <v>1052</v>
      </c>
      <c r="G177" s="41"/>
      <c r="H177" s="41"/>
      <c r="I177" s="219"/>
      <c r="J177" s="41"/>
      <c r="K177" s="41"/>
      <c r="L177" s="45"/>
      <c r="M177" s="220"/>
      <c r="N177" s="221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144</v>
      </c>
      <c r="AU177" s="18" t="s">
        <v>81</v>
      </c>
    </row>
    <row r="178" s="2" customFormat="1" ht="24.15" customHeight="1">
      <c r="A178" s="39"/>
      <c r="B178" s="40"/>
      <c r="C178" s="205" t="s">
        <v>394</v>
      </c>
      <c r="D178" s="205" t="s">
        <v>137</v>
      </c>
      <c r="E178" s="206" t="s">
        <v>1053</v>
      </c>
      <c r="F178" s="207" t="s">
        <v>1054</v>
      </c>
      <c r="G178" s="208" t="s">
        <v>151</v>
      </c>
      <c r="H178" s="209">
        <v>2</v>
      </c>
      <c r="I178" s="210"/>
      <c r="J178" s="209">
        <f>ROUND(I178*H178,2)</f>
        <v>0</v>
      </c>
      <c r="K178" s="207" t="s">
        <v>141</v>
      </c>
      <c r="L178" s="45"/>
      <c r="M178" s="211" t="s">
        <v>18</v>
      </c>
      <c r="N178" s="212" t="s">
        <v>42</v>
      </c>
      <c r="O178" s="85"/>
      <c r="P178" s="213">
        <f>O178*H178</f>
        <v>0</v>
      </c>
      <c r="Q178" s="213">
        <v>0.00022000000000000001</v>
      </c>
      <c r="R178" s="213">
        <f>Q178*H178</f>
        <v>0.00044000000000000002</v>
      </c>
      <c r="S178" s="213">
        <v>0</v>
      </c>
      <c r="T178" s="21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5" t="s">
        <v>153</v>
      </c>
      <c r="AT178" s="215" t="s">
        <v>137</v>
      </c>
      <c r="AU178" s="215" t="s">
        <v>81</v>
      </c>
      <c r="AY178" s="18" t="s">
        <v>134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8" t="s">
        <v>79</v>
      </c>
      <c r="BK178" s="216">
        <f>ROUND(I178*H178,2)</f>
        <v>0</v>
      </c>
      <c r="BL178" s="18" t="s">
        <v>153</v>
      </c>
      <c r="BM178" s="215" t="s">
        <v>1055</v>
      </c>
    </row>
    <row r="179" s="2" customFormat="1">
      <c r="A179" s="39"/>
      <c r="B179" s="40"/>
      <c r="C179" s="41"/>
      <c r="D179" s="217" t="s">
        <v>144</v>
      </c>
      <c r="E179" s="41"/>
      <c r="F179" s="218" t="s">
        <v>1056</v>
      </c>
      <c r="G179" s="41"/>
      <c r="H179" s="41"/>
      <c r="I179" s="219"/>
      <c r="J179" s="41"/>
      <c r="K179" s="41"/>
      <c r="L179" s="45"/>
      <c r="M179" s="220"/>
      <c r="N179" s="221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144</v>
      </c>
      <c r="AU179" s="18" t="s">
        <v>81</v>
      </c>
    </row>
    <row r="180" s="2" customFormat="1" ht="24.15" customHeight="1">
      <c r="A180" s="39"/>
      <c r="B180" s="40"/>
      <c r="C180" s="205" t="s">
        <v>400</v>
      </c>
      <c r="D180" s="205" t="s">
        <v>137</v>
      </c>
      <c r="E180" s="206" t="s">
        <v>1057</v>
      </c>
      <c r="F180" s="207" t="s">
        <v>1058</v>
      </c>
      <c r="G180" s="208" t="s">
        <v>151</v>
      </c>
      <c r="H180" s="209">
        <v>2</v>
      </c>
      <c r="I180" s="210"/>
      <c r="J180" s="209">
        <f>ROUND(I180*H180,2)</f>
        <v>0</v>
      </c>
      <c r="K180" s="207" t="s">
        <v>942</v>
      </c>
      <c r="L180" s="45"/>
      <c r="M180" s="211" t="s">
        <v>18</v>
      </c>
      <c r="N180" s="212" t="s">
        <v>42</v>
      </c>
      <c r="O180" s="85"/>
      <c r="P180" s="213">
        <f>O180*H180</f>
        <v>0</v>
      </c>
      <c r="Q180" s="213">
        <v>1.0000000000000001E-05</v>
      </c>
      <c r="R180" s="213">
        <f>Q180*H180</f>
        <v>2.0000000000000002E-05</v>
      </c>
      <c r="S180" s="213">
        <v>0.00040000000000000002</v>
      </c>
      <c r="T180" s="214">
        <f>S180*H180</f>
        <v>0.00080000000000000004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5" t="s">
        <v>153</v>
      </c>
      <c r="AT180" s="215" t="s">
        <v>137</v>
      </c>
      <c r="AU180" s="215" t="s">
        <v>81</v>
      </c>
      <c r="AY180" s="18" t="s">
        <v>134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18" t="s">
        <v>79</v>
      </c>
      <c r="BK180" s="216">
        <f>ROUND(I180*H180,2)</f>
        <v>0</v>
      </c>
      <c r="BL180" s="18" t="s">
        <v>153</v>
      </c>
      <c r="BM180" s="215" t="s">
        <v>1059</v>
      </c>
    </row>
    <row r="181" s="2" customFormat="1">
      <c r="A181" s="39"/>
      <c r="B181" s="40"/>
      <c r="C181" s="41"/>
      <c r="D181" s="217" t="s">
        <v>144</v>
      </c>
      <c r="E181" s="41"/>
      <c r="F181" s="218" t="s">
        <v>1060</v>
      </c>
      <c r="G181" s="41"/>
      <c r="H181" s="41"/>
      <c r="I181" s="219"/>
      <c r="J181" s="41"/>
      <c r="K181" s="41"/>
      <c r="L181" s="45"/>
      <c r="M181" s="220"/>
      <c r="N181" s="221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144</v>
      </c>
      <c r="AU181" s="18" t="s">
        <v>81</v>
      </c>
    </row>
    <row r="182" s="2" customFormat="1" ht="16.5" customHeight="1">
      <c r="A182" s="39"/>
      <c r="B182" s="40"/>
      <c r="C182" s="205" t="s">
        <v>407</v>
      </c>
      <c r="D182" s="205" t="s">
        <v>137</v>
      </c>
      <c r="E182" s="206" t="s">
        <v>1061</v>
      </c>
      <c r="F182" s="207" t="s">
        <v>1062</v>
      </c>
      <c r="G182" s="208" t="s">
        <v>151</v>
      </c>
      <c r="H182" s="209">
        <v>1</v>
      </c>
      <c r="I182" s="210"/>
      <c r="J182" s="209">
        <f>ROUND(I182*H182,2)</f>
        <v>0</v>
      </c>
      <c r="K182" s="207" t="s">
        <v>942</v>
      </c>
      <c r="L182" s="45"/>
      <c r="M182" s="211" t="s">
        <v>18</v>
      </c>
      <c r="N182" s="212" t="s">
        <v>42</v>
      </c>
      <c r="O182" s="85"/>
      <c r="P182" s="213">
        <f>O182*H182</f>
        <v>0</v>
      </c>
      <c r="Q182" s="213">
        <v>0</v>
      </c>
      <c r="R182" s="213">
        <f>Q182*H182</f>
        <v>0</v>
      </c>
      <c r="S182" s="213">
        <v>0.00191</v>
      </c>
      <c r="T182" s="214">
        <f>S182*H182</f>
        <v>0.00191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5" t="s">
        <v>153</v>
      </c>
      <c r="AT182" s="215" t="s">
        <v>137</v>
      </c>
      <c r="AU182" s="215" t="s">
        <v>81</v>
      </c>
      <c r="AY182" s="18" t="s">
        <v>134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8" t="s">
        <v>79</v>
      </c>
      <c r="BK182" s="216">
        <f>ROUND(I182*H182,2)</f>
        <v>0</v>
      </c>
      <c r="BL182" s="18" t="s">
        <v>153</v>
      </c>
      <c r="BM182" s="215" t="s">
        <v>1063</v>
      </c>
    </row>
    <row r="183" s="2" customFormat="1">
      <c r="A183" s="39"/>
      <c r="B183" s="40"/>
      <c r="C183" s="41"/>
      <c r="D183" s="217" t="s">
        <v>144</v>
      </c>
      <c r="E183" s="41"/>
      <c r="F183" s="218" t="s">
        <v>1064</v>
      </c>
      <c r="G183" s="41"/>
      <c r="H183" s="41"/>
      <c r="I183" s="219"/>
      <c r="J183" s="41"/>
      <c r="K183" s="41"/>
      <c r="L183" s="45"/>
      <c r="M183" s="220"/>
      <c r="N183" s="221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144</v>
      </c>
      <c r="AU183" s="18" t="s">
        <v>81</v>
      </c>
    </row>
    <row r="184" s="2" customFormat="1" ht="16.5" customHeight="1">
      <c r="A184" s="39"/>
      <c r="B184" s="40"/>
      <c r="C184" s="205" t="s">
        <v>416</v>
      </c>
      <c r="D184" s="205" t="s">
        <v>137</v>
      </c>
      <c r="E184" s="206" t="s">
        <v>1065</v>
      </c>
      <c r="F184" s="207" t="s">
        <v>1066</v>
      </c>
      <c r="G184" s="208" t="s">
        <v>151</v>
      </c>
      <c r="H184" s="209">
        <v>1</v>
      </c>
      <c r="I184" s="210"/>
      <c r="J184" s="209">
        <f>ROUND(I184*H184,2)</f>
        <v>0</v>
      </c>
      <c r="K184" s="207" t="s">
        <v>942</v>
      </c>
      <c r="L184" s="45"/>
      <c r="M184" s="211" t="s">
        <v>18</v>
      </c>
      <c r="N184" s="212" t="s">
        <v>42</v>
      </c>
      <c r="O184" s="85"/>
      <c r="P184" s="213">
        <f>O184*H184</f>
        <v>0</v>
      </c>
      <c r="Q184" s="213">
        <v>0</v>
      </c>
      <c r="R184" s="213">
        <f>Q184*H184</f>
        <v>0</v>
      </c>
      <c r="S184" s="213">
        <v>0.00191</v>
      </c>
      <c r="T184" s="214">
        <f>S184*H184</f>
        <v>0.00191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5" t="s">
        <v>153</v>
      </c>
      <c r="AT184" s="215" t="s">
        <v>137</v>
      </c>
      <c r="AU184" s="215" t="s">
        <v>81</v>
      </c>
      <c r="AY184" s="18" t="s">
        <v>134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18" t="s">
        <v>79</v>
      </c>
      <c r="BK184" s="216">
        <f>ROUND(I184*H184,2)</f>
        <v>0</v>
      </c>
      <c r="BL184" s="18" t="s">
        <v>153</v>
      </c>
      <c r="BM184" s="215" t="s">
        <v>1067</v>
      </c>
    </row>
    <row r="185" s="2" customFormat="1">
      <c r="A185" s="39"/>
      <c r="B185" s="40"/>
      <c r="C185" s="41"/>
      <c r="D185" s="217" t="s">
        <v>144</v>
      </c>
      <c r="E185" s="41"/>
      <c r="F185" s="218" t="s">
        <v>1068</v>
      </c>
      <c r="G185" s="41"/>
      <c r="H185" s="41"/>
      <c r="I185" s="219"/>
      <c r="J185" s="41"/>
      <c r="K185" s="41"/>
      <c r="L185" s="45"/>
      <c r="M185" s="220"/>
      <c r="N185" s="221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144</v>
      </c>
      <c r="AU185" s="18" t="s">
        <v>81</v>
      </c>
    </row>
    <row r="186" s="2" customFormat="1" ht="21.75" customHeight="1">
      <c r="A186" s="39"/>
      <c r="B186" s="40"/>
      <c r="C186" s="205" t="s">
        <v>422</v>
      </c>
      <c r="D186" s="205" t="s">
        <v>137</v>
      </c>
      <c r="E186" s="206" t="s">
        <v>1069</v>
      </c>
      <c r="F186" s="207" t="s">
        <v>1070</v>
      </c>
      <c r="G186" s="208" t="s">
        <v>151</v>
      </c>
      <c r="H186" s="209">
        <v>2</v>
      </c>
      <c r="I186" s="210"/>
      <c r="J186" s="209">
        <f>ROUND(I186*H186,2)</f>
        <v>0</v>
      </c>
      <c r="K186" s="207" t="s">
        <v>942</v>
      </c>
      <c r="L186" s="45"/>
      <c r="M186" s="211" t="s">
        <v>18</v>
      </c>
      <c r="N186" s="212" t="s">
        <v>42</v>
      </c>
      <c r="O186" s="85"/>
      <c r="P186" s="213">
        <f>O186*H186</f>
        <v>0</v>
      </c>
      <c r="Q186" s="213">
        <v>0.00042000000000000002</v>
      </c>
      <c r="R186" s="213">
        <f>Q186*H186</f>
        <v>0.00084000000000000003</v>
      </c>
      <c r="S186" s="213">
        <v>0</v>
      </c>
      <c r="T186" s="21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5" t="s">
        <v>153</v>
      </c>
      <c r="AT186" s="215" t="s">
        <v>137</v>
      </c>
      <c r="AU186" s="215" t="s">
        <v>81</v>
      </c>
      <c r="AY186" s="18" t="s">
        <v>134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8" t="s">
        <v>79</v>
      </c>
      <c r="BK186" s="216">
        <f>ROUND(I186*H186,2)</f>
        <v>0</v>
      </c>
      <c r="BL186" s="18" t="s">
        <v>153</v>
      </c>
      <c r="BM186" s="215" t="s">
        <v>1071</v>
      </c>
    </row>
    <row r="187" s="2" customFormat="1">
      <c r="A187" s="39"/>
      <c r="B187" s="40"/>
      <c r="C187" s="41"/>
      <c r="D187" s="217" t="s">
        <v>144</v>
      </c>
      <c r="E187" s="41"/>
      <c r="F187" s="218" t="s">
        <v>1072</v>
      </c>
      <c r="G187" s="41"/>
      <c r="H187" s="41"/>
      <c r="I187" s="219"/>
      <c r="J187" s="41"/>
      <c r="K187" s="41"/>
      <c r="L187" s="45"/>
      <c r="M187" s="220"/>
      <c r="N187" s="221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144</v>
      </c>
      <c r="AU187" s="18" t="s">
        <v>81</v>
      </c>
    </row>
    <row r="188" s="2" customFormat="1" ht="37.8" customHeight="1">
      <c r="A188" s="39"/>
      <c r="B188" s="40"/>
      <c r="C188" s="205" t="s">
        <v>431</v>
      </c>
      <c r="D188" s="205" t="s">
        <v>137</v>
      </c>
      <c r="E188" s="206" t="s">
        <v>1073</v>
      </c>
      <c r="F188" s="207" t="s">
        <v>1074</v>
      </c>
      <c r="G188" s="208" t="s">
        <v>386</v>
      </c>
      <c r="H188" s="209">
        <v>0.12</v>
      </c>
      <c r="I188" s="210"/>
      <c r="J188" s="209">
        <f>ROUND(I188*H188,2)</f>
        <v>0</v>
      </c>
      <c r="K188" s="207" t="s">
        <v>942</v>
      </c>
      <c r="L188" s="45"/>
      <c r="M188" s="211" t="s">
        <v>18</v>
      </c>
      <c r="N188" s="212" t="s">
        <v>42</v>
      </c>
      <c r="O188" s="85"/>
      <c r="P188" s="213">
        <f>O188*H188</f>
        <v>0</v>
      </c>
      <c r="Q188" s="213">
        <v>0</v>
      </c>
      <c r="R188" s="213">
        <f>Q188*H188</f>
        <v>0</v>
      </c>
      <c r="S188" s="213">
        <v>0</v>
      </c>
      <c r="T188" s="21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5" t="s">
        <v>153</v>
      </c>
      <c r="AT188" s="215" t="s">
        <v>137</v>
      </c>
      <c r="AU188" s="215" t="s">
        <v>81</v>
      </c>
      <c r="AY188" s="18" t="s">
        <v>134</v>
      </c>
      <c r="BE188" s="216">
        <f>IF(N188="základní",J188,0)</f>
        <v>0</v>
      </c>
      <c r="BF188" s="216">
        <f>IF(N188="snížená",J188,0)</f>
        <v>0</v>
      </c>
      <c r="BG188" s="216">
        <f>IF(N188="zákl. přenesená",J188,0)</f>
        <v>0</v>
      </c>
      <c r="BH188" s="216">
        <f>IF(N188="sníž. přenesená",J188,0)</f>
        <v>0</v>
      </c>
      <c r="BI188" s="216">
        <f>IF(N188="nulová",J188,0)</f>
        <v>0</v>
      </c>
      <c r="BJ188" s="18" t="s">
        <v>79</v>
      </c>
      <c r="BK188" s="216">
        <f>ROUND(I188*H188,2)</f>
        <v>0</v>
      </c>
      <c r="BL188" s="18" t="s">
        <v>153</v>
      </c>
      <c r="BM188" s="215" t="s">
        <v>1075</v>
      </c>
    </row>
    <row r="189" s="2" customFormat="1">
      <c r="A189" s="39"/>
      <c r="B189" s="40"/>
      <c r="C189" s="41"/>
      <c r="D189" s="217" t="s">
        <v>144</v>
      </c>
      <c r="E189" s="41"/>
      <c r="F189" s="218" t="s">
        <v>1076</v>
      </c>
      <c r="G189" s="41"/>
      <c r="H189" s="41"/>
      <c r="I189" s="219"/>
      <c r="J189" s="41"/>
      <c r="K189" s="41"/>
      <c r="L189" s="45"/>
      <c r="M189" s="220"/>
      <c r="N189" s="221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144</v>
      </c>
      <c r="AU189" s="18" t="s">
        <v>81</v>
      </c>
    </row>
    <row r="190" s="2" customFormat="1" ht="37.8" customHeight="1">
      <c r="A190" s="39"/>
      <c r="B190" s="40"/>
      <c r="C190" s="205" t="s">
        <v>440</v>
      </c>
      <c r="D190" s="205" t="s">
        <v>137</v>
      </c>
      <c r="E190" s="206" t="s">
        <v>1077</v>
      </c>
      <c r="F190" s="207" t="s">
        <v>1078</v>
      </c>
      <c r="G190" s="208" t="s">
        <v>386</v>
      </c>
      <c r="H190" s="209">
        <v>0.01</v>
      </c>
      <c r="I190" s="210"/>
      <c r="J190" s="209">
        <f>ROUND(I190*H190,2)</f>
        <v>0</v>
      </c>
      <c r="K190" s="207" t="s">
        <v>141</v>
      </c>
      <c r="L190" s="45"/>
      <c r="M190" s="211" t="s">
        <v>18</v>
      </c>
      <c r="N190" s="212" t="s">
        <v>42</v>
      </c>
      <c r="O190" s="85"/>
      <c r="P190" s="213">
        <f>O190*H190</f>
        <v>0</v>
      </c>
      <c r="Q190" s="213">
        <v>0</v>
      </c>
      <c r="R190" s="213">
        <f>Q190*H190</f>
        <v>0</v>
      </c>
      <c r="S190" s="213">
        <v>0</v>
      </c>
      <c r="T190" s="21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5" t="s">
        <v>153</v>
      </c>
      <c r="AT190" s="215" t="s">
        <v>137</v>
      </c>
      <c r="AU190" s="215" t="s">
        <v>81</v>
      </c>
      <c r="AY190" s="18" t="s">
        <v>134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8" t="s">
        <v>79</v>
      </c>
      <c r="BK190" s="216">
        <f>ROUND(I190*H190,2)</f>
        <v>0</v>
      </c>
      <c r="BL190" s="18" t="s">
        <v>153</v>
      </c>
      <c r="BM190" s="215" t="s">
        <v>1079</v>
      </c>
    </row>
    <row r="191" s="2" customFormat="1">
      <c r="A191" s="39"/>
      <c r="B191" s="40"/>
      <c r="C191" s="41"/>
      <c r="D191" s="217" t="s">
        <v>144</v>
      </c>
      <c r="E191" s="41"/>
      <c r="F191" s="218" t="s">
        <v>1080</v>
      </c>
      <c r="G191" s="41"/>
      <c r="H191" s="41"/>
      <c r="I191" s="219"/>
      <c r="J191" s="41"/>
      <c r="K191" s="41"/>
      <c r="L191" s="45"/>
      <c r="M191" s="220"/>
      <c r="N191" s="221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144</v>
      </c>
      <c r="AU191" s="18" t="s">
        <v>81</v>
      </c>
    </row>
    <row r="192" s="12" customFormat="1" ht="22.8" customHeight="1">
      <c r="A192" s="12"/>
      <c r="B192" s="189"/>
      <c r="C192" s="190"/>
      <c r="D192" s="191" t="s">
        <v>70</v>
      </c>
      <c r="E192" s="203" t="s">
        <v>538</v>
      </c>
      <c r="F192" s="203" t="s">
        <v>539</v>
      </c>
      <c r="G192" s="190"/>
      <c r="H192" s="190"/>
      <c r="I192" s="193"/>
      <c r="J192" s="204">
        <f>BK192</f>
        <v>0</v>
      </c>
      <c r="K192" s="190"/>
      <c r="L192" s="195"/>
      <c r="M192" s="196"/>
      <c r="N192" s="197"/>
      <c r="O192" s="197"/>
      <c r="P192" s="198">
        <f>P193</f>
        <v>0</v>
      </c>
      <c r="Q192" s="197"/>
      <c r="R192" s="198">
        <f>R193</f>
        <v>0</v>
      </c>
      <c r="S192" s="197"/>
      <c r="T192" s="199">
        <f>T193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0" t="s">
        <v>81</v>
      </c>
      <c r="AT192" s="201" t="s">
        <v>70</v>
      </c>
      <c r="AU192" s="201" t="s">
        <v>79</v>
      </c>
      <c r="AY192" s="200" t="s">
        <v>134</v>
      </c>
      <c r="BK192" s="202">
        <f>BK193</f>
        <v>0</v>
      </c>
    </row>
    <row r="193" s="2" customFormat="1" ht="24.15" customHeight="1">
      <c r="A193" s="39"/>
      <c r="B193" s="40"/>
      <c r="C193" s="205" t="s">
        <v>449</v>
      </c>
      <c r="D193" s="205" t="s">
        <v>137</v>
      </c>
      <c r="E193" s="206" t="s">
        <v>1081</v>
      </c>
      <c r="F193" s="207" t="s">
        <v>1082</v>
      </c>
      <c r="G193" s="208" t="s">
        <v>1083</v>
      </c>
      <c r="H193" s="209">
        <v>1</v>
      </c>
      <c r="I193" s="210"/>
      <c r="J193" s="209">
        <f>ROUND(I193*H193,2)</f>
        <v>0</v>
      </c>
      <c r="K193" s="207" t="s">
        <v>18</v>
      </c>
      <c r="L193" s="45"/>
      <c r="M193" s="211" t="s">
        <v>18</v>
      </c>
      <c r="N193" s="212" t="s">
        <v>42</v>
      </c>
      <c r="O193" s="85"/>
      <c r="P193" s="213">
        <f>O193*H193</f>
        <v>0</v>
      </c>
      <c r="Q193" s="213">
        <v>0</v>
      </c>
      <c r="R193" s="213">
        <f>Q193*H193</f>
        <v>0</v>
      </c>
      <c r="S193" s="213">
        <v>0</v>
      </c>
      <c r="T193" s="21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5" t="s">
        <v>153</v>
      </c>
      <c r="AT193" s="215" t="s">
        <v>137</v>
      </c>
      <c r="AU193" s="215" t="s">
        <v>81</v>
      </c>
      <c r="AY193" s="18" t="s">
        <v>134</v>
      </c>
      <c r="BE193" s="216">
        <f>IF(N193="základní",J193,0)</f>
        <v>0</v>
      </c>
      <c r="BF193" s="216">
        <f>IF(N193="snížená",J193,0)</f>
        <v>0</v>
      </c>
      <c r="BG193" s="216">
        <f>IF(N193="zákl. přenesená",J193,0)</f>
        <v>0</v>
      </c>
      <c r="BH193" s="216">
        <f>IF(N193="sníž. přenesená",J193,0)</f>
        <v>0</v>
      </c>
      <c r="BI193" s="216">
        <f>IF(N193="nulová",J193,0)</f>
        <v>0</v>
      </c>
      <c r="BJ193" s="18" t="s">
        <v>79</v>
      </c>
      <c r="BK193" s="216">
        <f>ROUND(I193*H193,2)</f>
        <v>0</v>
      </c>
      <c r="BL193" s="18" t="s">
        <v>153</v>
      </c>
      <c r="BM193" s="215" t="s">
        <v>1084</v>
      </c>
    </row>
    <row r="194" s="12" customFormat="1" ht="22.8" customHeight="1">
      <c r="A194" s="12"/>
      <c r="B194" s="189"/>
      <c r="C194" s="190"/>
      <c r="D194" s="191" t="s">
        <v>70</v>
      </c>
      <c r="E194" s="203" t="s">
        <v>1085</v>
      </c>
      <c r="F194" s="203" t="s">
        <v>83</v>
      </c>
      <c r="G194" s="190"/>
      <c r="H194" s="190"/>
      <c r="I194" s="193"/>
      <c r="J194" s="204">
        <f>BK194</f>
        <v>0</v>
      </c>
      <c r="K194" s="190"/>
      <c r="L194" s="195"/>
      <c r="M194" s="196"/>
      <c r="N194" s="197"/>
      <c r="O194" s="197"/>
      <c r="P194" s="198">
        <f>SUM(P195:P201)</f>
        <v>0</v>
      </c>
      <c r="Q194" s="197"/>
      <c r="R194" s="198">
        <f>SUM(R195:R201)</f>
        <v>1.7089999999999999</v>
      </c>
      <c r="S194" s="197"/>
      <c r="T194" s="199">
        <f>SUM(T195:T201)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0" t="s">
        <v>81</v>
      </c>
      <c r="AT194" s="201" t="s">
        <v>70</v>
      </c>
      <c r="AU194" s="201" t="s">
        <v>79</v>
      </c>
      <c r="AY194" s="200" t="s">
        <v>134</v>
      </c>
      <c r="BK194" s="202">
        <f>SUM(BK195:BK201)</f>
        <v>0</v>
      </c>
    </row>
    <row r="195" s="2" customFormat="1" ht="24.15" customHeight="1">
      <c r="A195" s="39"/>
      <c r="B195" s="40"/>
      <c r="C195" s="205" t="s">
        <v>454</v>
      </c>
      <c r="D195" s="205" t="s">
        <v>137</v>
      </c>
      <c r="E195" s="206" t="s">
        <v>1086</v>
      </c>
      <c r="F195" s="207" t="s">
        <v>1087</v>
      </c>
      <c r="G195" s="208" t="s">
        <v>1083</v>
      </c>
      <c r="H195" s="209">
        <v>1</v>
      </c>
      <c r="I195" s="210"/>
      <c r="J195" s="209">
        <f>ROUND(I195*H195,2)</f>
        <v>0</v>
      </c>
      <c r="K195" s="207" t="s">
        <v>18</v>
      </c>
      <c r="L195" s="45"/>
      <c r="M195" s="211" t="s">
        <v>18</v>
      </c>
      <c r="N195" s="212" t="s">
        <v>42</v>
      </c>
      <c r="O195" s="85"/>
      <c r="P195" s="213">
        <f>O195*H195</f>
        <v>0</v>
      </c>
      <c r="Q195" s="213">
        <v>0.85199999999999998</v>
      </c>
      <c r="R195" s="213">
        <f>Q195*H195</f>
        <v>0.85199999999999998</v>
      </c>
      <c r="S195" s="213">
        <v>0</v>
      </c>
      <c r="T195" s="21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5" t="s">
        <v>153</v>
      </c>
      <c r="AT195" s="215" t="s">
        <v>137</v>
      </c>
      <c r="AU195" s="215" t="s">
        <v>81</v>
      </c>
      <c r="AY195" s="18" t="s">
        <v>134</v>
      </c>
      <c r="BE195" s="216">
        <f>IF(N195="základní",J195,0)</f>
        <v>0</v>
      </c>
      <c r="BF195" s="216">
        <f>IF(N195="snížená",J195,0)</f>
        <v>0</v>
      </c>
      <c r="BG195" s="216">
        <f>IF(N195="zákl. přenesená",J195,0)</f>
        <v>0</v>
      </c>
      <c r="BH195" s="216">
        <f>IF(N195="sníž. přenesená",J195,0)</f>
        <v>0</v>
      </c>
      <c r="BI195" s="216">
        <f>IF(N195="nulová",J195,0)</f>
        <v>0</v>
      </c>
      <c r="BJ195" s="18" t="s">
        <v>79</v>
      </c>
      <c r="BK195" s="216">
        <f>ROUND(I195*H195,2)</f>
        <v>0</v>
      </c>
      <c r="BL195" s="18" t="s">
        <v>153</v>
      </c>
      <c r="BM195" s="215" t="s">
        <v>1088</v>
      </c>
    </row>
    <row r="196" s="2" customFormat="1" ht="24.15" customHeight="1">
      <c r="A196" s="39"/>
      <c r="B196" s="40"/>
      <c r="C196" s="205" t="s">
        <v>461</v>
      </c>
      <c r="D196" s="205" t="s">
        <v>137</v>
      </c>
      <c r="E196" s="206" t="s">
        <v>1089</v>
      </c>
      <c r="F196" s="207" t="s">
        <v>1090</v>
      </c>
      <c r="G196" s="208" t="s">
        <v>1083</v>
      </c>
      <c r="H196" s="209">
        <v>1</v>
      </c>
      <c r="I196" s="210"/>
      <c r="J196" s="209">
        <f>ROUND(I196*H196,2)</f>
        <v>0</v>
      </c>
      <c r="K196" s="207" t="s">
        <v>18</v>
      </c>
      <c r="L196" s="45"/>
      <c r="M196" s="211" t="s">
        <v>18</v>
      </c>
      <c r="N196" s="212" t="s">
        <v>42</v>
      </c>
      <c r="O196" s="85"/>
      <c r="P196" s="213">
        <f>O196*H196</f>
        <v>0</v>
      </c>
      <c r="Q196" s="213">
        <v>0.85199999999999998</v>
      </c>
      <c r="R196" s="213">
        <f>Q196*H196</f>
        <v>0.85199999999999998</v>
      </c>
      <c r="S196" s="213">
        <v>0</v>
      </c>
      <c r="T196" s="21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5" t="s">
        <v>153</v>
      </c>
      <c r="AT196" s="215" t="s">
        <v>137</v>
      </c>
      <c r="AU196" s="215" t="s">
        <v>81</v>
      </c>
      <c r="AY196" s="18" t="s">
        <v>134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18" t="s">
        <v>79</v>
      </c>
      <c r="BK196" s="216">
        <f>ROUND(I196*H196,2)</f>
        <v>0</v>
      </c>
      <c r="BL196" s="18" t="s">
        <v>153</v>
      </c>
      <c r="BM196" s="215" t="s">
        <v>1091</v>
      </c>
    </row>
    <row r="197" s="2" customFormat="1" ht="16.5" customHeight="1">
      <c r="A197" s="39"/>
      <c r="B197" s="40"/>
      <c r="C197" s="205" t="s">
        <v>467</v>
      </c>
      <c r="D197" s="205" t="s">
        <v>137</v>
      </c>
      <c r="E197" s="206" t="s">
        <v>1092</v>
      </c>
      <c r="F197" s="207" t="s">
        <v>1093</v>
      </c>
      <c r="G197" s="208" t="s">
        <v>813</v>
      </c>
      <c r="H197" s="209">
        <v>5</v>
      </c>
      <c r="I197" s="210"/>
      <c r="J197" s="209">
        <f>ROUND(I197*H197,2)</f>
        <v>0</v>
      </c>
      <c r="K197" s="207" t="s">
        <v>942</v>
      </c>
      <c r="L197" s="45"/>
      <c r="M197" s="211" t="s">
        <v>18</v>
      </c>
      <c r="N197" s="212" t="s">
        <v>42</v>
      </c>
      <c r="O197" s="85"/>
      <c r="P197" s="213">
        <f>O197*H197</f>
        <v>0</v>
      </c>
      <c r="Q197" s="213">
        <v>0</v>
      </c>
      <c r="R197" s="213">
        <f>Q197*H197</f>
        <v>0</v>
      </c>
      <c r="S197" s="213">
        <v>0</v>
      </c>
      <c r="T197" s="21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5" t="s">
        <v>153</v>
      </c>
      <c r="AT197" s="215" t="s">
        <v>137</v>
      </c>
      <c r="AU197" s="215" t="s">
        <v>81</v>
      </c>
      <c r="AY197" s="18" t="s">
        <v>134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18" t="s">
        <v>79</v>
      </c>
      <c r="BK197" s="216">
        <f>ROUND(I197*H197,2)</f>
        <v>0</v>
      </c>
      <c r="BL197" s="18" t="s">
        <v>153</v>
      </c>
      <c r="BM197" s="215" t="s">
        <v>1094</v>
      </c>
    </row>
    <row r="198" s="2" customFormat="1">
      <c r="A198" s="39"/>
      <c r="B198" s="40"/>
      <c r="C198" s="41"/>
      <c r="D198" s="217" t="s">
        <v>144</v>
      </c>
      <c r="E198" s="41"/>
      <c r="F198" s="218" t="s">
        <v>1095</v>
      </c>
      <c r="G198" s="41"/>
      <c r="H198" s="41"/>
      <c r="I198" s="219"/>
      <c r="J198" s="41"/>
      <c r="K198" s="41"/>
      <c r="L198" s="45"/>
      <c r="M198" s="220"/>
      <c r="N198" s="22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144</v>
      </c>
      <c r="AU198" s="18" t="s">
        <v>81</v>
      </c>
    </row>
    <row r="199" s="2" customFormat="1" ht="16.5" customHeight="1">
      <c r="A199" s="39"/>
      <c r="B199" s="40"/>
      <c r="C199" s="255" t="s">
        <v>472</v>
      </c>
      <c r="D199" s="255" t="s">
        <v>177</v>
      </c>
      <c r="E199" s="256" t="s">
        <v>1096</v>
      </c>
      <c r="F199" s="257" t="s">
        <v>1097</v>
      </c>
      <c r="G199" s="258" t="s">
        <v>813</v>
      </c>
      <c r="H199" s="259">
        <v>5</v>
      </c>
      <c r="I199" s="260"/>
      <c r="J199" s="259">
        <f>ROUND(I199*H199,2)</f>
        <v>0</v>
      </c>
      <c r="K199" s="257" t="s">
        <v>942</v>
      </c>
      <c r="L199" s="261"/>
      <c r="M199" s="262" t="s">
        <v>18</v>
      </c>
      <c r="N199" s="263" t="s">
        <v>42</v>
      </c>
      <c r="O199" s="85"/>
      <c r="P199" s="213">
        <f>O199*H199</f>
        <v>0</v>
      </c>
      <c r="Q199" s="213">
        <v>0.001</v>
      </c>
      <c r="R199" s="213">
        <f>Q199*H199</f>
        <v>0.0050000000000000001</v>
      </c>
      <c r="S199" s="213">
        <v>0</v>
      </c>
      <c r="T199" s="21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5" t="s">
        <v>332</v>
      </c>
      <c r="AT199" s="215" t="s">
        <v>177</v>
      </c>
      <c r="AU199" s="215" t="s">
        <v>81</v>
      </c>
      <c r="AY199" s="18" t="s">
        <v>134</v>
      </c>
      <c r="BE199" s="216">
        <f>IF(N199="základní",J199,0)</f>
        <v>0</v>
      </c>
      <c r="BF199" s="216">
        <f>IF(N199="snížená",J199,0)</f>
        <v>0</v>
      </c>
      <c r="BG199" s="216">
        <f>IF(N199="zákl. přenesená",J199,0)</f>
        <v>0</v>
      </c>
      <c r="BH199" s="216">
        <f>IF(N199="sníž. přenesená",J199,0)</f>
        <v>0</v>
      </c>
      <c r="BI199" s="216">
        <f>IF(N199="nulová",J199,0)</f>
        <v>0</v>
      </c>
      <c r="BJ199" s="18" t="s">
        <v>79</v>
      </c>
      <c r="BK199" s="216">
        <f>ROUND(I199*H199,2)</f>
        <v>0</v>
      </c>
      <c r="BL199" s="18" t="s">
        <v>153</v>
      </c>
      <c r="BM199" s="215" t="s">
        <v>1098</v>
      </c>
    </row>
    <row r="200" s="2" customFormat="1">
      <c r="A200" s="39"/>
      <c r="B200" s="40"/>
      <c r="C200" s="41"/>
      <c r="D200" s="217" t="s">
        <v>144</v>
      </c>
      <c r="E200" s="41"/>
      <c r="F200" s="218" t="s">
        <v>1099</v>
      </c>
      <c r="G200" s="41"/>
      <c r="H200" s="41"/>
      <c r="I200" s="219"/>
      <c r="J200" s="41"/>
      <c r="K200" s="41"/>
      <c r="L200" s="45"/>
      <c r="M200" s="220"/>
      <c r="N200" s="221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144</v>
      </c>
      <c r="AU200" s="18" t="s">
        <v>81</v>
      </c>
    </row>
    <row r="201" s="2" customFormat="1" ht="49.05" customHeight="1">
      <c r="A201" s="39"/>
      <c r="B201" s="40"/>
      <c r="C201" s="205" t="s">
        <v>477</v>
      </c>
      <c r="D201" s="205" t="s">
        <v>137</v>
      </c>
      <c r="E201" s="206" t="s">
        <v>1100</v>
      </c>
      <c r="F201" s="207" t="s">
        <v>1101</v>
      </c>
      <c r="G201" s="208" t="s">
        <v>386</v>
      </c>
      <c r="H201" s="209">
        <v>1.71</v>
      </c>
      <c r="I201" s="210"/>
      <c r="J201" s="209">
        <f>ROUND(I201*H201,2)</f>
        <v>0</v>
      </c>
      <c r="K201" s="207" t="s">
        <v>906</v>
      </c>
      <c r="L201" s="45"/>
      <c r="M201" s="211" t="s">
        <v>18</v>
      </c>
      <c r="N201" s="212" t="s">
        <v>42</v>
      </c>
      <c r="O201" s="85"/>
      <c r="P201" s="213">
        <f>O201*H201</f>
        <v>0</v>
      </c>
      <c r="Q201" s="213">
        <v>0</v>
      </c>
      <c r="R201" s="213">
        <f>Q201*H201</f>
        <v>0</v>
      </c>
      <c r="S201" s="213">
        <v>0</v>
      </c>
      <c r="T201" s="21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5" t="s">
        <v>153</v>
      </c>
      <c r="AT201" s="215" t="s">
        <v>137</v>
      </c>
      <c r="AU201" s="215" t="s">
        <v>81</v>
      </c>
      <c r="AY201" s="18" t="s">
        <v>134</v>
      </c>
      <c r="BE201" s="216">
        <f>IF(N201="základní",J201,0)</f>
        <v>0</v>
      </c>
      <c r="BF201" s="216">
        <f>IF(N201="snížená",J201,0)</f>
        <v>0</v>
      </c>
      <c r="BG201" s="216">
        <f>IF(N201="zákl. přenesená",J201,0)</f>
        <v>0</v>
      </c>
      <c r="BH201" s="216">
        <f>IF(N201="sníž. přenesená",J201,0)</f>
        <v>0</v>
      </c>
      <c r="BI201" s="216">
        <f>IF(N201="nulová",J201,0)</f>
        <v>0</v>
      </c>
      <c r="BJ201" s="18" t="s">
        <v>79</v>
      </c>
      <c r="BK201" s="216">
        <f>ROUND(I201*H201,2)</f>
        <v>0</v>
      </c>
      <c r="BL201" s="18" t="s">
        <v>153</v>
      </c>
      <c r="BM201" s="215" t="s">
        <v>1102</v>
      </c>
    </row>
    <row r="202" s="12" customFormat="1" ht="22.8" customHeight="1">
      <c r="A202" s="12"/>
      <c r="B202" s="189"/>
      <c r="C202" s="190"/>
      <c r="D202" s="191" t="s">
        <v>70</v>
      </c>
      <c r="E202" s="203" t="s">
        <v>675</v>
      </c>
      <c r="F202" s="203" t="s">
        <v>676</v>
      </c>
      <c r="G202" s="190"/>
      <c r="H202" s="190"/>
      <c r="I202" s="193"/>
      <c r="J202" s="204">
        <f>BK202</f>
        <v>0</v>
      </c>
      <c r="K202" s="190"/>
      <c r="L202" s="195"/>
      <c r="M202" s="196"/>
      <c r="N202" s="197"/>
      <c r="O202" s="197"/>
      <c r="P202" s="198">
        <f>SUM(P203:P212)</f>
        <v>0</v>
      </c>
      <c r="Q202" s="197"/>
      <c r="R202" s="198">
        <f>SUM(R203:R212)</f>
        <v>0.39069000000000004</v>
      </c>
      <c r="S202" s="197"/>
      <c r="T202" s="199">
        <f>SUM(T203:T212)</f>
        <v>0.80099999999999993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0" t="s">
        <v>81</v>
      </c>
      <c r="AT202" s="201" t="s">
        <v>70</v>
      </c>
      <c r="AU202" s="201" t="s">
        <v>79</v>
      </c>
      <c r="AY202" s="200" t="s">
        <v>134</v>
      </c>
      <c r="BK202" s="202">
        <f>SUM(BK203:BK212)</f>
        <v>0</v>
      </c>
    </row>
    <row r="203" s="2" customFormat="1" ht="49.05" customHeight="1">
      <c r="A203" s="39"/>
      <c r="B203" s="40"/>
      <c r="C203" s="205" t="s">
        <v>481</v>
      </c>
      <c r="D203" s="205" t="s">
        <v>137</v>
      </c>
      <c r="E203" s="206" t="s">
        <v>1103</v>
      </c>
      <c r="F203" s="207" t="s">
        <v>1104</v>
      </c>
      <c r="G203" s="208" t="s">
        <v>159</v>
      </c>
      <c r="H203" s="209">
        <v>30</v>
      </c>
      <c r="I203" s="210"/>
      <c r="J203" s="209">
        <f>ROUND(I203*H203,2)</f>
        <v>0</v>
      </c>
      <c r="K203" s="207" t="s">
        <v>942</v>
      </c>
      <c r="L203" s="45"/>
      <c r="M203" s="211" t="s">
        <v>18</v>
      </c>
      <c r="N203" s="212" t="s">
        <v>42</v>
      </c>
      <c r="O203" s="85"/>
      <c r="P203" s="213">
        <f>O203*H203</f>
        <v>0</v>
      </c>
      <c r="Q203" s="213">
        <v>0.012200000000000001</v>
      </c>
      <c r="R203" s="213">
        <f>Q203*H203</f>
        <v>0.36600000000000005</v>
      </c>
      <c r="S203" s="213">
        <v>0</v>
      </c>
      <c r="T203" s="21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5" t="s">
        <v>153</v>
      </c>
      <c r="AT203" s="215" t="s">
        <v>137</v>
      </c>
      <c r="AU203" s="215" t="s">
        <v>81</v>
      </c>
      <c r="AY203" s="18" t="s">
        <v>134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18" t="s">
        <v>79</v>
      </c>
      <c r="BK203" s="216">
        <f>ROUND(I203*H203,2)</f>
        <v>0</v>
      </c>
      <c r="BL203" s="18" t="s">
        <v>153</v>
      </c>
      <c r="BM203" s="215" t="s">
        <v>1105</v>
      </c>
    </row>
    <row r="204" s="2" customFormat="1">
      <c r="A204" s="39"/>
      <c r="B204" s="40"/>
      <c r="C204" s="41"/>
      <c r="D204" s="217" t="s">
        <v>144</v>
      </c>
      <c r="E204" s="41"/>
      <c r="F204" s="218" t="s">
        <v>1106</v>
      </c>
      <c r="G204" s="41"/>
      <c r="H204" s="41"/>
      <c r="I204" s="219"/>
      <c r="J204" s="41"/>
      <c r="K204" s="41"/>
      <c r="L204" s="45"/>
      <c r="M204" s="220"/>
      <c r="N204" s="221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144</v>
      </c>
      <c r="AU204" s="18" t="s">
        <v>81</v>
      </c>
    </row>
    <row r="205" s="2" customFormat="1" ht="37.8" customHeight="1">
      <c r="A205" s="39"/>
      <c r="B205" s="40"/>
      <c r="C205" s="205" t="s">
        <v>486</v>
      </c>
      <c r="D205" s="205" t="s">
        <v>137</v>
      </c>
      <c r="E205" s="206" t="s">
        <v>1107</v>
      </c>
      <c r="F205" s="207" t="s">
        <v>1108</v>
      </c>
      <c r="G205" s="208" t="s">
        <v>151</v>
      </c>
      <c r="H205" s="209">
        <v>3</v>
      </c>
      <c r="I205" s="210"/>
      <c r="J205" s="209">
        <f>ROUND(I205*H205,2)</f>
        <v>0</v>
      </c>
      <c r="K205" s="207" t="s">
        <v>942</v>
      </c>
      <c r="L205" s="45"/>
      <c r="M205" s="211" t="s">
        <v>18</v>
      </c>
      <c r="N205" s="212" t="s">
        <v>42</v>
      </c>
      <c r="O205" s="85"/>
      <c r="P205" s="213">
        <f>O205*H205</f>
        <v>0</v>
      </c>
      <c r="Q205" s="213">
        <v>0</v>
      </c>
      <c r="R205" s="213">
        <f>Q205*H205</f>
        <v>0</v>
      </c>
      <c r="S205" s="213">
        <v>0.0070000000000000001</v>
      </c>
      <c r="T205" s="214">
        <f>S205*H205</f>
        <v>0.021000000000000001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5" t="s">
        <v>153</v>
      </c>
      <c r="AT205" s="215" t="s">
        <v>137</v>
      </c>
      <c r="AU205" s="215" t="s">
        <v>81</v>
      </c>
      <c r="AY205" s="18" t="s">
        <v>134</v>
      </c>
      <c r="BE205" s="216">
        <f>IF(N205="základní",J205,0)</f>
        <v>0</v>
      </c>
      <c r="BF205" s="216">
        <f>IF(N205="snížená",J205,0)</f>
        <v>0</v>
      </c>
      <c r="BG205" s="216">
        <f>IF(N205="zákl. přenesená",J205,0)</f>
        <v>0</v>
      </c>
      <c r="BH205" s="216">
        <f>IF(N205="sníž. přenesená",J205,0)</f>
        <v>0</v>
      </c>
      <c r="BI205" s="216">
        <f>IF(N205="nulová",J205,0)</f>
        <v>0</v>
      </c>
      <c r="BJ205" s="18" t="s">
        <v>79</v>
      </c>
      <c r="BK205" s="216">
        <f>ROUND(I205*H205,2)</f>
        <v>0</v>
      </c>
      <c r="BL205" s="18" t="s">
        <v>153</v>
      </c>
      <c r="BM205" s="215" t="s">
        <v>1109</v>
      </c>
    </row>
    <row r="206" s="2" customFormat="1">
      <c r="A206" s="39"/>
      <c r="B206" s="40"/>
      <c r="C206" s="41"/>
      <c r="D206" s="217" t="s">
        <v>144</v>
      </c>
      <c r="E206" s="41"/>
      <c r="F206" s="218" t="s">
        <v>1110</v>
      </c>
      <c r="G206" s="41"/>
      <c r="H206" s="41"/>
      <c r="I206" s="219"/>
      <c r="J206" s="41"/>
      <c r="K206" s="41"/>
      <c r="L206" s="45"/>
      <c r="M206" s="220"/>
      <c r="N206" s="221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144</v>
      </c>
      <c r="AU206" s="18" t="s">
        <v>81</v>
      </c>
    </row>
    <row r="207" s="2" customFormat="1" ht="37.8" customHeight="1">
      <c r="A207" s="39"/>
      <c r="B207" s="40"/>
      <c r="C207" s="205" t="s">
        <v>492</v>
      </c>
      <c r="D207" s="205" t="s">
        <v>137</v>
      </c>
      <c r="E207" s="206" t="s">
        <v>1111</v>
      </c>
      <c r="F207" s="207" t="s">
        <v>1112</v>
      </c>
      <c r="G207" s="208" t="s">
        <v>151</v>
      </c>
      <c r="H207" s="209">
        <v>3</v>
      </c>
      <c r="I207" s="210"/>
      <c r="J207" s="209">
        <f>ROUND(I207*H207,2)</f>
        <v>0</v>
      </c>
      <c r="K207" s="207" t="s">
        <v>942</v>
      </c>
      <c r="L207" s="45"/>
      <c r="M207" s="211" t="s">
        <v>18</v>
      </c>
      <c r="N207" s="212" t="s">
        <v>42</v>
      </c>
      <c r="O207" s="85"/>
      <c r="P207" s="213">
        <f>O207*H207</f>
        <v>0</v>
      </c>
      <c r="Q207" s="213">
        <v>3.0000000000000001E-05</v>
      </c>
      <c r="R207" s="213">
        <f>Q207*H207</f>
        <v>9.0000000000000006E-05</v>
      </c>
      <c r="S207" s="213">
        <v>0</v>
      </c>
      <c r="T207" s="21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5" t="s">
        <v>153</v>
      </c>
      <c r="AT207" s="215" t="s">
        <v>137</v>
      </c>
      <c r="AU207" s="215" t="s">
        <v>81</v>
      </c>
      <c r="AY207" s="18" t="s">
        <v>134</v>
      </c>
      <c r="BE207" s="216">
        <f>IF(N207="základní",J207,0)</f>
        <v>0</v>
      </c>
      <c r="BF207" s="216">
        <f>IF(N207="snížená",J207,0)</f>
        <v>0</v>
      </c>
      <c r="BG207" s="216">
        <f>IF(N207="zákl. přenesená",J207,0)</f>
        <v>0</v>
      </c>
      <c r="BH207" s="216">
        <f>IF(N207="sníž. přenesená",J207,0)</f>
        <v>0</v>
      </c>
      <c r="BI207" s="216">
        <f>IF(N207="nulová",J207,0)</f>
        <v>0</v>
      </c>
      <c r="BJ207" s="18" t="s">
        <v>79</v>
      </c>
      <c r="BK207" s="216">
        <f>ROUND(I207*H207,2)</f>
        <v>0</v>
      </c>
      <c r="BL207" s="18" t="s">
        <v>153</v>
      </c>
      <c r="BM207" s="215" t="s">
        <v>1113</v>
      </c>
    </row>
    <row r="208" s="2" customFormat="1">
      <c r="A208" s="39"/>
      <c r="B208" s="40"/>
      <c r="C208" s="41"/>
      <c r="D208" s="217" t="s">
        <v>144</v>
      </c>
      <c r="E208" s="41"/>
      <c r="F208" s="218" t="s">
        <v>1114</v>
      </c>
      <c r="G208" s="41"/>
      <c r="H208" s="41"/>
      <c r="I208" s="219"/>
      <c r="J208" s="41"/>
      <c r="K208" s="41"/>
      <c r="L208" s="45"/>
      <c r="M208" s="220"/>
      <c r="N208" s="221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144</v>
      </c>
      <c r="AU208" s="18" t="s">
        <v>81</v>
      </c>
    </row>
    <row r="209" s="2" customFormat="1" ht="24.15" customHeight="1">
      <c r="A209" s="39"/>
      <c r="B209" s="40"/>
      <c r="C209" s="255" t="s">
        <v>499</v>
      </c>
      <c r="D209" s="255" t="s">
        <v>177</v>
      </c>
      <c r="E209" s="256" t="s">
        <v>1115</v>
      </c>
      <c r="F209" s="257" t="s">
        <v>1116</v>
      </c>
      <c r="G209" s="258" t="s">
        <v>151</v>
      </c>
      <c r="H209" s="259">
        <v>3</v>
      </c>
      <c r="I209" s="260"/>
      <c r="J209" s="259">
        <f>ROUND(I209*H209,2)</f>
        <v>0</v>
      </c>
      <c r="K209" s="257" t="s">
        <v>942</v>
      </c>
      <c r="L209" s="261"/>
      <c r="M209" s="262" t="s">
        <v>18</v>
      </c>
      <c r="N209" s="263" t="s">
        <v>42</v>
      </c>
      <c r="O209" s="85"/>
      <c r="P209" s="213">
        <f>O209*H209</f>
        <v>0</v>
      </c>
      <c r="Q209" s="213">
        <v>0.0082000000000000007</v>
      </c>
      <c r="R209" s="213">
        <f>Q209*H209</f>
        <v>0.024600000000000004</v>
      </c>
      <c r="S209" s="213">
        <v>0</v>
      </c>
      <c r="T209" s="21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5" t="s">
        <v>332</v>
      </c>
      <c r="AT209" s="215" t="s">
        <v>177</v>
      </c>
      <c r="AU209" s="215" t="s">
        <v>81</v>
      </c>
      <c r="AY209" s="18" t="s">
        <v>134</v>
      </c>
      <c r="BE209" s="216">
        <f>IF(N209="základní",J209,0)</f>
        <v>0</v>
      </c>
      <c r="BF209" s="216">
        <f>IF(N209="snížená",J209,0)</f>
        <v>0</v>
      </c>
      <c r="BG209" s="216">
        <f>IF(N209="zákl. přenesená",J209,0)</f>
        <v>0</v>
      </c>
      <c r="BH209" s="216">
        <f>IF(N209="sníž. přenesená",J209,0)</f>
        <v>0</v>
      </c>
      <c r="BI209" s="216">
        <f>IF(N209="nulová",J209,0)</f>
        <v>0</v>
      </c>
      <c r="BJ209" s="18" t="s">
        <v>79</v>
      </c>
      <c r="BK209" s="216">
        <f>ROUND(I209*H209,2)</f>
        <v>0</v>
      </c>
      <c r="BL209" s="18" t="s">
        <v>153</v>
      </c>
      <c r="BM209" s="215" t="s">
        <v>1117</v>
      </c>
    </row>
    <row r="210" s="2" customFormat="1">
      <c r="A210" s="39"/>
      <c r="B210" s="40"/>
      <c r="C210" s="41"/>
      <c r="D210" s="217" t="s">
        <v>144</v>
      </c>
      <c r="E210" s="41"/>
      <c r="F210" s="218" t="s">
        <v>1118</v>
      </c>
      <c r="G210" s="41"/>
      <c r="H210" s="41"/>
      <c r="I210" s="219"/>
      <c r="J210" s="41"/>
      <c r="K210" s="41"/>
      <c r="L210" s="45"/>
      <c r="M210" s="220"/>
      <c r="N210" s="221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144</v>
      </c>
      <c r="AU210" s="18" t="s">
        <v>81</v>
      </c>
    </row>
    <row r="211" s="2" customFormat="1" ht="37.8" customHeight="1">
      <c r="A211" s="39"/>
      <c r="B211" s="40"/>
      <c r="C211" s="205" t="s">
        <v>504</v>
      </c>
      <c r="D211" s="205" t="s">
        <v>137</v>
      </c>
      <c r="E211" s="206" t="s">
        <v>1119</v>
      </c>
      <c r="F211" s="207" t="s">
        <v>1120</v>
      </c>
      <c r="G211" s="208" t="s">
        <v>159</v>
      </c>
      <c r="H211" s="209">
        <v>30</v>
      </c>
      <c r="I211" s="210"/>
      <c r="J211" s="209">
        <f>ROUND(I211*H211,2)</f>
        <v>0</v>
      </c>
      <c r="K211" s="207" t="s">
        <v>942</v>
      </c>
      <c r="L211" s="45"/>
      <c r="M211" s="211" t="s">
        <v>18</v>
      </c>
      <c r="N211" s="212" t="s">
        <v>42</v>
      </c>
      <c r="O211" s="85"/>
      <c r="P211" s="213">
        <f>O211*H211</f>
        <v>0</v>
      </c>
      <c r="Q211" s="213">
        <v>0</v>
      </c>
      <c r="R211" s="213">
        <f>Q211*H211</f>
        <v>0</v>
      </c>
      <c r="S211" s="213">
        <v>0.025999999999999999</v>
      </c>
      <c r="T211" s="214">
        <f>S211*H211</f>
        <v>0.77999999999999992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5" t="s">
        <v>153</v>
      </c>
      <c r="AT211" s="215" t="s">
        <v>137</v>
      </c>
      <c r="AU211" s="215" t="s">
        <v>81</v>
      </c>
      <c r="AY211" s="18" t="s">
        <v>134</v>
      </c>
      <c r="BE211" s="216">
        <f>IF(N211="základní",J211,0)</f>
        <v>0</v>
      </c>
      <c r="BF211" s="216">
        <f>IF(N211="snížená",J211,0)</f>
        <v>0</v>
      </c>
      <c r="BG211" s="216">
        <f>IF(N211="zákl. přenesená",J211,0)</f>
        <v>0</v>
      </c>
      <c r="BH211" s="216">
        <f>IF(N211="sníž. přenesená",J211,0)</f>
        <v>0</v>
      </c>
      <c r="BI211" s="216">
        <f>IF(N211="nulová",J211,0)</f>
        <v>0</v>
      </c>
      <c r="BJ211" s="18" t="s">
        <v>79</v>
      </c>
      <c r="BK211" s="216">
        <f>ROUND(I211*H211,2)</f>
        <v>0</v>
      </c>
      <c r="BL211" s="18" t="s">
        <v>153</v>
      </c>
      <c r="BM211" s="215" t="s">
        <v>1121</v>
      </c>
    </row>
    <row r="212" s="2" customFormat="1">
      <c r="A212" s="39"/>
      <c r="B212" s="40"/>
      <c r="C212" s="41"/>
      <c r="D212" s="217" t="s">
        <v>144</v>
      </c>
      <c r="E212" s="41"/>
      <c r="F212" s="218" t="s">
        <v>1122</v>
      </c>
      <c r="G212" s="41"/>
      <c r="H212" s="41"/>
      <c r="I212" s="219"/>
      <c r="J212" s="41"/>
      <c r="K212" s="41"/>
      <c r="L212" s="45"/>
      <c r="M212" s="220"/>
      <c r="N212" s="221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144</v>
      </c>
      <c r="AU212" s="18" t="s">
        <v>81</v>
      </c>
    </row>
    <row r="213" s="12" customFormat="1" ht="22.8" customHeight="1">
      <c r="A213" s="12"/>
      <c r="B213" s="189"/>
      <c r="C213" s="190"/>
      <c r="D213" s="191" t="s">
        <v>70</v>
      </c>
      <c r="E213" s="203" t="s">
        <v>808</v>
      </c>
      <c r="F213" s="203" t="s">
        <v>809</v>
      </c>
      <c r="G213" s="190"/>
      <c r="H213" s="190"/>
      <c r="I213" s="193"/>
      <c r="J213" s="204">
        <f>BK213</f>
        <v>0</v>
      </c>
      <c r="K213" s="190"/>
      <c r="L213" s="195"/>
      <c r="M213" s="196"/>
      <c r="N213" s="197"/>
      <c r="O213" s="197"/>
      <c r="P213" s="198">
        <f>SUM(P214:P215)</f>
        <v>0</v>
      </c>
      <c r="Q213" s="197"/>
      <c r="R213" s="198">
        <f>SUM(R214:R215)</f>
        <v>0.012625300000000001</v>
      </c>
      <c r="S213" s="197"/>
      <c r="T213" s="199">
        <f>SUM(T214:T215)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0" t="s">
        <v>81</v>
      </c>
      <c r="AT213" s="201" t="s">
        <v>70</v>
      </c>
      <c r="AU213" s="201" t="s">
        <v>79</v>
      </c>
      <c r="AY213" s="200" t="s">
        <v>134</v>
      </c>
      <c r="BK213" s="202">
        <f>SUM(BK214:BK215)</f>
        <v>0</v>
      </c>
    </row>
    <row r="214" s="2" customFormat="1" ht="24.15" customHeight="1">
      <c r="A214" s="39"/>
      <c r="B214" s="40"/>
      <c r="C214" s="205" t="s">
        <v>511</v>
      </c>
      <c r="D214" s="205" t="s">
        <v>137</v>
      </c>
      <c r="E214" s="206" t="s">
        <v>1123</v>
      </c>
      <c r="F214" s="207" t="s">
        <v>1124</v>
      </c>
      <c r="G214" s="208" t="s">
        <v>813</v>
      </c>
      <c r="H214" s="209">
        <v>11.789999999999999</v>
      </c>
      <c r="I214" s="210"/>
      <c r="J214" s="209">
        <f>ROUND(I214*H214,2)</f>
        <v>0</v>
      </c>
      <c r="K214" s="207" t="s">
        <v>950</v>
      </c>
      <c r="L214" s="45"/>
      <c r="M214" s="211" t="s">
        <v>18</v>
      </c>
      <c r="N214" s="212" t="s">
        <v>42</v>
      </c>
      <c r="O214" s="85"/>
      <c r="P214" s="213">
        <f>O214*H214</f>
        <v>0</v>
      </c>
      <c r="Q214" s="213">
        <v>6.9999999999999994E-05</v>
      </c>
      <c r="R214" s="213">
        <f>Q214*H214</f>
        <v>0.00082529999999999984</v>
      </c>
      <c r="S214" s="213">
        <v>0</v>
      </c>
      <c r="T214" s="21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5" t="s">
        <v>153</v>
      </c>
      <c r="AT214" s="215" t="s">
        <v>137</v>
      </c>
      <c r="AU214" s="215" t="s">
        <v>81</v>
      </c>
      <c r="AY214" s="18" t="s">
        <v>134</v>
      </c>
      <c r="BE214" s="216">
        <f>IF(N214="základní",J214,0)</f>
        <v>0</v>
      </c>
      <c r="BF214" s="216">
        <f>IF(N214="snížená",J214,0)</f>
        <v>0</v>
      </c>
      <c r="BG214" s="216">
        <f>IF(N214="zákl. přenesená",J214,0)</f>
        <v>0</v>
      </c>
      <c r="BH214" s="216">
        <f>IF(N214="sníž. přenesená",J214,0)</f>
        <v>0</v>
      </c>
      <c r="BI214" s="216">
        <f>IF(N214="nulová",J214,0)</f>
        <v>0</v>
      </c>
      <c r="BJ214" s="18" t="s">
        <v>79</v>
      </c>
      <c r="BK214" s="216">
        <f>ROUND(I214*H214,2)</f>
        <v>0</v>
      </c>
      <c r="BL214" s="18" t="s">
        <v>153</v>
      </c>
      <c r="BM214" s="215" t="s">
        <v>1125</v>
      </c>
    </row>
    <row r="215" s="2" customFormat="1" ht="24.15" customHeight="1">
      <c r="A215" s="39"/>
      <c r="B215" s="40"/>
      <c r="C215" s="255" t="s">
        <v>516</v>
      </c>
      <c r="D215" s="255" t="s">
        <v>177</v>
      </c>
      <c r="E215" s="256" t="s">
        <v>1126</v>
      </c>
      <c r="F215" s="257" t="s">
        <v>1127</v>
      </c>
      <c r="G215" s="258" t="s">
        <v>151</v>
      </c>
      <c r="H215" s="259">
        <v>10</v>
      </c>
      <c r="I215" s="260"/>
      <c r="J215" s="259">
        <f>ROUND(I215*H215,2)</f>
        <v>0</v>
      </c>
      <c r="K215" s="257" t="s">
        <v>18</v>
      </c>
      <c r="L215" s="261"/>
      <c r="M215" s="262" t="s">
        <v>18</v>
      </c>
      <c r="N215" s="263" t="s">
        <v>42</v>
      </c>
      <c r="O215" s="85"/>
      <c r="P215" s="213">
        <f>O215*H215</f>
        <v>0</v>
      </c>
      <c r="Q215" s="213">
        <v>0.0011800000000000001</v>
      </c>
      <c r="R215" s="213">
        <f>Q215*H215</f>
        <v>0.011800000000000002</v>
      </c>
      <c r="S215" s="213">
        <v>0</v>
      </c>
      <c r="T215" s="21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5" t="s">
        <v>332</v>
      </c>
      <c r="AT215" s="215" t="s">
        <v>177</v>
      </c>
      <c r="AU215" s="215" t="s">
        <v>81</v>
      </c>
      <c r="AY215" s="18" t="s">
        <v>134</v>
      </c>
      <c r="BE215" s="216">
        <f>IF(N215="základní",J215,0)</f>
        <v>0</v>
      </c>
      <c r="BF215" s="216">
        <f>IF(N215="snížená",J215,0)</f>
        <v>0</v>
      </c>
      <c r="BG215" s="216">
        <f>IF(N215="zákl. přenesená",J215,0)</f>
        <v>0</v>
      </c>
      <c r="BH215" s="216">
        <f>IF(N215="sníž. přenesená",J215,0)</f>
        <v>0</v>
      </c>
      <c r="BI215" s="216">
        <f>IF(N215="nulová",J215,0)</f>
        <v>0</v>
      </c>
      <c r="BJ215" s="18" t="s">
        <v>79</v>
      </c>
      <c r="BK215" s="216">
        <f>ROUND(I215*H215,2)</f>
        <v>0</v>
      </c>
      <c r="BL215" s="18" t="s">
        <v>153</v>
      </c>
      <c r="BM215" s="215" t="s">
        <v>1128</v>
      </c>
    </row>
    <row r="216" s="12" customFormat="1" ht="22.8" customHeight="1">
      <c r="A216" s="12"/>
      <c r="B216" s="189"/>
      <c r="C216" s="190"/>
      <c r="D216" s="191" t="s">
        <v>70</v>
      </c>
      <c r="E216" s="203" t="s">
        <v>828</v>
      </c>
      <c r="F216" s="203" t="s">
        <v>829</v>
      </c>
      <c r="G216" s="190"/>
      <c r="H216" s="190"/>
      <c r="I216" s="193"/>
      <c r="J216" s="204">
        <f>BK216</f>
        <v>0</v>
      </c>
      <c r="K216" s="190"/>
      <c r="L216" s="195"/>
      <c r="M216" s="196"/>
      <c r="N216" s="197"/>
      <c r="O216" s="197"/>
      <c r="P216" s="198">
        <f>SUM(P217:P218)</f>
        <v>0</v>
      </c>
      <c r="Q216" s="197"/>
      <c r="R216" s="198">
        <f>SUM(R217:R218)</f>
        <v>0.00042000000000000002</v>
      </c>
      <c r="S216" s="197"/>
      <c r="T216" s="199">
        <f>SUM(T217:T218)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0" t="s">
        <v>81</v>
      </c>
      <c r="AT216" s="201" t="s">
        <v>70</v>
      </c>
      <c r="AU216" s="201" t="s">
        <v>79</v>
      </c>
      <c r="AY216" s="200" t="s">
        <v>134</v>
      </c>
      <c r="BK216" s="202">
        <f>SUM(BK217:BK218)</f>
        <v>0</v>
      </c>
    </row>
    <row r="217" s="2" customFormat="1" ht="37.8" customHeight="1">
      <c r="A217" s="39"/>
      <c r="B217" s="40"/>
      <c r="C217" s="205" t="s">
        <v>521</v>
      </c>
      <c r="D217" s="205" t="s">
        <v>137</v>
      </c>
      <c r="E217" s="206" t="s">
        <v>1129</v>
      </c>
      <c r="F217" s="207" t="s">
        <v>1130</v>
      </c>
      <c r="G217" s="208" t="s">
        <v>225</v>
      </c>
      <c r="H217" s="209">
        <v>6</v>
      </c>
      <c r="I217" s="210"/>
      <c r="J217" s="209">
        <f>ROUND(I217*H217,2)</f>
        <v>0</v>
      </c>
      <c r="K217" s="207" t="s">
        <v>938</v>
      </c>
      <c r="L217" s="45"/>
      <c r="M217" s="211" t="s">
        <v>18</v>
      </c>
      <c r="N217" s="212" t="s">
        <v>42</v>
      </c>
      <c r="O217" s="85"/>
      <c r="P217" s="213">
        <f>O217*H217</f>
        <v>0</v>
      </c>
      <c r="Q217" s="213">
        <v>2.0000000000000002E-05</v>
      </c>
      <c r="R217" s="213">
        <f>Q217*H217</f>
        <v>0.00012000000000000002</v>
      </c>
      <c r="S217" s="213">
        <v>0</v>
      </c>
      <c r="T217" s="21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5" t="s">
        <v>153</v>
      </c>
      <c r="AT217" s="215" t="s">
        <v>137</v>
      </c>
      <c r="AU217" s="215" t="s">
        <v>81</v>
      </c>
      <c r="AY217" s="18" t="s">
        <v>134</v>
      </c>
      <c r="BE217" s="216">
        <f>IF(N217="základní",J217,0)</f>
        <v>0</v>
      </c>
      <c r="BF217" s="216">
        <f>IF(N217="snížená",J217,0)</f>
        <v>0</v>
      </c>
      <c r="BG217" s="216">
        <f>IF(N217="zákl. přenesená",J217,0)</f>
        <v>0</v>
      </c>
      <c r="BH217" s="216">
        <f>IF(N217="sníž. přenesená",J217,0)</f>
        <v>0</v>
      </c>
      <c r="BI217" s="216">
        <f>IF(N217="nulová",J217,0)</f>
        <v>0</v>
      </c>
      <c r="BJ217" s="18" t="s">
        <v>79</v>
      </c>
      <c r="BK217" s="216">
        <f>ROUND(I217*H217,2)</f>
        <v>0</v>
      </c>
      <c r="BL217" s="18" t="s">
        <v>153</v>
      </c>
      <c r="BM217" s="215" t="s">
        <v>1131</v>
      </c>
    </row>
    <row r="218" s="2" customFormat="1" ht="33" customHeight="1">
      <c r="A218" s="39"/>
      <c r="B218" s="40"/>
      <c r="C218" s="205" t="s">
        <v>526</v>
      </c>
      <c r="D218" s="205" t="s">
        <v>137</v>
      </c>
      <c r="E218" s="206" t="s">
        <v>1132</v>
      </c>
      <c r="F218" s="207" t="s">
        <v>1133</v>
      </c>
      <c r="G218" s="208" t="s">
        <v>225</v>
      </c>
      <c r="H218" s="209">
        <v>6</v>
      </c>
      <c r="I218" s="210"/>
      <c r="J218" s="209">
        <f>ROUND(I218*H218,2)</f>
        <v>0</v>
      </c>
      <c r="K218" s="207" t="s">
        <v>938</v>
      </c>
      <c r="L218" s="45"/>
      <c r="M218" s="211" t="s">
        <v>18</v>
      </c>
      <c r="N218" s="212" t="s">
        <v>42</v>
      </c>
      <c r="O218" s="85"/>
      <c r="P218" s="213">
        <f>O218*H218</f>
        <v>0</v>
      </c>
      <c r="Q218" s="213">
        <v>5.0000000000000002E-05</v>
      </c>
      <c r="R218" s="213">
        <f>Q218*H218</f>
        <v>0.00030000000000000003</v>
      </c>
      <c r="S218" s="213">
        <v>0</v>
      </c>
      <c r="T218" s="21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5" t="s">
        <v>153</v>
      </c>
      <c r="AT218" s="215" t="s">
        <v>137</v>
      </c>
      <c r="AU218" s="215" t="s">
        <v>81</v>
      </c>
      <c r="AY218" s="18" t="s">
        <v>134</v>
      </c>
      <c r="BE218" s="216">
        <f>IF(N218="základní",J218,0)</f>
        <v>0</v>
      </c>
      <c r="BF218" s="216">
        <f>IF(N218="snížená",J218,0)</f>
        <v>0</v>
      </c>
      <c r="BG218" s="216">
        <f>IF(N218="zákl. přenesená",J218,0)</f>
        <v>0</v>
      </c>
      <c r="BH218" s="216">
        <f>IF(N218="sníž. přenesená",J218,0)</f>
        <v>0</v>
      </c>
      <c r="BI218" s="216">
        <f>IF(N218="nulová",J218,0)</f>
        <v>0</v>
      </c>
      <c r="BJ218" s="18" t="s">
        <v>79</v>
      </c>
      <c r="BK218" s="216">
        <f>ROUND(I218*H218,2)</f>
        <v>0</v>
      </c>
      <c r="BL218" s="18" t="s">
        <v>153</v>
      </c>
      <c r="BM218" s="215" t="s">
        <v>1134</v>
      </c>
    </row>
    <row r="219" s="12" customFormat="1" ht="22.8" customHeight="1">
      <c r="A219" s="12"/>
      <c r="B219" s="189"/>
      <c r="C219" s="190"/>
      <c r="D219" s="191" t="s">
        <v>70</v>
      </c>
      <c r="E219" s="203" t="s">
        <v>841</v>
      </c>
      <c r="F219" s="203" t="s">
        <v>842</v>
      </c>
      <c r="G219" s="190"/>
      <c r="H219" s="190"/>
      <c r="I219" s="193"/>
      <c r="J219" s="204">
        <f>BK219</f>
        <v>0</v>
      </c>
      <c r="K219" s="190"/>
      <c r="L219" s="195"/>
      <c r="M219" s="196"/>
      <c r="N219" s="197"/>
      <c r="O219" s="197"/>
      <c r="P219" s="198">
        <f>SUM(P220:P225)</f>
        <v>0</v>
      </c>
      <c r="Q219" s="197"/>
      <c r="R219" s="198">
        <f>SUM(R220:R225)</f>
        <v>0.0138</v>
      </c>
      <c r="S219" s="197"/>
      <c r="T219" s="199">
        <f>SUM(T220:T225)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0" t="s">
        <v>81</v>
      </c>
      <c r="AT219" s="201" t="s">
        <v>70</v>
      </c>
      <c r="AU219" s="201" t="s">
        <v>79</v>
      </c>
      <c r="AY219" s="200" t="s">
        <v>134</v>
      </c>
      <c r="BK219" s="202">
        <f>SUM(BK220:BK225)</f>
        <v>0</v>
      </c>
    </row>
    <row r="220" s="2" customFormat="1" ht="24.15" customHeight="1">
      <c r="A220" s="39"/>
      <c r="B220" s="40"/>
      <c r="C220" s="205" t="s">
        <v>531</v>
      </c>
      <c r="D220" s="205" t="s">
        <v>137</v>
      </c>
      <c r="E220" s="206" t="s">
        <v>1135</v>
      </c>
      <c r="F220" s="207" t="s">
        <v>1136</v>
      </c>
      <c r="G220" s="208" t="s">
        <v>159</v>
      </c>
      <c r="H220" s="209">
        <v>30</v>
      </c>
      <c r="I220" s="210"/>
      <c r="J220" s="209">
        <f>ROUND(I220*H220,2)</f>
        <v>0</v>
      </c>
      <c r="K220" s="207" t="s">
        <v>942</v>
      </c>
      <c r="L220" s="45"/>
      <c r="M220" s="211" t="s">
        <v>18</v>
      </c>
      <c r="N220" s="212" t="s">
        <v>42</v>
      </c>
      <c r="O220" s="85"/>
      <c r="P220" s="213">
        <f>O220*H220</f>
        <v>0</v>
      </c>
      <c r="Q220" s="213">
        <v>0</v>
      </c>
      <c r="R220" s="213">
        <f>Q220*H220</f>
        <v>0</v>
      </c>
      <c r="S220" s="213">
        <v>0</v>
      </c>
      <c r="T220" s="21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5" t="s">
        <v>153</v>
      </c>
      <c r="AT220" s="215" t="s">
        <v>137</v>
      </c>
      <c r="AU220" s="215" t="s">
        <v>81</v>
      </c>
      <c r="AY220" s="18" t="s">
        <v>134</v>
      </c>
      <c r="BE220" s="216">
        <f>IF(N220="základní",J220,0)</f>
        <v>0</v>
      </c>
      <c r="BF220" s="216">
        <f>IF(N220="snížená",J220,0)</f>
        <v>0</v>
      </c>
      <c r="BG220" s="216">
        <f>IF(N220="zákl. přenesená",J220,0)</f>
        <v>0</v>
      </c>
      <c r="BH220" s="216">
        <f>IF(N220="sníž. přenesená",J220,0)</f>
        <v>0</v>
      </c>
      <c r="BI220" s="216">
        <f>IF(N220="nulová",J220,0)</f>
        <v>0</v>
      </c>
      <c r="BJ220" s="18" t="s">
        <v>79</v>
      </c>
      <c r="BK220" s="216">
        <f>ROUND(I220*H220,2)</f>
        <v>0</v>
      </c>
      <c r="BL220" s="18" t="s">
        <v>153</v>
      </c>
      <c r="BM220" s="215" t="s">
        <v>1137</v>
      </c>
    </row>
    <row r="221" s="2" customFormat="1">
      <c r="A221" s="39"/>
      <c r="B221" s="40"/>
      <c r="C221" s="41"/>
      <c r="D221" s="217" t="s">
        <v>144</v>
      </c>
      <c r="E221" s="41"/>
      <c r="F221" s="218" t="s">
        <v>1138</v>
      </c>
      <c r="G221" s="41"/>
      <c r="H221" s="41"/>
      <c r="I221" s="219"/>
      <c r="J221" s="41"/>
      <c r="K221" s="41"/>
      <c r="L221" s="45"/>
      <c r="M221" s="220"/>
      <c r="N221" s="221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144</v>
      </c>
      <c r="AU221" s="18" t="s">
        <v>81</v>
      </c>
    </row>
    <row r="222" s="2" customFormat="1" ht="33" customHeight="1">
      <c r="A222" s="39"/>
      <c r="B222" s="40"/>
      <c r="C222" s="205" t="s">
        <v>533</v>
      </c>
      <c r="D222" s="205" t="s">
        <v>137</v>
      </c>
      <c r="E222" s="206" t="s">
        <v>1139</v>
      </c>
      <c r="F222" s="207" t="s">
        <v>1140</v>
      </c>
      <c r="G222" s="208" t="s">
        <v>159</v>
      </c>
      <c r="H222" s="209">
        <v>30</v>
      </c>
      <c r="I222" s="210"/>
      <c r="J222" s="209">
        <f>ROUND(I222*H222,2)</f>
        <v>0</v>
      </c>
      <c r="K222" s="207" t="s">
        <v>942</v>
      </c>
      <c r="L222" s="45"/>
      <c r="M222" s="211" t="s">
        <v>18</v>
      </c>
      <c r="N222" s="212" t="s">
        <v>42</v>
      </c>
      <c r="O222" s="85"/>
      <c r="P222" s="213">
        <f>O222*H222</f>
        <v>0</v>
      </c>
      <c r="Q222" s="213">
        <v>0.00020000000000000001</v>
      </c>
      <c r="R222" s="213">
        <f>Q222*H222</f>
        <v>0.0060000000000000001</v>
      </c>
      <c r="S222" s="213">
        <v>0</v>
      </c>
      <c r="T222" s="21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5" t="s">
        <v>153</v>
      </c>
      <c r="AT222" s="215" t="s">
        <v>137</v>
      </c>
      <c r="AU222" s="215" t="s">
        <v>81</v>
      </c>
      <c r="AY222" s="18" t="s">
        <v>134</v>
      </c>
      <c r="BE222" s="216">
        <f>IF(N222="základní",J222,0)</f>
        <v>0</v>
      </c>
      <c r="BF222" s="216">
        <f>IF(N222="snížená",J222,0)</f>
        <v>0</v>
      </c>
      <c r="BG222" s="216">
        <f>IF(N222="zákl. přenesená",J222,0)</f>
        <v>0</v>
      </c>
      <c r="BH222" s="216">
        <f>IF(N222="sníž. přenesená",J222,0)</f>
        <v>0</v>
      </c>
      <c r="BI222" s="216">
        <f>IF(N222="nulová",J222,0)</f>
        <v>0</v>
      </c>
      <c r="BJ222" s="18" t="s">
        <v>79</v>
      </c>
      <c r="BK222" s="216">
        <f>ROUND(I222*H222,2)</f>
        <v>0</v>
      </c>
      <c r="BL222" s="18" t="s">
        <v>153</v>
      </c>
      <c r="BM222" s="215" t="s">
        <v>1141</v>
      </c>
    </row>
    <row r="223" s="2" customFormat="1">
      <c r="A223" s="39"/>
      <c r="B223" s="40"/>
      <c r="C223" s="41"/>
      <c r="D223" s="217" t="s">
        <v>144</v>
      </c>
      <c r="E223" s="41"/>
      <c r="F223" s="218" t="s">
        <v>1142</v>
      </c>
      <c r="G223" s="41"/>
      <c r="H223" s="41"/>
      <c r="I223" s="219"/>
      <c r="J223" s="41"/>
      <c r="K223" s="41"/>
      <c r="L223" s="45"/>
      <c r="M223" s="220"/>
      <c r="N223" s="22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144</v>
      </c>
      <c r="AU223" s="18" t="s">
        <v>81</v>
      </c>
    </row>
    <row r="224" s="2" customFormat="1" ht="37.8" customHeight="1">
      <c r="A224" s="39"/>
      <c r="B224" s="40"/>
      <c r="C224" s="205" t="s">
        <v>540</v>
      </c>
      <c r="D224" s="205" t="s">
        <v>137</v>
      </c>
      <c r="E224" s="206" t="s">
        <v>1143</v>
      </c>
      <c r="F224" s="207" t="s">
        <v>1144</v>
      </c>
      <c r="G224" s="208" t="s">
        <v>159</v>
      </c>
      <c r="H224" s="209">
        <v>30</v>
      </c>
      <c r="I224" s="210"/>
      <c r="J224" s="209">
        <f>ROUND(I224*H224,2)</f>
        <v>0</v>
      </c>
      <c r="K224" s="207" t="s">
        <v>942</v>
      </c>
      <c r="L224" s="45"/>
      <c r="M224" s="211" t="s">
        <v>18</v>
      </c>
      <c r="N224" s="212" t="s">
        <v>42</v>
      </c>
      <c r="O224" s="85"/>
      <c r="P224" s="213">
        <f>O224*H224</f>
        <v>0</v>
      </c>
      <c r="Q224" s="213">
        <v>0.00025999999999999998</v>
      </c>
      <c r="R224" s="213">
        <f>Q224*H224</f>
        <v>0.0077999999999999996</v>
      </c>
      <c r="S224" s="213">
        <v>0</v>
      </c>
      <c r="T224" s="21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5" t="s">
        <v>153</v>
      </c>
      <c r="AT224" s="215" t="s">
        <v>137</v>
      </c>
      <c r="AU224" s="215" t="s">
        <v>81</v>
      </c>
      <c r="AY224" s="18" t="s">
        <v>134</v>
      </c>
      <c r="BE224" s="216">
        <f>IF(N224="základní",J224,0)</f>
        <v>0</v>
      </c>
      <c r="BF224" s="216">
        <f>IF(N224="snížená",J224,0)</f>
        <v>0</v>
      </c>
      <c r="BG224" s="216">
        <f>IF(N224="zákl. přenesená",J224,0)</f>
        <v>0</v>
      </c>
      <c r="BH224" s="216">
        <f>IF(N224="sníž. přenesená",J224,0)</f>
        <v>0</v>
      </c>
      <c r="BI224" s="216">
        <f>IF(N224="nulová",J224,0)</f>
        <v>0</v>
      </c>
      <c r="BJ224" s="18" t="s">
        <v>79</v>
      </c>
      <c r="BK224" s="216">
        <f>ROUND(I224*H224,2)</f>
        <v>0</v>
      </c>
      <c r="BL224" s="18" t="s">
        <v>153</v>
      </c>
      <c r="BM224" s="215" t="s">
        <v>1145</v>
      </c>
    </row>
    <row r="225" s="2" customFormat="1">
      <c r="A225" s="39"/>
      <c r="B225" s="40"/>
      <c r="C225" s="41"/>
      <c r="D225" s="217" t="s">
        <v>144</v>
      </c>
      <c r="E225" s="41"/>
      <c r="F225" s="218" t="s">
        <v>1146</v>
      </c>
      <c r="G225" s="41"/>
      <c r="H225" s="41"/>
      <c r="I225" s="219"/>
      <c r="J225" s="41"/>
      <c r="K225" s="41"/>
      <c r="L225" s="45"/>
      <c r="M225" s="220"/>
      <c r="N225" s="221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144</v>
      </c>
      <c r="AU225" s="18" t="s">
        <v>81</v>
      </c>
    </row>
    <row r="226" s="12" customFormat="1" ht="25.92" customHeight="1">
      <c r="A226" s="12"/>
      <c r="B226" s="189"/>
      <c r="C226" s="190"/>
      <c r="D226" s="191" t="s">
        <v>70</v>
      </c>
      <c r="E226" s="192" t="s">
        <v>1147</v>
      </c>
      <c r="F226" s="192" t="s">
        <v>1148</v>
      </c>
      <c r="G226" s="190"/>
      <c r="H226" s="190"/>
      <c r="I226" s="193"/>
      <c r="J226" s="194">
        <f>BK226</f>
        <v>0</v>
      </c>
      <c r="K226" s="190"/>
      <c r="L226" s="195"/>
      <c r="M226" s="196"/>
      <c r="N226" s="197"/>
      <c r="O226" s="197"/>
      <c r="P226" s="198">
        <f>P227+P231</f>
        <v>0</v>
      </c>
      <c r="Q226" s="197"/>
      <c r="R226" s="198">
        <f>R227+R231</f>
        <v>0</v>
      </c>
      <c r="S226" s="197"/>
      <c r="T226" s="199">
        <f>T227+T231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0" t="s">
        <v>170</v>
      </c>
      <c r="AT226" s="201" t="s">
        <v>70</v>
      </c>
      <c r="AU226" s="201" t="s">
        <v>71</v>
      </c>
      <c r="AY226" s="200" t="s">
        <v>134</v>
      </c>
      <c r="BK226" s="202">
        <f>BK227+BK231</f>
        <v>0</v>
      </c>
    </row>
    <row r="227" s="12" customFormat="1" ht="22.8" customHeight="1">
      <c r="A227" s="12"/>
      <c r="B227" s="189"/>
      <c r="C227" s="190"/>
      <c r="D227" s="191" t="s">
        <v>70</v>
      </c>
      <c r="E227" s="203" t="s">
        <v>1149</v>
      </c>
      <c r="F227" s="203" t="s">
        <v>1150</v>
      </c>
      <c r="G227" s="190"/>
      <c r="H227" s="190"/>
      <c r="I227" s="193"/>
      <c r="J227" s="204">
        <f>BK227</f>
        <v>0</v>
      </c>
      <c r="K227" s="190"/>
      <c r="L227" s="195"/>
      <c r="M227" s="196"/>
      <c r="N227" s="197"/>
      <c r="O227" s="197"/>
      <c r="P227" s="198">
        <f>SUM(P228:P230)</f>
        <v>0</v>
      </c>
      <c r="Q227" s="197"/>
      <c r="R227" s="198">
        <f>SUM(R228:R230)</f>
        <v>0</v>
      </c>
      <c r="S227" s="197"/>
      <c r="T227" s="199">
        <f>SUM(T228:T230)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0" t="s">
        <v>170</v>
      </c>
      <c r="AT227" s="201" t="s">
        <v>70</v>
      </c>
      <c r="AU227" s="201" t="s">
        <v>79</v>
      </c>
      <c r="AY227" s="200" t="s">
        <v>134</v>
      </c>
      <c r="BK227" s="202">
        <f>SUM(BK228:BK230)</f>
        <v>0</v>
      </c>
    </row>
    <row r="228" s="2" customFormat="1" ht="21.75" customHeight="1">
      <c r="A228" s="39"/>
      <c r="B228" s="40"/>
      <c r="C228" s="205" t="s">
        <v>559</v>
      </c>
      <c r="D228" s="205" t="s">
        <v>137</v>
      </c>
      <c r="E228" s="206" t="s">
        <v>1151</v>
      </c>
      <c r="F228" s="207" t="s">
        <v>1152</v>
      </c>
      <c r="G228" s="208" t="s">
        <v>1153</v>
      </c>
      <c r="H228" s="209">
        <v>1</v>
      </c>
      <c r="I228" s="210"/>
      <c r="J228" s="209">
        <f>ROUND(I228*H228,2)</f>
        <v>0</v>
      </c>
      <c r="K228" s="207" t="s">
        <v>141</v>
      </c>
      <c r="L228" s="45"/>
      <c r="M228" s="211" t="s">
        <v>18</v>
      </c>
      <c r="N228" s="212" t="s">
        <v>42</v>
      </c>
      <c r="O228" s="85"/>
      <c r="P228" s="213">
        <f>O228*H228</f>
        <v>0</v>
      </c>
      <c r="Q228" s="213">
        <v>0</v>
      </c>
      <c r="R228" s="213">
        <f>Q228*H228</f>
        <v>0</v>
      </c>
      <c r="S228" s="213">
        <v>0</v>
      </c>
      <c r="T228" s="21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5" t="s">
        <v>1154</v>
      </c>
      <c r="AT228" s="215" t="s">
        <v>137</v>
      </c>
      <c r="AU228" s="215" t="s">
        <v>81</v>
      </c>
      <c r="AY228" s="18" t="s">
        <v>134</v>
      </c>
      <c r="BE228" s="216">
        <f>IF(N228="základní",J228,0)</f>
        <v>0</v>
      </c>
      <c r="BF228" s="216">
        <f>IF(N228="snížená",J228,0)</f>
        <v>0</v>
      </c>
      <c r="BG228" s="216">
        <f>IF(N228="zákl. přenesená",J228,0)</f>
        <v>0</v>
      </c>
      <c r="BH228" s="216">
        <f>IF(N228="sníž. přenesená",J228,0)</f>
        <v>0</v>
      </c>
      <c r="BI228" s="216">
        <f>IF(N228="nulová",J228,0)</f>
        <v>0</v>
      </c>
      <c r="BJ228" s="18" t="s">
        <v>79</v>
      </c>
      <c r="BK228" s="216">
        <f>ROUND(I228*H228,2)</f>
        <v>0</v>
      </c>
      <c r="BL228" s="18" t="s">
        <v>1154</v>
      </c>
      <c r="BM228" s="215" t="s">
        <v>1155</v>
      </c>
    </row>
    <row r="229" s="2" customFormat="1">
      <c r="A229" s="39"/>
      <c r="B229" s="40"/>
      <c r="C229" s="41"/>
      <c r="D229" s="217" t="s">
        <v>144</v>
      </c>
      <c r="E229" s="41"/>
      <c r="F229" s="218" t="s">
        <v>1156</v>
      </c>
      <c r="G229" s="41"/>
      <c r="H229" s="41"/>
      <c r="I229" s="219"/>
      <c r="J229" s="41"/>
      <c r="K229" s="41"/>
      <c r="L229" s="45"/>
      <c r="M229" s="220"/>
      <c r="N229" s="221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144</v>
      </c>
      <c r="AU229" s="18" t="s">
        <v>81</v>
      </c>
    </row>
    <row r="230" s="2" customFormat="1" ht="16.5" customHeight="1">
      <c r="A230" s="39"/>
      <c r="B230" s="40"/>
      <c r="C230" s="205" t="s">
        <v>563</v>
      </c>
      <c r="D230" s="205" t="s">
        <v>137</v>
      </c>
      <c r="E230" s="206" t="s">
        <v>1157</v>
      </c>
      <c r="F230" s="207" t="s">
        <v>1158</v>
      </c>
      <c r="G230" s="208" t="s">
        <v>1153</v>
      </c>
      <c r="H230" s="209">
        <v>1</v>
      </c>
      <c r="I230" s="210"/>
      <c r="J230" s="209">
        <f>ROUND(I230*H230,2)</f>
        <v>0</v>
      </c>
      <c r="K230" s="207" t="s">
        <v>1159</v>
      </c>
      <c r="L230" s="45"/>
      <c r="M230" s="211" t="s">
        <v>18</v>
      </c>
      <c r="N230" s="212" t="s">
        <v>42</v>
      </c>
      <c r="O230" s="85"/>
      <c r="P230" s="213">
        <f>O230*H230</f>
        <v>0</v>
      </c>
      <c r="Q230" s="213">
        <v>0</v>
      </c>
      <c r="R230" s="213">
        <f>Q230*H230</f>
        <v>0</v>
      </c>
      <c r="S230" s="213">
        <v>0</v>
      </c>
      <c r="T230" s="21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5" t="s">
        <v>1154</v>
      </c>
      <c r="AT230" s="215" t="s">
        <v>137</v>
      </c>
      <c r="AU230" s="215" t="s">
        <v>81</v>
      </c>
      <c r="AY230" s="18" t="s">
        <v>134</v>
      </c>
      <c r="BE230" s="216">
        <f>IF(N230="základní",J230,0)</f>
        <v>0</v>
      </c>
      <c r="BF230" s="216">
        <f>IF(N230="snížená",J230,0)</f>
        <v>0</v>
      </c>
      <c r="BG230" s="216">
        <f>IF(N230="zákl. přenesená",J230,0)</f>
        <v>0</v>
      </c>
      <c r="BH230" s="216">
        <f>IF(N230="sníž. přenesená",J230,0)</f>
        <v>0</v>
      </c>
      <c r="BI230" s="216">
        <f>IF(N230="nulová",J230,0)</f>
        <v>0</v>
      </c>
      <c r="BJ230" s="18" t="s">
        <v>79</v>
      </c>
      <c r="BK230" s="216">
        <f>ROUND(I230*H230,2)</f>
        <v>0</v>
      </c>
      <c r="BL230" s="18" t="s">
        <v>1154</v>
      </c>
      <c r="BM230" s="215" t="s">
        <v>1160</v>
      </c>
    </row>
    <row r="231" s="12" customFormat="1" ht="22.8" customHeight="1">
      <c r="A231" s="12"/>
      <c r="B231" s="189"/>
      <c r="C231" s="190"/>
      <c r="D231" s="191" t="s">
        <v>70</v>
      </c>
      <c r="E231" s="203" t="s">
        <v>1161</v>
      </c>
      <c r="F231" s="203" t="s">
        <v>1162</v>
      </c>
      <c r="G231" s="190"/>
      <c r="H231" s="190"/>
      <c r="I231" s="193"/>
      <c r="J231" s="204">
        <f>BK231</f>
        <v>0</v>
      </c>
      <c r="K231" s="190"/>
      <c r="L231" s="195"/>
      <c r="M231" s="196"/>
      <c r="N231" s="197"/>
      <c r="O231" s="197"/>
      <c r="P231" s="198">
        <f>P232</f>
        <v>0</v>
      </c>
      <c r="Q231" s="197"/>
      <c r="R231" s="198">
        <f>R232</f>
        <v>0</v>
      </c>
      <c r="S231" s="197"/>
      <c r="T231" s="199">
        <f>T232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0" t="s">
        <v>170</v>
      </c>
      <c r="AT231" s="201" t="s">
        <v>70</v>
      </c>
      <c r="AU231" s="201" t="s">
        <v>79</v>
      </c>
      <c r="AY231" s="200" t="s">
        <v>134</v>
      </c>
      <c r="BK231" s="202">
        <f>BK232</f>
        <v>0</v>
      </c>
    </row>
    <row r="232" s="2" customFormat="1" ht="16.5" customHeight="1">
      <c r="A232" s="39"/>
      <c r="B232" s="40"/>
      <c r="C232" s="205" t="s">
        <v>569</v>
      </c>
      <c r="D232" s="205" t="s">
        <v>137</v>
      </c>
      <c r="E232" s="206" t="s">
        <v>1163</v>
      </c>
      <c r="F232" s="207" t="s">
        <v>1164</v>
      </c>
      <c r="G232" s="208" t="s">
        <v>1153</v>
      </c>
      <c r="H232" s="209">
        <v>1</v>
      </c>
      <c r="I232" s="210"/>
      <c r="J232" s="209">
        <f>ROUND(I232*H232,2)</f>
        <v>0</v>
      </c>
      <c r="K232" s="207" t="s">
        <v>906</v>
      </c>
      <c r="L232" s="45"/>
      <c r="M232" s="267" t="s">
        <v>18</v>
      </c>
      <c r="N232" s="268" t="s">
        <v>42</v>
      </c>
      <c r="O232" s="269"/>
      <c r="P232" s="270">
        <f>O232*H232</f>
        <v>0</v>
      </c>
      <c r="Q232" s="270">
        <v>0</v>
      </c>
      <c r="R232" s="270">
        <f>Q232*H232</f>
        <v>0</v>
      </c>
      <c r="S232" s="270">
        <v>0</v>
      </c>
      <c r="T232" s="27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5" t="s">
        <v>1154</v>
      </c>
      <c r="AT232" s="215" t="s">
        <v>137</v>
      </c>
      <c r="AU232" s="215" t="s">
        <v>81</v>
      </c>
      <c r="AY232" s="18" t="s">
        <v>134</v>
      </c>
      <c r="BE232" s="216">
        <f>IF(N232="základní",J232,0)</f>
        <v>0</v>
      </c>
      <c r="BF232" s="216">
        <f>IF(N232="snížená",J232,0)</f>
        <v>0</v>
      </c>
      <c r="BG232" s="216">
        <f>IF(N232="zákl. přenesená",J232,0)</f>
        <v>0</v>
      </c>
      <c r="BH232" s="216">
        <f>IF(N232="sníž. přenesená",J232,0)</f>
        <v>0</v>
      </c>
      <c r="BI232" s="216">
        <f>IF(N232="nulová",J232,0)</f>
        <v>0</v>
      </c>
      <c r="BJ232" s="18" t="s">
        <v>79</v>
      </c>
      <c r="BK232" s="216">
        <f>ROUND(I232*H232,2)</f>
        <v>0</v>
      </c>
      <c r="BL232" s="18" t="s">
        <v>1154</v>
      </c>
      <c r="BM232" s="215" t="s">
        <v>1165</v>
      </c>
    </row>
    <row r="233" s="2" customFormat="1" ht="6.96" customHeight="1">
      <c r="A233" s="39"/>
      <c r="B233" s="60"/>
      <c r="C233" s="61"/>
      <c r="D233" s="61"/>
      <c r="E233" s="61"/>
      <c r="F233" s="61"/>
      <c r="G233" s="61"/>
      <c r="H233" s="61"/>
      <c r="I233" s="61"/>
      <c r="J233" s="61"/>
      <c r="K233" s="61"/>
      <c r="L233" s="45"/>
      <c r="M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</row>
  </sheetData>
  <sheetProtection sheet="1" autoFilter="0" formatColumns="0" formatRows="0" objects="1" scenarios="1" spinCount="100000" saltValue="dPUic83t+h+JLX1Q9jhy0BB8UjNb2ROd4llvrxvZpe0bbBqsTTlKNFE9DvqEBLGMuTYKB4VsZ5ZrQa1EB+n2zw==" hashValue="RDJGTMBrOziqwEIbIAl1dMmkwUjqe9DFuAMVPswYxVVEhQA4eE0zoCamNJs6miTndz69ix3945wmYb3uj7czIg==" algorithmName="SHA-512" password="CC35"/>
  <autoFilter ref="C98:K232"/>
  <mergeCells count="9">
    <mergeCell ref="E7:H7"/>
    <mergeCell ref="E9:H9"/>
    <mergeCell ref="E18:H18"/>
    <mergeCell ref="E27:H27"/>
    <mergeCell ref="E48:H48"/>
    <mergeCell ref="E50:H50"/>
    <mergeCell ref="E89:H89"/>
    <mergeCell ref="E91:H91"/>
    <mergeCell ref="L2:V2"/>
  </mergeCells>
  <hyperlinks>
    <hyperlink ref="F103" r:id="rId1" display="https://podminky.urs.cz/item/CS_URS_2021_01/612325213"/>
    <hyperlink ref="F105" r:id="rId2" display="https://podminky.urs.cz/item/CS_URS_2021_01/612325215"/>
    <hyperlink ref="F107" r:id="rId3" display="https://podminky.urs.cz/item/CS_URS_2021_01/619991011"/>
    <hyperlink ref="F113" r:id="rId4" display="https://podminky.urs.cz/item/CS_URS_2021_01/962032230"/>
    <hyperlink ref="F116" r:id="rId5" display="https://podminky.urs.cz/item/CS_URS_2021_01/997002511"/>
    <hyperlink ref="F118" r:id="rId6" display="https://podminky.urs.cz/item/CS_URS_2021_01/997002519"/>
    <hyperlink ref="F121" r:id="rId7" display="https://podminky.urs.cz/item/CS_URS_2021_01/997002611"/>
    <hyperlink ref="F123" r:id="rId8" display="https://podminky.urs.cz/item/CS_URS_2021_01/997013631"/>
    <hyperlink ref="F126" r:id="rId9" display="https://podminky.urs.cz/item/CS_URS_2021_01/998017002"/>
    <hyperlink ref="F132" r:id="rId10" display="https://podminky.urs.cz/item/CS_URS_2021_02/63154572"/>
    <hyperlink ref="F150" r:id="rId11" display="https://podminky.urs.cz/item/CS_URS_2021_02/732420812"/>
    <hyperlink ref="F154" r:id="rId12" display="https://podminky.urs.cz/item/CS_URS_2021_02/733110808"/>
    <hyperlink ref="F156" r:id="rId13" display="https://podminky.urs.cz/item/CS_URS_2021_02/733122226"/>
    <hyperlink ref="F158" r:id="rId14" display="https://podminky.urs.cz/item/CS_URS_2021_02/733124115"/>
    <hyperlink ref="F160" r:id="rId15" display="https://podminky.urs.cz/item/CS_URS_2021_01/733190217"/>
    <hyperlink ref="F162" r:id="rId16" display="https://podminky.urs.cz/item/CS_URS_2021_02/733221203"/>
    <hyperlink ref="F164" r:id="rId17" display="https://podminky.urs.cz/item/CS_URS_2021_02/733811251"/>
    <hyperlink ref="F166" r:id="rId18" display="https://podminky.urs.cz/item/CS_URS_2021_01/998733101"/>
    <hyperlink ref="F169" r:id="rId19" display="https://podminky.urs.cz/item/CS_URS_2021_02/734200811"/>
    <hyperlink ref="F171" r:id="rId20" display="https://podminky.urs.cz/item/CS_URS_2021_02/734200823"/>
    <hyperlink ref="F173" r:id="rId21" display="https://podminky.urs.cz/item/CS_URS_2021_01/734211127"/>
    <hyperlink ref="F175" r:id="rId22" display="https://podminky.urs.cz/item/CS_URS_2021_02/734261236"/>
    <hyperlink ref="F177" r:id="rId23" display="https://podminky.urs.cz/item/CS_URS_2021_02/734290814"/>
    <hyperlink ref="F179" r:id="rId24" display="https://podminky.urs.cz/item/CS_URS_2021_01/734291123"/>
    <hyperlink ref="F181" r:id="rId25" display="https://podminky.urs.cz/item/CS_URS_2021_02/734410811"/>
    <hyperlink ref="F183" r:id="rId26" display="https://podminky.urs.cz/item/CS_URS_2021_02/734420811"/>
    <hyperlink ref="F185" r:id="rId27" display="https://podminky.urs.cz/item/CS_URS_2021_02/734430821"/>
    <hyperlink ref="F187" r:id="rId28" display="https://podminky.urs.cz/item/CS_URS_2021_02/734494216"/>
    <hyperlink ref="F189" r:id="rId29" display="https://podminky.urs.cz/item/CS_URS_2021_02/734890801"/>
    <hyperlink ref="F191" r:id="rId30" display="https://podminky.urs.cz/item/CS_URS_2021_01/998734101"/>
    <hyperlink ref="F198" r:id="rId31" display="https://podminky.urs.cz/item/CS_URS_2021_02/751793001"/>
    <hyperlink ref="F200" r:id="rId32" display="https://podminky.urs.cz/item/CS_URS_2021_02/10892000"/>
    <hyperlink ref="F204" r:id="rId33" display="https://podminky.urs.cz/item/CS_URS_2021_02/763131411"/>
    <hyperlink ref="F206" r:id="rId34" display="https://podminky.urs.cz/item/CS_URS_2021_02/763171821"/>
    <hyperlink ref="F208" r:id="rId35" display="https://podminky.urs.cz/item/CS_URS_2021_02/763172325"/>
    <hyperlink ref="F210" r:id="rId36" display="https://podminky.urs.cz/item/CS_URS_2021_02/59030758"/>
    <hyperlink ref="F212" r:id="rId37" display="https://podminky.urs.cz/item/CS_URS_2021_02/763231821"/>
    <hyperlink ref="F221" r:id="rId38" display="https://podminky.urs.cz/item/CS_URS_2021_02/784111001"/>
    <hyperlink ref="F223" r:id="rId39" display="https://podminky.urs.cz/item/CS_URS_2021_02/784181101"/>
    <hyperlink ref="F225" r:id="rId40" display="https://podminky.urs.cz/item/CS_URS_2021_02/784211101"/>
    <hyperlink ref="F229" r:id="rId41" display="https://podminky.urs.cz/item/CS_URS_2021_01/01324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91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15</v>
      </c>
      <c r="L6" s="21"/>
    </row>
    <row r="7" s="1" customFormat="1" ht="16.5" customHeight="1">
      <c r="B7" s="21"/>
      <c r="E7" s="134" t="str">
        <f>'Rekapitulace stavby'!K6</f>
        <v>Výměna střechy jídelny VOŠ a SPŠE Plzeň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92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1166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17</v>
      </c>
      <c r="E11" s="39"/>
      <c r="F11" s="137" t="s">
        <v>18</v>
      </c>
      <c r="G11" s="39"/>
      <c r="H11" s="39"/>
      <c r="I11" s="133" t="s">
        <v>19</v>
      </c>
      <c r="J11" s="137" t="s">
        <v>18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20</v>
      </c>
      <c r="E12" s="39"/>
      <c r="F12" s="137" t="s">
        <v>21</v>
      </c>
      <c r="G12" s="39"/>
      <c r="H12" s="39"/>
      <c r="I12" s="133" t="s">
        <v>22</v>
      </c>
      <c r="J12" s="138" t="str">
        <f>'Rekapitulace stavby'!AN8</f>
        <v>29. 5. 2021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24</v>
      </c>
      <c r="E14" s="39"/>
      <c r="F14" s="39"/>
      <c r="G14" s="39"/>
      <c r="H14" s="39"/>
      <c r="I14" s="133" t="s">
        <v>25</v>
      </c>
      <c r="J14" s="137" t="s">
        <v>18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26</v>
      </c>
      <c r="F15" s="39"/>
      <c r="G15" s="39"/>
      <c r="H15" s="39"/>
      <c r="I15" s="133" t="s">
        <v>27</v>
      </c>
      <c r="J15" s="137" t="s">
        <v>18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25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25</v>
      </c>
      <c r="J20" s="137" t="s">
        <v>18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31</v>
      </c>
      <c r="F21" s="39"/>
      <c r="G21" s="39"/>
      <c r="H21" s="39"/>
      <c r="I21" s="133" t="s">
        <v>27</v>
      </c>
      <c r="J21" s="137" t="s">
        <v>18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25</v>
      </c>
      <c r="J23" s="137" t="s">
        <v>18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34</v>
      </c>
      <c r="F24" s="39"/>
      <c r="G24" s="39"/>
      <c r="H24" s="39"/>
      <c r="I24" s="133" t="s">
        <v>27</v>
      </c>
      <c r="J24" s="137" t="s">
        <v>18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18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ROUND(J91,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ROUND((SUM(BE91:BE193)),  2)</f>
        <v>0</v>
      </c>
      <c r="G33" s="39"/>
      <c r="H33" s="39"/>
      <c r="I33" s="149">
        <v>0.20999999999999999</v>
      </c>
      <c r="J33" s="148">
        <f>ROUND(((SUM(BE91:BE193))*I33),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ROUND((SUM(BF91:BF193)),  2)</f>
        <v>0</v>
      </c>
      <c r="G34" s="39"/>
      <c r="H34" s="39"/>
      <c r="I34" s="149">
        <v>0.14999999999999999</v>
      </c>
      <c r="J34" s="148">
        <f>ROUND(((SUM(BF91:BF193))*I34),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ROUND((SUM(BG91:BG193)),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ROUND((SUM(BH91:BH193)),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ROUND((SUM(BI91:BI193)),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94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15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Výměna střechy jídelny VOŠ a SPŠE Plzeň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92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MASN2903 - Měření a regulace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20</v>
      </c>
      <c r="D52" s="41"/>
      <c r="E52" s="41"/>
      <c r="F52" s="28" t="str">
        <f>F12</f>
        <v xml:space="preserve"> </v>
      </c>
      <c r="G52" s="41"/>
      <c r="H52" s="41"/>
      <c r="I52" s="33" t="s">
        <v>22</v>
      </c>
      <c r="J52" s="73" t="str">
        <f>IF(J12="","",J12)</f>
        <v>29. 5. 2021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24</v>
      </c>
      <c r="D54" s="41"/>
      <c r="E54" s="41"/>
      <c r="F54" s="28" t="str">
        <f>E15</f>
        <v>VOŠ a SPŠE Plzeň, p.o.</v>
      </c>
      <c r="G54" s="41"/>
      <c r="H54" s="41"/>
      <c r="I54" s="33" t="s">
        <v>30</v>
      </c>
      <c r="J54" s="37" t="str">
        <f>E21</f>
        <v>Ing.arch.V.Mastný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>Straka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95</v>
      </c>
      <c r="D57" s="163"/>
      <c r="E57" s="163"/>
      <c r="F57" s="163"/>
      <c r="G57" s="163"/>
      <c r="H57" s="163"/>
      <c r="I57" s="163"/>
      <c r="J57" s="164" t="s">
        <v>96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J91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97</v>
      </c>
    </row>
    <row r="60" s="9" customFormat="1" ht="24.96" customHeight="1">
      <c r="A60" s="9"/>
      <c r="B60" s="166"/>
      <c r="C60" s="167"/>
      <c r="D60" s="168" t="s">
        <v>98</v>
      </c>
      <c r="E60" s="169"/>
      <c r="F60" s="169"/>
      <c r="G60" s="169"/>
      <c r="H60" s="169"/>
      <c r="I60" s="169"/>
      <c r="J60" s="170">
        <f>J92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100</v>
      </c>
      <c r="E61" s="175"/>
      <c r="F61" s="175"/>
      <c r="G61" s="175"/>
      <c r="H61" s="175"/>
      <c r="I61" s="175"/>
      <c r="J61" s="176">
        <f>J93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6"/>
      <c r="C62" s="167"/>
      <c r="D62" s="168" t="s">
        <v>1167</v>
      </c>
      <c r="E62" s="169"/>
      <c r="F62" s="169"/>
      <c r="G62" s="169"/>
      <c r="H62" s="169"/>
      <c r="I62" s="169"/>
      <c r="J62" s="170">
        <f>J97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6"/>
      <c r="C63" s="167"/>
      <c r="D63" s="168" t="s">
        <v>1168</v>
      </c>
      <c r="E63" s="169"/>
      <c r="F63" s="169"/>
      <c r="G63" s="169"/>
      <c r="H63" s="169"/>
      <c r="I63" s="169"/>
      <c r="J63" s="170">
        <f>J102</f>
        <v>0</v>
      </c>
      <c r="K63" s="167"/>
      <c r="L63" s="17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6"/>
      <c r="C64" s="167"/>
      <c r="D64" s="168" t="s">
        <v>104</v>
      </c>
      <c r="E64" s="169"/>
      <c r="F64" s="169"/>
      <c r="G64" s="169"/>
      <c r="H64" s="169"/>
      <c r="I64" s="169"/>
      <c r="J64" s="170">
        <f>J111</f>
        <v>0</v>
      </c>
      <c r="K64" s="167"/>
      <c r="L64" s="17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2"/>
      <c r="C65" s="173"/>
      <c r="D65" s="174" t="s">
        <v>107</v>
      </c>
      <c r="E65" s="175"/>
      <c r="F65" s="175"/>
      <c r="G65" s="175"/>
      <c r="H65" s="175"/>
      <c r="I65" s="175"/>
      <c r="J65" s="176">
        <f>J112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101</v>
      </c>
      <c r="E66" s="175"/>
      <c r="F66" s="175"/>
      <c r="G66" s="175"/>
      <c r="H66" s="175"/>
      <c r="I66" s="175"/>
      <c r="J66" s="176">
        <f>J179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1169</v>
      </c>
      <c r="E67" s="175"/>
      <c r="F67" s="175"/>
      <c r="G67" s="175"/>
      <c r="H67" s="175"/>
      <c r="I67" s="175"/>
      <c r="J67" s="176">
        <f>J182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1170</v>
      </c>
      <c r="E68" s="175"/>
      <c r="F68" s="175"/>
      <c r="G68" s="175"/>
      <c r="H68" s="175"/>
      <c r="I68" s="175"/>
      <c r="J68" s="176">
        <f>J184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1171</v>
      </c>
      <c r="E69" s="175"/>
      <c r="F69" s="175"/>
      <c r="G69" s="175"/>
      <c r="H69" s="175"/>
      <c r="I69" s="175"/>
      <c r="J69" s="176">
        <f>J187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6"/>
      <c r="C70" s="167"/>
      <c r="D70" s="168" t="s">
        <v>883</v>
      </c>
      <c r="E70" s="169"/>
      <c r="F70" s="169"/>
      <c r="G70" s="169"/>
      <c r="H70" s="169"/>
      <c r="I70" s="169"/>
      <c r="J70" s="170">
        <f>J189</f>
        <v>0</v>
      </c>
      <c r="K70" s="167"/>
      <c r="L70" s="17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2"/>
      <c r="C71" s="173"/>
      <c r="D71" s="174" t="s">
        <v>884</v>
      </c>
      <c r="E71" s="175"/>
      <c r="F71" s="175"/>
      <c r="G71" s="175"/>
      <c r="H71" s="175"/>
      <c r="I71" s="175"/>
      <c r="J71" s="176">
        <f>J190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119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15</v>
      </c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61" t="str">
        <f>E7</f>
        <v>Výměna střechy jídelny VOŠ a SPŠE Plzeň</v>
      </c>
      <c r="F81" s="33"/>
      <c r="G81" s="33"/>
      <c r="H81" s="33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92</v>
      </c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E9</f>
        <v>MASN2903 - Měření a regulace</v>
      </c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20</v>
      </c>
      <c r="D85" s="41"/>
      <c r="E85" s="41"/>
      <c r="F85" s="28" t="str">
        <f>F12</f>
        <v xml:space="preserve"> </v>
      </c>
      <c r="G85" s="41"/>
      <c r="H85" s="41"/>
      <c r="I85" s="33" t="s">
        <v>22</v>
      </c>
      <c r="J85" s="73" t="str">
        <f>IF(J12="","",J12)</f>
        <v>29. 5. 2021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24</v>
      </c>
      <c r="D87" s="41"/>
      <c r="E87" s="41"/>
      <c r="F87" s="28" t="str">
        <f>E15</f>
        <v>VOŠ a SPŠE Plzeň, p.o.</v>
      </c>
      <c r="G87" s="41"/>
      <c r="H87" s="41"/>
      <c r="I87" s="33" t="s">
        <v>30</v>
      </c>
      <c r="J87" s="37" t="str">
        <f>E21</f>
        <v>Ing.arch.V.Mastný</v>
      </c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28</v>
      </c>
      <c r="D88" s="41"/>
      <c r="E88" s="41"/>
      <c r="F88" s="28" t="str">
        <f>IF(E18="","",E18)</f>
        <v>Vyplň údaj</v>
      </c>
      <c r="G88" s="41"/>
      <c r="H88" s="41"/>
      <c r="I88" s="33" t="s">
        <v>33</v>
      </c>
      <c r="J88" s="37" t="str">
        <f>E24</f>
        <v>Straka</v>
      </c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78"/>
      <c r="B90" s="179"/>
      <c r="C90" s="180" t="s">
        <v>120</v>
      </c>
      <c r="D90" s="181" t="s">
        <v>56</v>
      </c>
      <c r="E90" s="181" t="s">
        <v>52</v>
      </c>
      <c r="F90" s="181" t="s">
        <v>53</v>
      </c>
      <c r="G90" s="181" t="s">
        <v>121</v>
      </c>
      <c r="H90" s="181" t="s">
        <v>122</v>
      </c>
      <c r="I90" s="181" t="s">
        <v>123</v>
      </c>
      <c r="J90" s="181" t="s">
        <v>96</v>
      </c>
      <c r="K90" s="182" t="s">
        <v>124</v>
      </c>
      <c r="L90" s="183"/>
      <c r="M90" s="93" t="s">
        <v>18</v>
      </c>
      <c r="N90" s="94" t="s">
        <v>41</v>
      </c>
      <c r="O90" s="94" t="s">
        <v>125</v>
      </c>
      <c r="P90" s="94" t="s">
        <v>126</v>
      </c>
      <c r="Q90" s="94" t="s">
        <v>127</v>
      </c>
      <c r="R90" s="94" t="s">
        <v>128</v>
      </c>
      <c r="S90" s="94" t="s">
        <v>129</v>
      </c>
      <c r="T90" s="95" t="s">
        <v>130</v>
      </c>
      <c r="U90" s="178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</row>
    <row r="91" s="2" customFormat="1" ht="22.8" customHeight="1">
      <c r="A91" s="39"/>
      <c r="B91" s="40"/>
      <c r="C91" s="100" t="s">
        <v>131</v>
      </c>
      <c r="D91" s="41"/>
      <c r="E91" s="41"/>
      <c r="F91" s="41"/>
      <c r="G91" s="41"/>
      <c r="H91" s="41"/>
      <c r="I91" s="41"/>
      <c r="J91" s="184">
        <f>BK91</f>
        <v>0</v>
      </c>
      <c r="K91" s="41"/>
      <c r="L91" s="45"/>
      <c r="M91" s="96"/>
      <c r="N91" s="185"/>
      <c r="O91" s="97"/>
      <c r="P91" s="186">
        <f>P92+P97+P102+P111+P189</f>
        <v>0</v>
      </c>
      <c r="Q91" s="97"/>
      <c r="R91" s="186">
        <f>R92+R97+R102+R111+R189</f>
        <v>0.59320000000000006</v>
      </c>
      <c r="S91" s="97"/>
      <c r="T91" s="187">
        <f>T92+T97+T102+T111+T189</f>
        <v>1.7244740000000001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70</v>
      </c>
      <c r="AU91" s="18" t="s">
        <v>97</v>
      </c>
      <c r="BK91" s="188">
        <f>BK92+BK97+BK102+BK111+BK189</f>
        <v>0</v>
      </c>
    </row>
    <row r="92" s="12" customFormat="1" ht="25.92" customHeight="1">
      <c r="A92" s="12"/>
      <c r="B92" s="189"/>
      <c r="C92" s="190"/>
      <c r="D92" s="191" t="s">
        <v>70</v>
      </c>
      <c r="E92" s="192" t="s">
        <v>132</v>
      </c>
      <c r="F92" s="192" t="s">
        <v>133</v>
      </c>
      <c r="G92" s="190"/>
      <c r="H92" s="190"/>
      <c r="I92" s="193"/>
      <c r="J92" s="194">
        <f>BK92</f>
        <v>0</v>
      </c>
      <c r="K92" s="190"/>
      <c r="L92" s="195"/>
      <c r="M92" s="196"/>
      <c r="N92" s="197"/>
      <c r="O92" s="197"/>
      <c r="P92" s="198">
        <f>P93</f>
        <v>0</v>
      </c>
      <c r="Q92" s="197"/>
      <c r="R92" s="198">
        <f>R93</f>
        <v>0.01366</v>
      </c>
      <c r="S92" s="197"/>
      <c r="T92" s="199">
        <f>T93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0" t="s">
        <v>79</v>
      </c>
      <c r="AT92" s="201" t="s">
        <v>70</v>
      </c>
      <c r="AU92" s="201" t="s">
        <v>71</v>
      </c>
      <c r="AY92" s="200" t="s">
        <v>134</v>
      </c>
      <c r="BK92" s="202">
        <f>BK93</f>
        <v>0</v>
      </c>
    </row>
    <row r="93" s="12" customFormat="1" ht="22.8" customHeight="1">
      <c r="A93" s="12"/>
      <c r="B93" s="189"/>
      <c r="C93" s="190"/>
      <c r="D93" s="191" t="s">
        <v>70</v>
      </c>
      <c r="E93" s="203" t="s">
        <v>155</v>
      </c>
      <c r="F93" s="203" t="s">
        <v>156</v>
      </c>
      <c r="G93" s="190"/>
      <c r="H93" s="190"/>
      <c r="I93" s="193"/>
      <c r="J93" s="204">
        <f>BK93</f>
        <v>0</v>
      </c>
      <c r="K93" s="190"/>
      <c r="L93" s="195"/>
      <c r="M93" s="196"/>
      <c r="N93" s="197"/>
      <c r="O93" s="197"/>
      <c r="P93" s="198">
        <f>SUM(P94:P96)</f>
        <v>0</v>
      </c>
      <c r="Q93" s="197"/>
      <c r="R93" s="198">
        <f>SUM(R94:R96)</f>
        <v>0.01366</v>
      </c>
      <c r="S93" s="197"/>
      <c r="T93" s="199">
        <f>SUM(T94:T96)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0" t="s">
        <v>79</v>
      </c>
      <c r="AT93" s="201" t="s">
        <v>70</v>
      </c>
      <c r="AU93" s="201" t="s">
        <v>79</v>
      </c>
      <c r="AY93" s="200" t="s">
        <v>134</v>
      </c>
      <c r="BK93" s="202">
        <f>SUM(BK94:BK96)</f>
        <v>0</v>
      </c>
    </row>
    <row r="94" s="2" customFormat="1" ht="24.15" customHeight="1">
      <c r="A94" s="39"/>
      <c r="B94" s="40"/>
      <c r="C94" s="205" t="s">
        <v>79</v>
      </c>
      <c r="D94" s="205" t="s">
        <v>137</v>
      </c>
      <c r="E94" s="206" t="s">
        <v>1172</v>
      </c>
      <c r="F94" s="207" t="s">
        <v>1173</v>
      </c>
      <c r="G94" s="208" t="s">
        <v>159</v>
      </c>
      <c r="H94" s="209">
        <v>4</v>
      </c>
      <c r="I94" s="210"/>
      <c r="J94" s="209">
        <f>ROUND(I94*H94,2)</f>
        <v>0</v>
      </c>
      <c r="K94" s="207" t="s">
        <v>18</v>
      </c>
      <c r="L94" s="45"/>
      <c r="M94" s="211" t="s">
        <v>18</v>
      </c>
      <c r="N94" s="212" t="s">
        <v>42</v>
      </c>
      <c r="O94" s="85"/>
      <c r="P94" s="213">
        <f>O94*H94</f>
        <v>0</v>
      </c>
      <c r="Q94" s="213">
        <v>0.0028800000000000002</v>
      </c>
      <c r="R94" s="213">
        <f>Q94*H94</f>
        <v>0.011520000000000001</v>
      </c>
      <c r="S94" s="213">
        <v>0</v>
      </c>
      <c r="T94" s="21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5" t="s">
        <v>142</v>
      </c>
      <c r="AT94" s="215" t="s">
        <v>137</v>
      </c>
      <c r="AU94" s="215" t="s">
        <v>81</v>
      </c>
      <c r="AY94" s="18" t="s">
        <v>134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8" t="s">
        <v>79</v>
      </c>
      <c r="BK94" s="216">
        <f>ROUND(I94*H94,2)</f>
        <v>0</v>
      </c>
      <c r="BL94" s="18" t="s">
        <v>142</v>
      </c>
      <c r="BM94" s="215" t="s">
        <v>1174</v>
      </c>
    </row>
    <row r="95" s="2" customFormat="1" ht="24.15" customHeight="1">
      <c r="A95" s="39"/>
      <c r="B95" s="40"/>
      <c r="C95" s="255" t="s">
        <v>81</v>
      </c>
      <c r="D95" s="255" t="s">
        <v>177</v>
      </c>
      <c r="E95" s="256" t="s">
        <v>1175</v>
      </c>
      <c r="F95" s="257" t="s">
        <v>1176</v>
      </c>
      <c r="G95" s="258" t="s">
        <v>1177</v>
      </c>
      <c r="H95" s="259">
        <v>2</v>
      </c>
      <c r="I95" s="260"/>
      <c r="J95" s="259">
        <f>ROUND(I95*H95,2)</f>
        <v>0</v>
      </c>
      <c r="K95" s="257" t="s">
        <v>141</v>
      </c>
      <c r="L95" s="261"/>
      <c r="M95" s="262" t="s">
        <v>18</v>
      </c>
      <c r="N95" s="263" t="s">
        <v>42</v>
      </c>
      <c r="O95" s="85"/>
      <c r="P95" s="213">
        <f>O95*H95</f>
        <v>0</v>
      </c>
      <c r="Q95" s="213">
        <v>0.00107</v>
      </c>
      <c r="R95" s="213">
        <f>Q95*H95</f>
        <v>0.00214</v>
      </c>
      <c r="S95" s="213">
        <v>0</v>
      </c>
      <c r="T95" s="21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5" t="s">
        <v>180</v>
      </c>
      <c r="AT95" s="215" t="s">
        <v>177</v>
      </c>
      <c r="AU95" s="215" t="s">
        <v>81</v>
      </c>
      <c r="AY95" s="18" t="s">
        <v>134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8" t="s">
        <v>79</v>
      </c>
      <c r="BK95" s="216">
        <f>ROUND(I95*H95,2)</f>
        <v>0</v>
      </c>
      <c r="BL95" s="18" t="s">
        <v>142</v>
      </c>
      <c r="BM95" s="215" t="s">
        <v>1178</v>
      </c>
    </row>
    <row r="96" s="2" customFormat="1">
      <c r="A96" s="39"/>
      <c r="B96" s="40"/>
      <c r="C96" s="41"/>
      <c r="D96" s="217" t="s">
        <v>144</v>
      </c>
      <c r="E96" s="41"/>
      <c r="F96" s="218" t="s">
        <v>1179</v>
      </c>
      <c r="G96" s="41"/>
      <c r="H96" s="41"/>
      <c r="I96" s="219"/>
      <c r="J96" s="41"/>
      <c r="K96" s="41"/>
      <c r="L96" s="45"/>
      <c r="M96" s="220"/>
      <c r="N96" s="221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144</v>
      </c>
      <c r="AU96" s="18" t="s">
        <v>81</v>
      </c>
    </row>
    <row r="97" s="12" customFormat="1" ht="25.92" customHeight="1">
      <c r="A97" s="12"/>
      <c r="B97" s="189"/>
      <c r="C97" s="190"/>
      <c r="D97" s="191" t="s">
        <v>70</v>
      </c>
      <c r="E97" s="192" t="s">
        <v>590</v>
      </c>
      <c r="F97" s="192" t="s">
        <v>1180</v>
      </c>
      <c r="G97" s="190"/>
      <c r="H97" s="190"/>
      <c r="I97" s="193"/>
      <c r="J97" s="194">
        <f>BK97</f>
        <v>0</v>
      </c>
      <c r="K97" s="190"/>
      <c r="L97" s="195"/>
      <c r="M97" s="196"/>
      <c r="N97" s="197"/>
      <c r="O97" s="197"/>
      <c r="P97" s="198">
        <f>SUM(P98:P101)</f>
        <v>0</v>
      </c>
      <c r="Q97" s="197"/>
      <c r="R97" s="198">
        <f>SUM(R98:R101)</f>
        <v>0</v>
      </c>
      <c r="S97" s="197"/>
      <c r="T97" s="199">
        <f>SUM(T98:T101)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0" t="s">
        <v>81</v>
      </c>
      <c r="AT97" s="201" t="s">
        <v>70</v>
      </c>
      <c r="AU97" s="201" t="s">
        <v>71</v>
      </c>
      <c r="AY97" s="200" t="s">
        <v>134</v>
      </c>
      <c r="BK97" s="202">
        <f>SUM(BK98:BK101)</f>
        <v>0</v>
      </c>
    </row>
    <row r="98" s="2" customFormat="1" ht="24.15" customHeight="1">
      <c r="A98" s="39"/>
      <c r="B98" s="40"/>
      <c r="C98" s="205" t="s">
        <v>142</v>
      </c>
      <c r="D98" s="205" t="s">
        <v>137</v>
      </c>
      <c r="E98" s="206" t="s">
        <v>1181</v>
      </c>
      <c r="F98" s="207" t="s">
        <v>1182</v>
      </c>
      <c r="G98" s="208" t="s">
        <v>225</v>
      </c>
      <c r="H98" s="209">
        <v>1</v>
      </c>
      <c r="I98" s="210"/>
      <c r="J98" s="209">
        <f>ROUND(I98*H98,2)</f>
        <v>0</v>
      </c>
      <c r="K98" s="207" t="s">
        <v>18</v>
      </c>
      <c r="L98" s="45"/>
      <c r="M98" s="211" t="s">
        <v>18</v>
      </c>
      <c r="N98" s="212" t="s">
        <v>42</v>
      </c>
      <c r="O98" s="85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5" t="s">
        <v>153</v>
      </c>
      <c r="AT98" s="215" t="s">
        <v>137</v>
      </c>
      <c r="AU98" s="215" t="s">
        <v>79</v>
      </c>
      <c r="AY98" s="18" t="s">
        <v>134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8" t="s">
        <v>79</v>
      </c>
      <c r="BK98" s="216">
        <f>ROUND(I98*H98,2)</f>
        <v>0</v>
      </c>
      <c r="BL98" s="18" t="s">
        <v>153</v>
      </c>
      <c r="BM98" s="215" t="s">
        <v>1183</v>
      </c>
    </row>
    <row r="99" s="2" customFormat="1" ht="24.15" customHeight="1">
      <c r="A99" s="39"/>
      <c r="B99" s="40"/>
      <c r="C99" s="205" t="s">
        <v>170</v>
      </c>
      <c r="D99" s="205" t="s">
        <v>137</v>
      </c>
      <c r="E99" s="206" t="s">
        <v>1184</v>
      </c>
      <c r="F99" s="207" t="s">
        <v>1185</v>
      </c>
      <c r="G99" s="208" t="s">
        <v>225</v>
      </c>
      <c r="H99" s="209">
        <v>80</v>
      </c>
      <c r="I99" s="210"/>
      <c r="J99" s="209">
        <f>ROUND(I99*H99,2)</f>
        <v>0</v>
      </c>
      <c r="K99" s="207" t="s">
        <v>18</v>
      </c>
      <c r="L99" s="45"/>
      <c r="M99" s="211" t="s">
        <v>18</v>
      </c>
      <c r="N99" s="212" t="s">
        <v>42</v>
      </c>
      <c r="O99" s="85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5" t="s">
        <v>153</v>
      </c>
      <c r="AT99" s="215" t="s">
        <v>137</v>
      </c>
      <c r="AU99" s="215" t="s">
        <v>79</v>
      </c>
      <c r="AY99" s="18" t="s">
        <v>134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8" t="s">
        <v>79</v>
      </c>
      <c r="BK99" s="216">
        <f>ROUND(I99*H99,2)</f>
        <v>0</v>
      </c>
      <c r="BL99" s="18" t="s">
        <v>153</v>
      </c>
      <c r="BM99" s="215" t="s">
        <v>1186</v>
      </c>
    </row>
    <row r="100" s="2" customFormat="1" ht="16.5" customHeight="1">
      <c r="A100" s="39"/>
      <c r="B100" s="40"/>
      <c r="C100" s="255" t="s">
        <v>155</v>
      </c>
      <c r="D100" s="255" t="s">
        <v>177</v>
      </c>
      <c r="E100" s="256" t="s">
        <v>1187</v>
      </c>
      <c r="F100" s="257" t="s">
        <v>1188</v>
      </c>
      <c r="G100" s="258" t="s">
        <v>225</v>
      </c>
      <c r="H100" s="259">
        <v>40</v>
      </c>
      <c r="I100" s="260"/>
      <c r="J100" s="259">
        <f>ROUND(I100*H100,2)</f>
        <v>0</v>
      </c>
      <c r="K100" s="257" t="s">
        <v>18</v>
      </c>
      <c r="L100" s="261"/>
      <c r="M100" s="262" t="s">
        <v>18</v>
      </c>
      <c r="N100" s="263" t="s">
        <v>42</v>
      </c>
      <c r="O100" s="85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5" t="s">
        <v>332</v>
      </c>
      <c r="AT100" s="215" t="s">
        <v>177</v>
      </c>
      <c r="AU100" s="215" t="s">
        <v>79</v>
      </c>
      <c r="AY100" s="18" t="s">
        <v>134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8" t="s">
        <v>79</v>
      </c>
      <c r="BK100" s="216">
        <f>ROUND(I100*H100,2)</f>
        <v>0</v>
      </c>
      <c r="BL100" s="18" t="s">
        <v>153</v>
      </c>
      <c r="BM100" s="215" t="s">
        <v>1189</v>
      </c>
    </row>
    <row r="101" s="2" customFormat="1" ht="16.5" customHeight="1">
      <c r="A101" s="39"/>
      <c r="B101" s="40"/>
      <c r="C101" s="255" t="s">
        <v>184</v>
      </c>
      <c r="D101" s="255" t="s">
        <v>177</v>
      </c>
      <c r="E101" s="256" t="s">
        <v>1190</v>
      </c>
      <c r="F101" s="257" t="s">
        <v>1191</v>
      </c>
      <c r="G101" s="258" t="s">
        <v>225</v>
      </c>
      <c r="H101" s="259">
        <v>40</v>
      </c>
      <c r="I101" s="260"/>
      <c r="J101" s="259">
        <f>ROUND(I101*H101,2)</f>
        <v>0</v>
      </c>
      <c r="K101" s="257" t="s">
        <v>18</v>
      </c>
      <c r="L101" s="261"/>
      <c r="M101" s="262" t="s">
        <v>18</v>
      </c>
      <c r="N101" s="263" t="s">
        <v>42</v>
      </c>
      <c r="O101" s="85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5" t="s">
        <v>332</v>
      </c>
      <c r="AT101" s="215" t="s">
        <v>177</v>
      </c>
      <c r="AU101" s="215" t="s">
        <v>79</v>
      </c>
      <c r="AY101" s="18" t="s">
        <v>134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8" t="s">
        <v>79</v>
      </c>
      <c r="BK101" s="216">
        <f>ROUND(I101*H101,2)</f>
        <v>0</v>
      </c>
      <c r="BL101" s="18" t="s">
        <v>153</v>
      </c>
      <c r="BM101" s="215" t="s">
        <v>1192</v>
      </c>
    </row>
    <row r="102" s="12" customFormat="1" ht="25.92" customHeight="1">
      <c r="A102" s="12"/>
      <c r="B102" s="189"/>
      <c r="C102" s="190"/>
      <c r="D102" s="191" t="s">
        <v>70</v>
      </c>
      <c r="E102" s="192" t="s">
        <v>1193</v>
      </c>
      <c r="F102" s="192" t="s">
        <v>1194</v>
      </c>
      <c r="G102" s="190"/>
      <c r="H102" s="190"/>
      <c r="I102" s="193"/>
      <c r="J102" s="194">
        <f>BK102</f>
        <v>0</v>
      </c>
      <c r="K102" s="190"/>
      <c r="L102" s="195"/>
      <c r="M102" s="196"/>
      <c r="N102" s="197"/>
      <c r="O102" s="197"/>
      <c r="P102" s="198">
        <f>SUM(P103:P110)</f>
        <v>0</v>
      </c>
      <c r="Q102" s="197"/>
      <c r="R102" s="198">
        <f>SUM(R103:R110)</f>
        <v>0</v>
      </c>
      <c r="S102" s="197"/>
      <c r="T102" s="199">
        <f>SUM(T103:T110)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0" t="s">
        <v>81</v>
      </c>
      <c r="AT102" s="201" t="s">
        <v>70</v>
      </c>
      <c r="AU102" s="201" t="s">
        <v>71</v>
      </c>
      <c r="AY102" s="200" t="s">
        <v>134</v>
      </c>
      <c r="BK102" s="202">
        <f>SUM(BK103:BK110)</f>
        <v>0</v>
      </c>
    </row>
    <row r="103" s="2" customFormat="1" ht="24.15" customHeight="1">
      <c r="A103" s="39"/>
      <c r="B103" s="40"/>
      <c r="C103" s="205" t="s">
        <v>180</v>
      </c>
      <c r="D103" s="205" t="s">
        <v>137</v>
      </c>
      <c r="E103" s="206" t="s">
        <v>1195</v>
      </c>
      <c r="F103" s="207" t="s">
        <v>1196</v>
      </c>
      <c r="G103" s="208" t="s">
        <v>902</v>
      </c>
      <c r="H103" s="209">
        <v>24</v>
      </c>
      <c r="I103" s="210"/>
      <c r="J103" s="209">
        <f>ROUND(I103*H103,2)</f>
        <v>0</v>
      </c>
      <c r="K103" s="207" t="s">
        <v>18</v>
      </c>
      <c r="L103" s="45"/>
      <c r="M103" s="211" t="s">
        <v>18</v>
      </c>
      <c r="N103" s="212" t="s">
        <v>42</v>
      </c>
      <c r="O103" s="85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5" t="s">
        <v>153</v>
      </c>
      <c r="AT103" s="215" t="s">
        <v>137</v>
      </c>
      <c r="AU103" s="215" t="s">
        <v>79</v>
      </c>
      <c r="AY103" s="18" t="s">
        <v>134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8" t="s">
        <v>79</v>
      </c>
      <c r="BK103" s="216">
        <f>ROUND(I103*H103,2)</f>
        <v>0</v>
      </c>
      <c r="BL103" s="18" t="s">
        <v>153</v>
      </c>
      <c r="BM103" s="215" t="s">
        <v>1197</v>
      </c>
    </row>
    <row r="104" s="2" customFormat="1" ht="24.15" customHeight="1">
      <c r="A104" s="39"/>
      <c r="B104" s="40"/>
      <c r="C104" s="205" t="s">
        <v>195</v>
      </c>
      <c r="D104" s="205" t="s">
        <v>137</v>
      </c>
      <c r="E104" s="206" t="s">
        <v>1198</v>
      </c>
      <c r="F104" s="207" t="s">
        <v>1199</v>
      </c>
      <c r="G104" s="208" t="s">
        <v>694</v>
      </c>
      <c r="H104" s="209">
        <v>52</v>
      </c>
      <c r="I104" s="210"/>
      <c r="J104" s="209">
        <f>ROUND(I104*H104,2)</f>
        <v>0</v>
      </c>
      <c r="K104" s="207" t="s">
        <v>18</v>
      </c>
      <c r="L104" s="45"/>
      <c r="M104" s="211" t="s">
        <v>18</v>
      </c>
      <c r="N104" s="212" t="s">
        <v>42</v>
      </c>
      <c r="O104" s="85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5" t="s">
        <v>153</v>
      </c>
      <c r="AT104" s="215" t="s">
        <v>137</v>
      </c>
      <c r="AU104" s="215" t="s">
        <v>79</v>
      </c>
      <c r="AY104" s="18" t="s">
        <v>134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8" t="s">
        <v>79</v>
      </c>
      <c r="BK104" s="216">
        <f>ROUND(I104*H104,2)</f>
        <v>0</v>
      </c>
      <c r="BL104" s="18" t="s">
        <v>153</v>
      </c>
      <c r="BM104" s="215" t="s">
        <v>1200</v>
      </c>
    </row>
    <row r="105" s="2" customFormat="1" ht="16.5" customHeight="1">
      <c r="A105" s="39"/>
      <c r="B105" s="40"/>
      <c r="C105" s="205" t="s">
        <v>201</v>
      </c>
      <c r="D105" s="205" t="s">
        <v>137</v>
      </c>
      <c r="E105" s="206" t="s">
        <v>1201</v>
      </c>
      <c r="F105" s="207" t="s">
        <v>1202</v>
      </c>
      <c r="G105" s="208" t="s">
        <v>694</v>
      </c>
      <c r="H105" s="209">
        <v>3</v>
      </c>
      <c r="I105" s="210"/>
      <c r="J105" s="209">
        <f>ROUND(I105*H105,2)</f>
        <v>0</v>
      </c>
      <c r="K105" s="207" t="s">
        <v>18</v>
      </c>
      <c r="L105" s="45"/>
      <c r="M105" s="211" t="s">
        <v>18</v>
      </c>
      <c r="N105" s="212" t="s">
        <v>42</v>
      </c>
      <c r="O105" s="85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5" t="s">
        <v>153</v>
      </c>
      <c r="AT105" s="215" t="s">
        <v>137</v>
      </c>
      <c r="AU105" s="215" t="s">
        <v>79</v>
      </c>
      <c r="AY105" s="18" t="s">
        <v>134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8" t="s">
        <v>79</v>
      </c>
      <c r="BK105" s="216">
        <f>ROUND(I105*H105,2)</f>
        <v>0</v>
      </c>
      <c r="BL105" s="18" t="s">
        <v>153</v>
      </c>
      <c r="BM105" s="215" t="s">
        <v>1203</v>
      </c>
    </row>
    <row r="106" s="2" customFormat="1" ht="16.5" customHeight="1">
      <c r="A106" s="39"/>
      <c r="B106" s="40"/>
      <c r="C106" s="205" t="s">
        <v>208</v>
      </c>
      <c r="D106" s="205" t="s">
        <v>137</v>
      </c>
      <c r="E106" s="206" t="s">
        <v>1204</v>
      </c>
      <c r="F106" s="207" t="s">
        <v>1205</v>
      </c>
      <c r="G106" s="208" t="s">
        <v>694</v>
      </c>
      <c r="H106" s="209">
        <v>30</v>
      </c>
      <c r="I106" s="210"/>
      <c r="J106" s="209">
        <f>ROUND(I106*H106,2)</f>
        <v>0</v>
      </c>
      <c r="K106" s="207" t="s">
        <v>18</v>
      </c>
      <c r="L106" s="45"/>
      <c r="M106" s="211" t="s">
        <v>18</v>
      </c>
      <c r="N106" s="212" t="s">
        <v>42</v>
      </c>
      <c r="O106" s="85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5" t="s">
        <v>153</v>
      </c>
      <c r="AT106" s="215" t="s">
        <v>137</v>
      </c>
      <c r="AU106" s="215" t="s">
        <v>79</v>
      </c>
      <c r="AY106" s="18" t="s">
        <v>134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8" t="s">
        <v>79</v>
      </c>
      <c r="BK106" s="216">
        <f>ROUND(I106*H106,2)</f>
        <v>0</v>
      </c>
      <c r="BL106" s="18" t="s">
        <v>153</v>
      </c>
      <c r="BM106" s="215" t="s">
        <v>1206</v>
      </c>
    </row>
    <row r="107" s="2" customFormat="1" ht="24.15" customHeight="1">
      <c r="A107" s="39"/>
      <c r="B107" s="40"/>
      <c r="C107" s="205" t="s">
        <v>215</v>
      </c>
      <c r="D107" s="205" t="s">
        <v>137</v>
      </c>
      <c r="E107" s="206" t="s">
        <v>1207</v>
      </c>
      <c r="F107" s="207" t="s">
        <v>1208</v>
      </c>
      <c r="G107" s="208" t="s">
        <v>694</v>
      </c>
      <c r="H107" s="209">
        <v>60</v>
      </c>
      <c r="I107" s="210"/>
      <c r="J107" s="209">
        <f>ROUND(I107*H107,2)</f>
        <v>0</v>
      </c>
      <c r="K107" s="207" t="s">
        <v>18</v>
      </c>
      <c r="L107" s="45"/>
      <c r="M107" s="211" t="s">
        <v>18</v>
      </c>
      <c r="N107" s="212" t="s">
        <v>42</v>
      </c>
      <c r="O107" s="85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5" t="s">
        <v>153</v>
      </c>
      <c r="AT107" s="215" t="s">
        <v>137</v>
      </c>
      <c r="AU107" s="215" t="s">
        <v>79</v>
      </c>
      <c r="AY107" s="18" t="s">
        <v>134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8" t="s">
        <v>79</v>
      </c>
      <c r="BK107" s="216">
        <f>ROUND(I107*H107,2)</f>
        <v>0</v>
      </c>
      <c r="BL107" s="18" t="s">
        <v>153</v>
      </c>
      <c r="BM107" s="215" t="s">
        <v>1209</v>
      </c>
    </row>
    <row r="108" s="2" customFormat="1" ht="16.5" customHeight="1">
      <c r="A108" s="39"/>
      <c r="B108" s="40"/>
      <c r="C108" s="205" t="s">
        <v>222</v>
      </c>
      <c r="D108" s="205" t="s">
        <v>137</v>
      </c>
      <c r="E108" s="206" t="s">
        <v>1210</v>
      </c>
      <c r="F108" s="207" t="s">
        <v>1211</v>
      </c>
      <c r="G108" s="208" t="s">
        <v>694</v>
      </c>
      <c r="H108" s="209">
        <v>3</v>
      </c>
      <c r="I108" s="210"/>
      <c r="J108" s="209">
        <f>ROUND(I108*H108,2)</f>
        <v>0</v>
      </c>
      <c r="K108" s="207" t="s">
        <v>18</v>
      </c>
      <c r="L108" s="45"/>
      <c r="M108" s="211" t="s">
        <v>18</v>
      </c>
      <c r="N108" s="212" t="s">
        <v>42</v>
      </c>
      <c r="O108" s="85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5" t="s">
        <v>153</v>
      </c>
      <c r="AT108" s="215" t="s">
        <v>137</v>
      </c>
      <c r="AU108" s="215" t="s">
        <v>79</v>
      </c>
      <c r="AY108" s="18" t="s">
        <v>134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8" t="s">
        <v>79</v>
      </c>
      <c r="BK108" s="216">
        <f>ROUND(I108*H108,2)</f>
        <v>0</v>
      </c>
      <c r="BL108" s="18" t="s">
        <v>153</v>
      </c>
      <c r="BM108" s="215" t="s">
        <v>1212</v>
      </c>
    </row>
    <row r="109" s="2" customFormat="1" ht="24.15" customHeight="1">
      <c r="A109" s="39"/>
      <c r="B109" s="40"/>
      <c r="C109" s="205" t="s">
        <v>229</v>
      </c>
      <c r="D109" s="205" t="s">
        <v>137</v>
      </c>
      <c r="E109" s="206" t="s">
        <v>1213</v>
      </c>
      <c r="F109" s="207" t="s">
        <v>1214</v>
      </c>
      <c r="G109" s="208" t="s">
        <v>694</v>
      </c>
      <c r="H109" s="209">
        <v>4</v>
      </c>
      <c r="I109" s="210"/>
      <c r="J109" s="209">
        <f>ROUND(I109*H109,2)</f>
        <v>0</v>
      </c>
      <c r="K109" s="207" t="s">
        <v>18</v>
      </c>
      <c r="L109" s="45"/>
      <c r="M109" s="211" t="s">
        <v>18</v>
      </c>
      <c r="N109" s="212" t="s">
        <v>42</v>
      </c>
      <c r="O109" s="85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5" t="s">
        <v>153</v>
      </c>
      <c r="AT109" s="215" t="s">
        <v>137</v>
      </c>
      <c r="AU109" s="215" t="s">
        <v>79</v>
      </c>
      <c r="AY109" s="18" t="s">
        <v>134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8" t="s">
        <v>79</v>
      </c>
      <c r="BK109" s="216">
        <f>ROUND(I109*H109,2)</f>
        <v>0</v>
      </c>
      <c r="BL109" s="18" t="s">
        <v>153</v>
      </c>
      <c r="BM109" s="215" t="s">
        <v>1215</v>
      </c>
    </row>
    <row r="110" s="2" customFormat="1" ht="16.5" customHeight="1">
      <c r="A110" s="39"/>
      <c r="B110" s="40"/>
      <c r="C110" s="205" t="s">
        <v>8</v>
      </c>
      <c r="D110" s="205" t="s">
        <v>137</v>
      </c>
      <c r="E110" s="206" t="s">
        <v>1216</v>
      </c>
      <c r="F110" s="207" t="s">
        <v>1217</v>
      </c>
      <c r="G110" s="208" t="s">
        <v>694</v>
      </c>
      <c r="H110" s="209">
        <v>4</v>
      </c>
      <c r="I110" s="210"/>
      <c r="J110" s="209">
        <f>ROUND(I110*H110,2)</f>
        <v>0</v>
      </c>
      <c r="K110" s="207" t="s">
        <v>18</v>
      </c>
      <c r="L110" s="45"/>
      <c r="M110" s="211" t="s">
        <v>18</v>
      </c>
      <c r="N110" s="212" t="s">
        <v>42</v>
      </c>
      <c r="O110" s="85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5" t="s">
        <v>153</v>
      </c>
      <c r="AT110" s="215" t="s">
        <v>137</v>
      </c>
      <c r="AU110" s="215" t="s">
        <v>79</v>
      </c>
      <c r="AY110" s="18" t="s">
        <v>134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8" t="s">
        <v>79</v>
      </c>
      <c r="BK110" s="216">
        <f>ROUND(I110*H110,2)</f>
        <v>0</v>
      </c>
      <c r="BL110" s="18" t="s">
        <v>153</v>
      </c>
      <c r="BM110" s="215" t="s">
        <v>1218</v>
      </c>
    </row>
    <row r="111" s="12" customFormat="1" ht="25.92" customHeight="1">
      <c r="A111" s="12"/>
      <c r="B111" s="189"/>
      <c r="C111" s="190"/>
      <c r="D111" s="191" t="s">
        <v>70</v>
      </c>
      <c r="E111" s="192" t="s">
        <v>445</v>
      </c>
      <c r="F111" s="192" t="s">
        <v>446</v>
      </c>
      <c r="G111" s="190"/>
      <c r="H111" s="190"/>
      <c r="I111" s="193"/>
      <c r="J111" s="194">
        <f>BK111</f>
        <v>0</v>
      </c>
      <c r="K111" s="190"/>
      <c r="L111" s="195"/>
      <c r="M111" s="196"/>
      <c r="N111" s="197"/>
      <c r="O111" s="197"/>
      <c r="P111" s="198">
        <f>P112+P179+P182+P184+P187</f>
        <v>0</v>
      </c>
      <c r="Q111" s="197"/>
      <c r="R111" s="198">
        <f>R112+R179+R182+R184+R187</f>
        <v>0.57954000000000006</v>
      </c>
      <c r="S111" s="197"/>
      <c r="T111" s="199">
        <f>T112+T179+T182+T184+T187</f>
        <v>1.7244740000000001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0" t="s">
        <v>81</v>
      </c>
      <c r="AT111" s="201" t="s">
        <v>70</v>
      </c>
      <c r="AU111" s="201" t="s">
        <v>71</v>
      </c>
      <c r="AY111" s="200" t="s">
        <v>134</v>
      </c>
      <c r="BK111" s="202">
        <f>BK112+BK179+BK182+BK184+BK187</f>
        <v>0</v>
      </c>
    </row>
    <row r="112" s="12" customFormat="1" ht="22.8" customHeight="1">
      <c r="A112" s="12"/>
      <c r="B112" s="189"/>
      <c r="C112" s="190"/>
      <c r="D112" s="191" t="s">
        <v>70</v>
      </c>
      <c r="E112" s="203" t="s">
        <v>538</v>
      </c>
      <c r="F112" s="203" t="s">
        <v>539</v>
      </c>
      <c r="G112" s="190"/>
      <c r="H112" s="190"/>
      <c r="I112" s="193"/>
      <c r="J112" s="204">
        <f>BK112</f>
        <v>0</v>
      </c>
      <c r="K112" s="190"/>
      <c r="L112" s="195"/>
      <c r="M112" s="196"/>
      <c r="N112" s="197"/>
      <c r="O112" s="197"/>
      <c r="P112" s="198">
        <f>SUM(P113:P178)</f>
        <v>0</v>
      </c>
      <c r="Q112" s="197"/>
      <c r="R112" s="198">
        <f>SUM(R113:R178)</f>
        <v>0.30954000000000004</v>
      </c>
      <c r="S112" s="197"/>
      <c r="T112" s="199">
        <f>SUM(T113:T178)</f>
        <v>1.7244740000000001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0" t="s">
        <v>81</v>
      </c>
      <c r="AT112" s="201" t="s">
        <v>70</v>
      </c>
      <c r="AU112" s="201" t="s">
        <v>79</v>
      </c>
      <c r="AY112" s="200" t="s">
        <v>134</v>
      </c>
      <c r="BK112" s="202">
        <f>SUM(BK113:BK178)</f>
        <v>0</v>
      </c>
    </row>
    <row r="113" s="2" customFormat="1" ht="37.8" customHeight="1">
      <c r="A113" s="39"/>
      <c r="B113" s="40"/>
      <c r="C113" s="205" t="s">
        <v>153</v>
      </c>
      <c r="D113" s="205" t="s">
        <v>137</v>
      </c>
      <c r="E113" s="206" t="s">
        <v>1219</v>
      </c>
      <c r="F113" s="207" t="s">
        <v>1220</v>
      </c>
      <c r="G113" s="208" t="s">
        <v>225</v>
      </c>
      <c r="H113" s="209">
        <v>120</v>
      </c>
      <c r="I113" s="210"/>
      <c r="J113" s="209">
        <f>ROUND(I113*H113,2)</f>
        <v>0</v>
      </c>
      <c r="K113" s="207" t="s">
        <v>942</v>
      </c>
      <c r="L113" s="45"/>
      <c r="M113" s="211" t="s">
        <v>18</v>
      </c>
      <c r="N113" s="212" t="s">
        <v>42</v>
      </c>
      <c r="O113" s="85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5" t="s">
        <v>153</v>
      </c>
      <c r="AT113" s="215" t="s">
        <v>137</v>
      </c>
      <c r="AU113" s="215" t="s">
        <v>81</v>
      </c>
      <c r="AY113" s="18" t="s">
        <v>134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8" t="s">
        <v>79</v>
      </c>
      <c r="BK113" s="216">
        <f>ROUND(I113*H113,2)</f>
        <v>0</v>
      </c>
      <c r="BL113" s="18" t="s">
        <v>153</v>
      </c>
      <c r="BM113" s="215" t="s">
        <v>1221</v>
      </c>
    </row>
    <row r="114" s="2" customFormat="1">
      <c r="A114" s="39"/>
      <c r="B114" s="40"/>
      <c r="C114" s="41"/>
      <c r="D114" s="217" t="s">
        <v>144</v>
      </c>
      <c r="E114" s="41"/>
      <c r="F114" s="218" t="s">
        <v>1222</v>
      </c>
      <c r="G114" s="41"/>
      <c r="H114" s="41"/>
      <c r="I114" s="219"/>
      <c r="J114" s="41"/>
      <c r="K114" s="41"/>
      <c r="L114" s="45"/>
      <c r="M114" s="220"/>
      <c r="N114" s="22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144</v>
      </c>
      <c r="AU114" s="18" t="s">
        <v>81</v>
      </c>
    </row>
    <row r="115" s="2" customFormat="1" ht="21.75" customHeight="1">
      <c r="A115" s="39"/>
      <c r="B115" s="40"/>
      <c r="C115" s="255" t="s">
        <v>242</v>
      </c>
      <c r="D115" s="255" t="s">
        <v>177</v>
      </c>
      <c r="E115" s="256" t="s">
        <v>1223</v>
      </c>
      <c r="F115" s="257" t="s">
        <v>1224</v>
      </c>
      <c r="G115" s="258" t="s">
        <v>225</v>
      </c>
      <c r="H115" s="259">
        <v>126</v>
      </c>
      <c r="I115" s="260"/>
      <c r="J115" s="259">
        <f>ROUND(I115*H115,2)</f>
        <v>0</v>
      </c>
      <c r="K115" s="257" t="s">
        <v>942</v>
      </c>
      <c r="L115" s="261"/>
      <c r="M115" s="262" t="s">
        <v>18</v>
      </c>
      <c r="N115" s="263" t="s">
        <v>42</v>
      </c>
      <c r="O115" s="85"/>
      <c r="P115" s="213">
        <f>O115*H115</f>
        <v>0</v>
      </c>
      <c r="Q115" s="213">
        <v>0.00050000000000000001</v>
      </c>
      <c r="R115" s="213">
        <f>Q115*H115</f>
        <v>0.063</v>
      </c>
      <c r="S115" s="213">
        <v>0</v>
      </c>
      <c r="T115" s="21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5" t="s">
        <v>332</v>
      </c>
      <c r="AT115" s="215" t="s">
        <v>177</v>
      </c>
      <c r="AU115" s="215" t="s">
        <v>81</v>
      </c>
      <c r="AY115" s="18" t="s">
        <v>134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8" t="s">
        <v>79</v>
      </c>
      <c r="BK115" s="216">
        <f>ROUND(I115*H115,2)</f>
        <v>0</v>
      </c>
      <c r="BL115" s="18" t="s">
        <v>153</v>
      </c>
      <c r="BM115" s="215" t="s">
        <v>1225</v>
      </c>
    </row>
    <row r="116" s="2" customFormat="1">
      <c r="A116" s="39"/>
      <c r="B116" s="40"/>
      <c r="C116" s="41"/>
      <c r="D116" s="217" t="s">
        <v>144</v>
      </c>
      <c r="E116" s="41"/>
      <c r="F116" s="218" t="s">
        <v>1226</v>
      </c>
      <c r="G116" s="41"/>
      <c r="H116" s="41"/>
      <c r="I116" s="219"/>
      <c r="J116" s="41"/>
      <c r="K116" s="41"/>
      <c r="L116" s="45"/>
      <c r="M116" s="220"/>
      <c r="N116" s="22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144</v>
      </c>
      <c r="AU116" s="18" t="s">
        <v>81</v>
      </c>
    </row>
    <row r="117" s="13" customFormat="1">
      <c r="A117" s="13"/>
      <c r="B117" s="222"/>
      <c r="C117" s="223"/>
      <c r="D117" s="224" t="s">
        <v>146</v>
      </c>
      <c r="E117" s="223"/>
      <c r="F117" s="226" t="s">
        <v>1227</v>
      </c>
      <c r="G117" s="223"/>
      <c r="H117" s="227">
        <v>126</v>
      </c>
      <c r="I117" s="228"/>
      <c r="J117" s="223"/>
      <c r="K117" s="223"/>
      <c r="L117" s="229"/>
      <c r="M117" s="230"/>
      <c r="N117" s="231"/>
      <c r="O117" s="231"/>
      <c r="P117" s="231"/>
      <c r="Q117" s="231"/>
      <c r="R117" s="231"/>
      <c r="S117" s="231"/>
      <c r="T117" s="23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3" t="s">
        <v>146</v>
      </c>
      <c r="AU117" s="233" t="s">
        <v>81</v>
      </c>
      <c r="AV117" s="13" t="s">
        <v>81</v>
      </c>
      <c r="AW117" s="13" t="s">
        <v>4</v>
      </c>
      <c r="AX117" s="13" t="s">
        <v>79</v>
      </c>
      <c r="AY117" s="233" t="s">
        <v>134</v>
      </c>
    </row>
    <row r="118" s="2" customFormat="1" ht="37.8" customHeight="1">
      <c r="A118" s="39"/>
      <c r="B118" s="40"/>
      <c r="C118" s="205" t="s">
        <v>247</v>
      </c>
      <c r="D118" s="205" t="s">
        <v>137</v>
      </c>
      <c r="E118" s="206" t="s">
        <v>1228</v>
      </c>
      <c r="F118" s="207" t="s">
        <v>1229</v>
      </c>
      <c r="G118" s="208" t="s">
        <v>225</v>
      </c>
      <c r="H118" s="209">
        <v>134</v>
      </c>
      <c r="I118" s="210"/>
      <c r="J118" s="209">
        <f>ROUND(I118*H118,2)</f>
        <v>0</v>
      </c>
      <c r="K118" s="207" t="s">
        <v>18</v>
      </c>
      <c r="L118" s="45"/>
      <c r="M118" s="211" t="s">
        <v>18</v>
      </c>
      <c r="N118" s="212" t="s">
        <v>42</v>
      </c>
      <c r="O118" s="85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5" t="s">
        <v>153</v>
      </c>
      <c r="AT118" s="215" t="s">
        <v>137</v>
      </c>
      <c r="AU118" s="215" t="s">
        <v>81</v>
      </c>
      <c r="AY118" s="18" t="s">
        <v>134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8" t="s">
        <v>79</v>
      </c>
      <c r="BK118" s="216">
        <f>ROUND(I118*H118,2)</f>
        <v>0</v>
      </c>
      <c r="BL118" s="18" t="s">
        <v>153</v>
      </c>
      <c r="BM118" s="215" t="s">
        <v>1230</v>
      </c>
    </row>
    <row r="119" s="2" customFormat="1" ht="16.5" customHeight="1">
      <c r="A119" s="39"/>
      <c r="B119" s="40"/>
      <c r="C119" s="255" t="s">
        <v>252</v>
      </c>
      <c r="D119" s="255" t="s">
        <v>177</v>
      </c>
      <c r="E119" s="256" t="s">
        <v>1231</v>
      </c>
      <c r="F119" s="257" t="s">
        <v>1232</v>
      </c>
      <c r="G119" s="258" t="s">
        <v>225</v>
      </c>
      <c r="H119" s="259">
        <v>88</v>
      </c>
      <c r="I119" s="260"/>
      <c r="J119" s="259">
        <f>ROUND(I119*H119,2)</f>
        <v>0</v>
      </c>
      <c r="K119" s="257" t="s">
        <v>18</v>
      </c>
      <c r="L119" s="261"/>
      <c r="M119" s="262" t="s">
        <v>18</v>
      </c>
      <c r="N119" s="263" t="s">
        <v>42</v>
      </c>
      <c r="O119" s="85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5" t="s">
        <v>332</v>
      </c>
      <c r="AT119" s="215" t="s">
        <v>177</v>
      </c>
      <c r="AU119" s="215" t="s">
        <v>81</v>
      </c>
      <c r="AY119" s="18" t="s">
        <v>134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8" t="s">
        <v>79</v>
      </c>
      <c r="BK119" s="216">
        <f>ROUND(I119*H119,2)</f>
        <v>0</v>
      </c>
      <c r="BL119" s="18" t="s">
        <v>153</v>
      </c>
      <c r="BM119" s="215" t="s">
        <v>1233</v>
      </c>
    </row>
    <row r="120" s="2" customFormat="1" ht="16.5" customHeight="1">
      <c r="A120" s="39"/>
      <c r="B120" s="40"/>
      <c r="C120" s="255" t="s">
        <v>260</v>
      </c>
      <c r="D120" s="255" t="s">
        <v>177</v>
      </c>
      <c r="E120" s="256" t="s">
        <v>1234</v>
      </c>
      <c r="F120" s="257" t="s">
        <v>1235</v>
      </c>
      <c r="G120" s="258" t="s">
        <v>225</v>
      </c>
      <c r="H120" s="259">
        <v>46</v>
      </c>
      <c r="I120" s="260"/>
      <c r="J120" s="259">
        <f>ROUND(I120*H120,2)</f>
        <v>0</v>
      </c>
      <c r="K120" s="257" t="s">
        <v>942</v>
      </c>
      <c r="L120" s="261"/>
      <c r="M120" s="262" t="s">
        <v>18</v>
      </c>
      <c r="N120" s="263" t="s">
        <v>42</v>
      </c>
      <c r="O120" s="85"/>
      <c r="P120" s="213">
        <f>O120*H120</f>
        <v>0</v>
      </c>
      <c r="Q120" s="213">
        <v>0.00012999999999999999</v>
      </c>
      <c r="R120" s="213">
        <f>Q120*H120</f>
        <v>0.0059799999999999992</v>
      </c>
      <c r="S120" s="213">
        <v>0</v>
      </c>
      <c r="T120" s="21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5" t="s">
        <v>332</v>
      </c>
      <c r="AT120" s="215" t="s">
        <v>177</v>
      </c>
      <c r="AU120" s="215" t="s">
        <v>81</v>
      </c>
      <c r="AY120" s="18" t="s">
        <v>134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8" t="s">
        <v>79</v>
      </c>
      <c r="BK120" s="216">
        <f>ROUND(I120*H120,2)</f>
        <v>0</v>
      </c>
      <c r="BL120" s="18" t="s">
        <v>153</v>
      </c>
      <c r="BM120" s="215" t="s">
        <v>1236</v>
      </c>
    </row>
    <row r="121" s="2" customFormat="1">
      <c r="A121" s="39"/>
      <c r="B121" s="40"/>
      <c r="C121" s="41"/>
      <c r="D121" s="217" t="s">
        <v>144</v>
      </c>
      <c r="E121" s="41"/>
      <c r="F121" s="218" t="s">
        <v>1237</v>
      </c>
      <c r="G121" s="41"/>
      <c r="H121" s="41"/>
      <c r="I121" s="219"/>
      <c r="J121" s="41"/>
      <c r="K121" s="41"/>
      <c r="L121" s="45"/>
      <c r="M121" s="220"/>
      <c r="N121" s="22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144</v>
      </c>
      <c r="AU121" s="18" t="s">
        <v>81</v>
      </c>
    </row>
    <row r="122" s="13" customFormat="1">
      <c r="A122" s="13"/>
      <c r="B122" s="222"/>
      <c r="C122" s="223"/>
      <c r="D122" s="224" t="s">
        <v>146</v>
      </c>
      <c r="E122" s="223"/>
      <c r="F122" s="226" t="s">
        <v>1238</v>
      </c>
      <c r="G122" s="223"/>
      <c r="H122" s="227">
        <v>46</v>
      </c>
      <c r="I122" s="228"/>
      <c r="J122" s="223"/>
      <c r="K122" s="223"/>
      <c r="L122" s="229"/>
      <c r="M122" s="230"/>
      <c r="N122" s="231"/>
      <c r="O122" s="231"/>
      <c r="P122" s="231"/>
      <c r="Q122" s="231"/>
      <c r="R122" s="231"/>
      <c r="S122" s="231"/>
      <c r="T122" s="23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3" t="s">
        <v>146</v>
      </c>
      <c r="AU122" s="233" t="s">
        <v>81</v>
      </c>
      <c r="AV122" s="13" t="s">
        <v>81</v>
      </c>
      <c r="AW122" s="13" t="s">
        <v>4</v>
      </c>
      <c r="AX122" s="13" t="s">
        <v>79</v>
      </c>
      <c r="AY122" s="233" t="s">
        <v>134</v>
      </c>
    </row>
    <row r="123" s="2" customFormat="1" ht="37.8" customHeight="1">
      <c r="A123" s="39"/>
      <c r="B123" s="40"/>
      <c r="C123" s="205" t="s">
        <v>7</v>
      </c>
      <c r="D123" s="205" t="s">
        <v>137</v>
      </c>
      <c r="E123" s="206" t="s">
        <v>1239</v>
      </c>
      <c r="F123" s="207" t="s">
        <v>1240</v>
      </c>
      <c r="G123" s="208" t="s">
        <v>225</v>
      </c>
      <c r="H123" s="209">
        <v>168</v>
      </c>
      <c r="I123" s="210"/>
      <c r="J123" s="209">
        <f>ROUND(I123*H123,2)</f>
        <v>0</v>
      </c>
      <c r="K123" s="207" t="s">
        <v>942</v>
      </c>
      <c r="L123" s="45"/>
      <c r="M123" s="211" t="s">
        <v>18</v>
      </c>
      <c r="N123" s="212" t="s">
        <v>42</v>
      </c>
      <c r="O123" s="85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5" t="s">
        <v>153</v>
      </c>
      <c r="AT123" s="215" t="s">
        <v>137</v>
      </c>
      <c r="AU123" s="215" t="s">
        <v>81</v>
      </c>
      <c r="AY123" s="18" t="s">
        <v>134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8" t="s">
        <v>79</v>
      </c>
      <c r="BK123" s="216">
        <f>ROUND(I123*H123,2)</f>
        <v>0</v>
      </c>
      <c r="BL123" s="18" t="s">
        <v>153</v>
      </c>
      <c r="BM123" s="215" t="s">
        <v>1241</v>
      </c>
    </row>
    <row r="124" s="2" customFormat="1">
      <c r="A124" s="39"/>
      <c r="B124" s="40"/>
      <c r="C124" s="41"/>
      <c r="D124" s="217" t="s">
        <v>144</v>
      </c>
      <c r="E124" s="41"/>
      <c r="F124" s="218" t="s">
        <v>1242</v>
      </c>
      <c r="G124" s="41"/>
      <c r="H124" s="41"/>
      <c r="I124" s="219"/>
      <c r="J124" s="41"/>
      <c r="K124" s="41"/>
      <c r="L124" s="45"/>
      <c r="M124" s="220"/>
      <c r="N124" s="22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144</v>
      </c>
      <c r="AU124" s="18" t="s">
        <v>81</v>
      </c>
    </row>
    <row r="125" s="2" customFormat="1" ht="16.5" customHeight="1">
      <c r="A125" s="39"/>
      <c r="B125" s="40"/>
      <c r="C125" s="255" t="s">
        <v>273</v>
      </c>
      <c r="D125" s="255" t="s">
        <v>177</v>
      </c>
      <c r="E125" s="256" t="s">
        <v>1243</v>
      </c>
      <c r="F125" s="257" t="s">
        <v>1244</v>
      </c>
      <c r="G125" s="258" t="s">
        <v>225</v>
      </c>
      <c r="H125" s="259">
        <v>112</v>
      </c>
      <c r="I125" s="260"/>
      <c r="J125" s="259">
        <f>ROUND(I125*H125,2)</f>
        <v>0</v>
      </c>
      <c r="K125" s="257" t="s">
        <v>18</v>
      </c>
      <c r="L125" s="261"/>
      <c r="M125" s="262" t="s">
        <v>18</v>
      </c>
      <c r="N125" s="263" t="s">
        <v>42</v>
      </c>
      <c r="O125" s="85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5" t="s">
        <v>332</v>
      </c>
      <c r="AT125" s="215" t="s">
        <v>177</v>
      </c>
      <c r="AU125" s="215" t="s">
        <v>81</v>
      </c>
      <c r="AY125" s="18" t="s">
        <v>134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8" t="s">
        <v>79</v>
      </c>
      <c r="BK125" s="216">
        <f>ROUND(I125*H125,2)</f>
        <v>0</v>
      </c>
      <c r="BL125" s="18" t="s">
        <v>153</v>
      </c>
      <c r="BM125" s="215" t="s">
        <v>1245</v>
      </c>
    </row>
    <row r="126" s="13" customFormat="1">
      <c r="A126" s="13"/>
      <c r="B126" s="222"/>
      <c r="C126" s="223"/>
      <c r="D126" s="224" t="s">
        <v>146</v>
      </c>
      <c r="E126" s="223"/>
      <c r="F126" s="226" t="s">
        <v>1246</v>
      </c>
      <c r="G126" s="223"/>
      <c r="H126" s="227">
        <v>112</v>
      </c>
      <c r="I126" s="228"/>
      <c r="J126" s="223"/>
      <c r="K126" s="223"/>
      <c r="L126" s="229"/>
      <c r="M126" s="230"/>
      <c r="N126" s="231"/>
      <c r="O126" s="231"/>
      <c r="P126" s="231"/>
      <c r="Q126" s="231"/>
      <c r="R126" s="231"/>
      <c r="S126" s="231"/>
      <c r="T126" s="23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3" t="s">
        <v>146</v>
      </c>
      <c r="AU126" s="233" t="s">
        <v>81</v>
      </c>
      <c r="AV126" s="13" t="s">
        <v>81</v>
      </c>
      <c r="AW126" s="13" t="s">
        <v>4</v>
      </c>
      <c r="AX126" s="13" t="s">
        <v>79</v>
      </c>
      <c r="AY126" s="233" t="s">
        <v>134</v>
      </c>
    </row>
    <row r="127" s="2" customFormat="1" ht="16.5" customHeight="1">
      <c r="A127" s="39"/>
      <c r="B127" s="40"/>
      <c r="C127" s="255" t="s">
        <v>280</v>
      </c>
      <c r="D127" s="255" t="s">
        <v>177</v>
      </c>
      <c r="E127" s="256" t="s">
        <v>1247</v>
      </c>
      <c r="F127" s="257" t="s">
        <v>1248</v>
      </c>
      <c r="G127" s="258" t="s">
        <v>225</v>
      </c>
      <c r="H127" s="259">
        <v>56</v>
      </c>
      <c r="I127" s="260"/>
      <c r="J127" s="259">
        <f>ROUND(I127*H127,2)</f>
        <v>0</v>
      </c>
      <c r="K127" s="257" t="s">
        <v>18</v>
      </c>
      <c r="L127" s="261"/>
      <c r="M127" s="262" t="s">
        <v>18</v>
      </c>
      <c r="N127" s="263" t="s">
        <v>42</v>
      </c>
      <c r="O127" s="85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5" t="s">
        <v>332</v>
      </c>
      <c r="AT127" s="215" t="s">
        <v>177</v>
      </c>
      <c r="AU127" s="215" t="s">
        <v>81</v>
      </c>
      <c r="AY127" s="18" t="s">
        <v>134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8" t="s">
        <v>79</v>
      </c>
      <c r="BK127" s="216">
        <f>ROUND(I127*H127,2)</f>
        <v>0</v>
      </c>
      <c r="BL127" s="18" t="s">
        <v>153</v>
      </c>
      <c r="BM127" s="215" t="s">
        <v>1249</v>
      </c>
    </row>
    <row r="128" s="13" customFormat="1">
      <c r="A128" s="13"/>
      <c r="B128" s="222"/>
      <c r="C128" s="223"/>
      <c r="D128" s="224" t="s">
        <v>146</v>
      </c>
      <c r="E128" s="223"/>
      <c r="F128" s="226" t="s">
        <v>1250</v>
      </c>
      <c r="G128" s="223"/>
      <c r="H128" s="227">
        <v>56</v>
      </c>
      <c r="I128" s="228"/>
      <c r="J128" s="223"/>
      <c r="K128" s="223"/>
      <c r="L128" s="229"/>
      <c r="M128" s="230"/>
      <c r="N128" s="231"/>
      <c r="O128" s="231"/>
      <c r="P128" s="231"/>
      <c r="Q128" s="231"/>
      <c r="R128" s="231"/>
      <c r="S128" s="231"/>
      <c r="T128" s="23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3" t="s">
        <v>146</v>
      </c>
      <c r="AU128" s="233" t="s">
        <v>81</v>
      </c>
      <c r="AV128" s="13" t="s">
        <v>81</v>
      </c>
      <c r="AW128" s="13" t="s">
        <v>4</v>
      </c>
      <c r="AX128" s="13" t="s">
        <v>79</v>
      </c>
      <c r="AY128" s="233" t="s">
        <v>134</v>
      </c>
    </row>
    <row r="129" s="2" customFormat="1" ht="24.15" customHeight="1">
      <c r="A129" s="39"/>
      <c r="B129" s="40"/>
      <c r="C129" s="255" t="s">
        <v>286</v>
      </c>
      <c r="D129" s="255" t="s">
        <v>177</v>
      </c>
      <c r="E129" s="256" t="s">
        <v>1251</v>
      </c>
      <c r="F129" s="257" t="s">
        <v>1252</v>
      </c>
      <c r="G129" s="258" t="s">
        <v>225</v>
      </c>
      <c r="H129" s="259">
        <v>621</v>
      </c>
      <c r="I129" s="260"/>
      <c r="J129" s="259">
        <f>ROUND(I129*H129,2)</f>
        <v>0</v>
      </c>
      <c r="K129" s="257" t="s">
        <v>18</v>
      </c>
      <c r="L129" s="261"/>
      <c r="M129" s="262" t="s">
        <v>18</v>
      </c>
      <c r="N129" s="263" t="s">
        <v>42</v>
      </c>
      <c r="O129" s="85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5" t="s">
        <v>332</v>
      </c>
      <c r="AT129" s="215" t="s">
        <v>177</v>
      </c>
      <c r="AU129" s="215" t="s">
        <v>81</v>
      </c>
      <c r="AY129" s="18" t="s">
        <v>134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8" t="s">
        <v>79</v>
      </c>
      <c r="BK129" s="216">
        <f>ROUND(I129*H129,2)</f>
        <v>0</v>
      </c>
      <c r="BL129" s="18" t="s">
        <v>153</v>
      </c>
      <c r="BM129" s="215" t="s">
        <v>1253</v>
      </c>
    </row>
    <row r="130" s="13" customFormat="1">
      <c r="A130" s="13"/>
      <c r="B130" s="222"/>
      <c r="C130" s="223"/>
      <c r="D130" s="224" t="s">
        <v>146</v>
      </c>
      <c r="E130" s="223"/>
      <c r="F130" s="226" t="s">
        <v>1254</v>
      </c>
      <c r="G130" s="223"/>
      <c r="H130" s="227">
        <v>621</v>
      </c>
      <c r="I130" s="228"/>
      <c r="J130" s="223"/>
      <c r="K130" s="223"/>
      <c r="L130" s="229"/>
      <c r="M130" s="230"/>
      <c r="N130" s="231"/>
      <c r="O130" s="231"/>
      <c r="P130" s="231"/>
      <c r="Q130" s="231"/>
      <c r="R130" s="231"/>
      <c r="S130" s="231"/>
      <c r="T130" s="23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3" t="s">
        <v>146</v>
      </c>
      <c r="AU130" s="233" t="s">
        <v>81</v>
      </c>
      <c r="AV130" s="13" t="s">
        <v>81</v>
      </c>
      <c r="AW130" s="13" t="s">
        <v>4</v>
      </c>
      <c r="AX130" s="13" t="s">
        <v>79</v>
      </c>
      <c r="AY130" s="233" t="s">
        <v>134</v>
      </c>
    </row>
    <row r="131" s="2" customFormat="1" ht="16.5" customHeight="1">
      <c r="A131" s="39"/>
      <c r="B131" s="40"/>
      <c r="C131" s="255" t="s">
        <v>291</v>
      </c>
      <c r="D131" s="255" t="s">
        <v>177</v>
      </c>
      <c r="E131" s="256" t="s">
        <v>1255</v>
      </c>
      <c r="F131" s="257" t="s">
        <v>1256</v>
      </c>
      <c r="G131" s="258" t="s">
        <v>225</v>
      </c>
      <c r="H131" s="259">
        <v>11.5</v>
      </c>
      <c r="I131" s="260"/>
      <c r="J131" s="259">
        <f>ROUND(I131*H131,2)</f>
        <v>0</v>
      </c>
      <c r="K131" s="257" t="s">
        <v>18</v>
      </c>
      <c r="L131" s="261"/>
      <c r="M131" s="262" t="s">
        <v>18</v>
      </c>
      <c r="N131" s="263" t="s">
        <v>42</v>
      </c>
      <c r="O131" s="85"/>
      <c r="P131" s="213">
        <f>O131*H131</f>
        <v>0</v>
      </c>
      <c r="Q131" s="213">
        <v>6.0000000000000002E-05</v>
      </c>
      <c r="R131" s="213">
        <f>Q131*H131</f>
        <v>0.00068999999999999997</v>
      </c>
      <c r="S131" s="213">
        <v>0</v>
      </c>
      <c r="T131" s="21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5" t="s">
        <v>332</v>
      </c>
      <c r="AT131" s="215" t="s">
        <v>177</v>
      </c>
      <c r="AU131" s="215" t="s">
        <v>81</v>
      </c>
      <c r="AY131" s="18" t="s">
        <v>134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8" t="s">
        <v>79</v>
      </c>
      <c r="BK131" s="216">
        <f>ROUND(I131*H131,2)</f>
        <v>0</v>
      </c>
      <c r="BL131" s="18" t="s">
        <v>153</v>
      </c>
      <c r="BM131" s="215" t="s">
        <v>1257</v>
      </c>
    </row>
    <row r="132" s="13" customFormat="1">
      <c r="A132" s="13"/>
      <c r="B132" s="222"/>
      <c r="C132" s="223"/>
      <c r="D132" s="224" t="s">
        <v>146</v>
      </c>
      <c r="E132" s="223"/>
      <c r="F132" s="226" t="s">
        <v>1258</v>
      </c>
      <c r="G132" s="223"/>
      <c r="H132" s="227">
        <v>11.5</v>
      </c>
      <c r="I132" s="228"/>
      <c r="J132" s="223"/>
      <c r="K132" s="223"/>
      <c r="L132" s="229"/>
      <c r="M132" s="230"/>
      <c r="N132" s="231"/>
      <c r="O132" s="231"/>
      <c r="P132" s="231"/>
      <c r="Q132" s="231"/>
      <c r="R132" s="231"/>
      <c r="S132" s="231"/>
      <c r="T132" s="23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3" t="s">
        <v>146</v>
      </c>
      <c r="AU132" s="233" t="s">
        <v>81</v>
      </c>
      <c r="AV132" s="13" t="s">
        <v>81</v>
      </c>
      <c r="AW132" s="13" t="s">
        <v>4</v>
      </c>
      <c r="AX132" s="13" t="s">
        <v>79</v>
      </c>
      <c r="AY132" s="233" t="s">
        <v>134</v>
      </c>
    </row>
    <row r="133" s="2" customFormat="1" ht="16.5" customHeight="1">
      <c r="A133" s="39"/>
      <c r="B133" s="40"/>
      <c r="C133" s="255" t="s">
        <v>299</v>
      </c>
      <c r="D133" s="255" t="s">
        <v>177</v>
      </c>
      <c r="E133" s="256" t="s">
        <v>1259</v>
      </c>
      <c r="F133" s="257" t="s">
        <v>1260</v>
      </c>
      <c r="G133" s="258" t="s">
        <v>225</v>
      </c>
      <c r="H133" s="259">
        <v>92</v>
      </c>
      <c r="I133" s="260"/>
      <c r="J133" s="259">
        <f>ROUND(I133*H133,2)</f>
        <v>0</v>
      </c>
      <c r="K133" s="257" t="s">
        <v>18</v>
      </c>
      <c r="L133" s="261"/>
      <c r="M133" s="262" t="s">
        <v>18</v>
      </c>
      <c r="N133" s="263" t="s">
        <v>42</v>
      </c>
      <c r="O133" s="85"/>
      <c r="P133" s="213">
        <f>O133*H133</f>
        <v>0</v>
      </c>
      <c r="Q133" s="213">
        <v>8.0000000000000007E-05</v>
      </c>
      <c r="R133" s="213">
        <f>Q133*H133</f>
        <v>0.0073600000000000002</v>
      </c>
      <c r="S133" s="213">
        <v>0</v>
      </c>
      <c r="T133" s="21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5" t="s">
        <v>332</v>
      </c>
      <c r="AT133" s="215" t="s">
        <v>177</v>
      </c>
      <c r="AU133" s="215" t="s">
        <v>81</v>
      </c>
      <c r="AY133" s="18" t="s">
        <v>134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8" t="s">
        <v>79</v>
      </c>
      <c r="BK133" s="216">
        <f>ROUND(I133*H133,2)</f>
        <v>0</v>
      </c>
      <c r="BL133" s="18" t="s">
        <v>153</v>
      </c>
      <c r="BM133" s="215" t="s">
        <v>1261</v>
      </c>
    </row>
    <row r="134" s="13" customFormat="1">
      <c r="A134" s="13"/>
      <c r="B134" s="222"/>
      <c r="C134" s="223"/>
      <c r="D134" s="224" t="s">
        <v>146</v>
      </c>
      <c r="E134" s="223"/>
      <c r="F134" s="226" t="s">
        <v>1262</v>
      </c>
      <c r="G134" s="223"/>
      <c r="H134" s="227">
        <v>92</v>
      </c>
      <c r="I134" s="228"/>
      <c r="J134" s="223"/>
      <c r="K134" s="223"/>
      <c r="L134" s="229"/>
      <c r="M134" s="230"/>
      <c r="N134" s="231"/>
      <c r="O134" s="231"/>
      <c r="P134" s="231"/>
      <c r="Q134" s="231"/>
      <c r="R134" s="231"/>
      <c r="S134" s="231"/>
      <c r="T134" s="23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3" t="s">
        <v>146</v>
      </c>
      <c r="AU134" s="233" t="s">
        <v>81</v>
      </c>
      <c r="AV134" s="13" t="s">
        <v>81</v>
      </c>
      <c r="AW134" s="13" t="s">
        <v>4</v>
      </c>
      <c r="AX134" s="13" t="s">
        <v>79</v>
      </c>
      <c r="AY134" s="233" t="s">
        <v>134</v>
      </c>
    </row>
    <row r="135" s="2" customFormat="1" ht="16.5" customHeight="1">
      <c r="A135" s="39"/>
      <c r="B135" s="40"/>
      <c r="C135" s="255" t="s">
        <v>305</v>
      </c>
      <c r="D135" s="255" t="s">
        <v>177</v>
      </c>
      <c r="E135" s="256" t="s">
        <v>1263</v>
      </c>
      <c r="F135" s="257" t="s">
        <v>1264</v>
      </c>
      <c r="G135" s="258" t="s">
        <v>225</v>
      </c>
      <c r="H135" s="259">
        <v>23</v>
      </c>
      <c r="I135" s="260"/>
      <c r="J135" s="259">
        <f>ROUND(I135*H135,2)</f>
        <v>0</v>
      </c>
      <c r="K135" s="257" t="s">
        <v>18</v>
      </c>
      <c r="L135" s="261"/>
      <c r="M135" s="262" t="s">
        <v>18</v>
      </c>
      <c r="N135" s="263" t="s">
        <v>42</v>
      </c>
      <c r="O135" s="85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5" t="s">
        <v>332</v>
      </c>
      <c r="AT135" s="215" t="s">
        <v>177</v>
      </c>
      <c r="AU135" s="215" t="s">
        <v>81</v>
      </c>
      <c r="AY135" s="18" t="s">
        <v>134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8" t="s">
        <v>79</v>
      </c>
      <c r="BK135" s="216">
        <f>ROUND(I135*H135,2)</f>
        <v>0</v>
      </c>
      <c r="BL135" s="18" t="s">
        <v>153</v>
      </c>
      <c r="BM135" s="215" t="s">
        <v>1265</v>
      </c>
    </row>
    <row r="136" s="13" customFormat="1">
      <c r="A136" s="13"/>
      <c r="B136" s="222"/>
      <c r="C136" s="223"/>
      <c r="D136" s="224" t="s">
        <v>146</v>
      </c>
      <c r="E136" s="223"/>
      <c r="F136" s="226" t="s">
        <v>1266</v>
      </c>
      <c r="G136" s="223"/>
      <c r="H136" s="227">
        <v>23</v>
      </c>
      <c r="I136" s="228"/>
      <c r="J136" s="223"/>
      <c r="K136" s="223"/>
      <c r="L136" s="229"/>
      <c r="M136" s="230"/>
      <c r="N136" s="231"/>
      <c r="O136" s="231"/>
      <c r="P136" s="231"/>
      <c r="Q136" s="231"/>
      <c r="R136" s="231"/>
      <c r="S136" s="231"/>
      <c r="T136" s="23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3" t="s">
        <v>146</v>
      </c>
      <c r="AU136" s="233" t="s">
        <v>81</v>
      </c>
      <c r="AV136" s="13" t="s">
        <v>81</v>
      </c>
      <c r="AW136" s="13" t="s">
        <v>4</v>
      </c>
      <c r="AX136" s="13" t="s">
        <v>79</v>
      </c>
      <c r="AY136" s="233" t="s">
        <v>134</v>
      </c>
    </row>
    <row r="137" s="2" customFormat="1" ht="16.5" customHeight="1">
      <c r="A137" s="39"/>
      <c r="B137" s="40"/>
      <c r="C137" s="255" t="s">
        <v>310</v>
      </c>
      <c r="D137" s="255" t="s">
        <v>177</v>
      </c>
      <c r="E137" s="256" t="s">
        <v>1267</v>
      </c>
      <c r="F137" s="257" t="s">
        <v>1268</v>
      </c>
      <c r="G137" s="258" t="s">
        <v>225</v>
      </c>
      <c r="H137" s="259">
        <v>23</v>
      </c>
      <c r="I137" s="260"/>
      <c r="J137" s="259">
        <f>ROUND(I137*H137,2)</f>
        <v>0</v>
      </c>
      <c r="K137" s="257" t="s">
        <v>18</v>
      </c>
      <c r="L137" s="261"/>
      <c r="M137" s="262" t="s">
        <v>18</v>
      </c>
      <c r="N137" s="263" t="s">
        <v>42</v>
      </c>
      <c r="O137" s="85"/>
      <c r="P137" s="213">
        <f>O137*H137</f>
        <v>0</v>
      </c>
      <c r="Q137" s="213">
        <v>0.00010000000000000001</v>
      </c>
      <c r="R137" s="213">
        <f>Q137*H137</f>
        <v>0.0023</v>
      </c>
      <c r="S137" s="213">
        <v>0</v>
      </c>
      <c r="T137" s="21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5" t="s">
        <v>332</v>
      </c>
      <c r="AT137" s="215" t="s">
        <v>177</v>
      </c>
      <c r="AU137" s="215" t="s">
        <v>81</v>
      </c>
      <c r="AY137" s="18" t="s">
        <v>134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8" t="s">
        <v>79</v>
      </c>
      <c r="BK137" s="216">
        <f>ROUND(I137*H137,2)</f>
        <v>0</v>
      </c>
      <c r="BL137" s="18" t="s">
        <v>153</v>
      </c>
      <c r="BM137" s="215" t="s">
        <v>1269</v>
      </c>
    </row>
    <row r="138" s="13" customFormat="1">
      <c r="A138" s="13"/>
      <c r="B138" s="222"/>
      <c r="C138" s="223"/>
      <c r="D138" s="224" t="s">
        <v>146</v>
      </c>
      <c r="E138" s="223"/>
      <c r="F138" s="226" t="s">
        <v>1266</v>
      </c>
      <c r="G138" s="223"/>
      <c r="H138" s="227">
        <v>23</v>
      </c>
      <c r="I138" s="228"/>
      <c r="J138" s="223"/>
      <c r="K138" s="223"/>
      <c r="L138" s="229"/>
      <c r="M138" s="230"/>
      <c r="N138" s="231"/>
      <c r="O138" s="231"/>
      <c r="P138" s="231"/>
      <c r="Q138" s="231"/>
      <c r="R138" s="231"/>
      <c r="S138" s="231"/>
      <c r="T138" s="23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3" t="s">
        <v>146</v>
      </c>
      <c r="AU138" s="233" t="s">
        <v>81</v>
      </c>
      <c r="AV138" s="13" t="s">
        <v>81</v>
      </c>
      <c r="AW138" s="13" t="s">
        <v>4</v>
      </c>
      <c r="AX138" s="13" t="s">
        <v>79</v>
      </c>
      <c r="AY138" s="233" t="s">
        <v>134</v>
      </c>
    </row>
    <row r="139" s="2" customFormat="1" ht="16.5" customHeight="1">
      <c r="A139" s="39"/>
      <c r="B139" s="40"/>
      <c r="C139" s="255" t="s">
        <v>316</v>
      </c>
      <c r="D139" s="255" t="s">
        <v>177</v>
      </c>
      <c r="E139" s="256" t="s">
        <v>1270</v>
      </c>
      <c r="F139" s="257" t="s">
        <v>1271</v>
      </c>
      <c r="G139" s="258" t="s">
        <v>225</v>
      </c>
      <c r="H139" s="259">
        <v>46</v>
      </c>
      <c r="I139" s="260"/>
      <c r="J139" s="259">
        <f>ROUND(I139*H139,2)</f>
        <v>0</v>
      </c>
      <c r="K139" s="257" t="s">
        <v>18</v>
      </c>
      <c r="L139" s="261"/>
      <c r="M139" s="262" t="s">
        <v>18</v>
      </c>
      <c r="N139" s="263" t="s">
        <v>42</v>
      </c>
      <c r="O139" s="85"/>
      <c r="P139" s="213">
        <f>O139*H139</f>
        <v>0</v>
      </c>
      <c r="Q139" s="213">
        <v>0.00010000000000000001</v>
      </c>
      <c r="R139" s="213">
        <f>Q139*H139</f>
        <v>0.0045999999999999999</v>
      </c>
      <c r="S139" s="213">
        <v>0</v>
      </c>
      <c r="T139" s="21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5" t="s">
        <v>332</v>
      </c>
      <c r="AT139" s="215" t="s">
        <v>177</v>
      </c>
      <c r="AU139" s="215" t="s">
        <v>81</v>
      </c>
      <c r="AY139" s="18" t="s">
        <v>134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8" t="s">
        <v>79</v>
      </c>
      <c r="BK139" s="216">
        <f>ROUND(I139*H139,2)</f>
        <v>0</v>
      </c>
      <c r="BL139" s="18" t="s">
        <v>153</v>
      </c>
      <c r="BM139" s="215" t="s">
        <v>1272</v>
      </c>
    </row>
    <row r="140" s="13" customFormat="1">
      <c r="A140" s="13"/>
      <c r="B140" s="222"/>
      <c r="C140" s="223"/>
      <c r="D140" s="224" t="s">
        <v>146</v>
      </c>
      <c r="E140" s="223"/>
      <c r="F140" s="226" t="s">
        <v>1238</v>
      </c>
      <c r="G140" s="223"/>
      <c r="H140" s="227">
        <v>46</v>
      </c>
      <c r="I140" s="228"/>
      <c r="J140" s="223"/>
      <c r="K140" s="223"/>
      <c r="L140" s="229"/>
      <c r="M140" s="230"/>
      <c r="N140" s="231"/>
      <c r="O140" s="231"/>
      <c r="P140" s="231"/>
      <c r="Q140" s="231"/>
      <c r="R140" s="231"/>
      <c r="S140" s="231"/>
      <c r="T140" s="23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3" t="s">
        <v>146</v>
      </c>
      <c r="AU140" s="233" t="s">
        <v>81</v>
      </c>
      <c r="AV140" s="13" t="s">
        <v>81</v>
      </c>
      <c r="AW140" s="13" t="s">
        <v>4</v>
      </c>
      <c r="AX140" s="13" t="s">
        <v>79</v>
      </c>
      <c r="AY140" s="233" t="s">
        <v>134</v>
      </c>
    </row>
    <row r="141" s="2" customFormat="1" ht="49.05" customHeight="1">
      <c r="A141" s="39"/>
      <c r="B141" s="40"/>
      <c r="C141" s="205" t="s">
        <v>322</v>
      </c>
      <c r="D141" s="205" t="s">
        <v>137</v>
      </c>
      <c r="E141" s="206" t="s">
        <v>1273</v>
      </c>
      <c r="F141" s="207" t="s">
        <v>1274</v>
      </c>
      <c r="G141" s="208" t="s">
        <v>225</v>
      </c>
      <c r="H141" s="209">
        <v>1850</v>
      </c>
      <c r="I141" s="210"/>
      <c r="J141" s="209">
        <f>ROUND(I141*H141,2)</f>
        <v>0</v>
      </c>
      <c r="K141" s="207" t="s">
        <v>942</v>
      </c>
      <c r="L141" s="45"/>
      <c r="M141" s="211" t="s">
        <v>18</v>
      </c>
      <c r="N141" s="212" t="s">
        <v>42</v>
      </c>
      <c r="O141" s="85"/>
      <c r="P141" s="213">
        <f>O141*H141</f>
        <v>0</v>
      </c>
      <c r="Q141" s="213">
        <v>0</v>
      </c>
      <c r="R141" s="213">
        <f>Q141*H141</f>
        <v>0</v>
      </c>
      <c r="S141" s="213">
        <v>0.00080000000000000004</v>
      </c>
      <c r="T141" s="214">
        <f>S141*H141</f>
        <v>1.48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5" t="s">
        <v>153</v>
      </c>
      <c r="AT141" s="215" t="s">
        <v>137</v>
      </c>
      <c r="AU141" s="215" t="s">
        <v>81</v>
      </c>
      <c r="AY141" s="18" t="s">
        <v>134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8" t="s">
        <v>79</v>
      </c>
      <c r="BK141" s="216">
        <f>ROUND(I141*H141,2)</f>
        <v>0</v>
      </c>
      <c r="BL141" s="18" t="s">
        <v>153</v>
      </c>
      <c r="BM141" s="215" t="s">
        <v>1275</v>
      </c>
    </row>
    <row r="142" s="2" customFormat="1">
      <c r="A142" s="39"/>
      <c r="B142" s="40"/>
      <c r="C142" s="41"/>
      <c r="D142" s="217" t="s">
        <v>144</v>
      </c>
      <c r="E142" s="41"/>
      <c r="F142" s="218" t="s">
        <v>1276</v>
      </c>
      <c r="G142" s="41"/>
      <c r="H142" s="41"/>
      <c r="I142" s="219"/>
      <c r="J142" s="41"/>
      <c r="K142" s="41"/>
      <c r="L142" s="45"/>
      <c r="M142" s="220"/>
      <c r="N142" s="221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144</v>
      </c>
      <c r="AU142" s="18" t="s">
        <v>81</v>
      </c>
    </row>
    <row r="143" s="2" customFormat="1" ht="33" customHeight="1">
      <c r="A143" s="39"/>
      <c r="B143" s="40"/>
      <c r="C143" s="205" t="s">
        <v>327</v>
      </c>
      <c r="D143" s="205" t="s">
        <v>137</v>
      </c>
      <c r="E143" s="206" t="s">
        <v>1277</v>
      </c>
      <c r="F143" s="207" t="s">
        <v>1278</v>
      </c>
      <c r="G143" s="208" t="s">
        <v>225</v>
      </c>
      <c r="H143" s="209">
        <v>160</v>
      </c>
      <c r="I143" s="210"/>
      <c r="J143" s="209">
        <f>ROUND(I143*H143,2)</f>
        <v>0</v>
      </c>
      <c r="K143" s="207" t="s">
        <v>942</v>
      </c>
      <c r="L143" s="45"/>
      <c r="M143" s="211" t="s">
        <v>18</v>
      </c>
      <c r="N143" s="212" t="s">
        <v>42</v>
      </c>
      <c r="O143" s="85"/>
      <c r="P143" s="213">
        <f>O143*H143</f>
        <v>0</v>
      </c>
      <c r="Q143" s="213">
        <v>0</v>
      </c>
      <c r="R143" s="213">
        <f>Q143*H143</f>
        <v>0</v>
      </c>
      <c r="S143" s="213">
        <v>0.00014999999999999999</v>
      </c>
      <c r="T143" s="214">
        <f>S143*H143</f>
        <v>0.023999999999999997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5" t="s">
        <v>153</v>
      </c>
      <c r="AT143" s="215" t="s">
        <v>137</v>
      </c>
      <c r="AU143" s="215" t="s">
        <v>81</v>
      </c>
      <c r="AY143" s="18" t="s">
        <v>134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8" t="s">
        <v>79</v>
      </c>
      <c r="BK143" s="216">
        <f>ROUND(I143*H143,2)</f>
        <v>0</v>
      </c>
      <c r="BL143" s="18" t="s">
        <v>153</v>
      </c>
      <c r="BM143" s="215" t="s">
        <v>1279</v>
      </c>
    </row>
    <row r="144" s="2" customFormat="1">
      <c r="A144" s="39"/>
      <c r="B144" s="40"/>
      <c r="C144" s="41"/>
      <c r="D144" s="217" t="s">
        <v>144</v>
      </c>
      <c r="E144" s="41"/>
      <c r="F144" s="218" t="s">
        <v>1280</v>
      </c>
      <c r="G144" s="41"/>
      <c r="H144" s="41"/>
      <c r="I144" s="219"/>
      <c r="J144" s="41"/>
      <c r="K144" s="41"/>
      <c r="L144" s="45"/>
      <c r="M144" s="220"/>
      <c r="N144" s="221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144</v>
      </c>
      <c r="AU144" s="18" t="s">
        <v>81</v>
      </c>
    </row>
    <row r="145" s="2" customFormat="1" ht="37.8" customHeight="1">
      <c r="A145" s="39"/>
      <c r="B145" s="40"/>
      <c r="C145" s="205" t="s">
        <v>332</v>
      </c>
      <c r="D145" s="205" t="s">
        <v>137</v>
      </c>
      <c r="E145" s="206" t="s">
        <v>1281</v>
      </c>
      <c r="F145" s="207" t="s">
        <v>1282</v>
      </c>
      <c r="G145" s="208" t="s">
        <v>225</v>
      </c>
      <c r="H145" s="209">
        <v>340</v>
      </c>
      <c r="I145" s="210"/>
      <c r="J145" s="209">
        <f>ROUND(I145*H145,2)</f>
        <v>0</v>
      </c>
      <c r="K145" s="207" t="s">
        <v>18</v>
      </c>
      <c r="L145" s="45"/>
      <c r="M145" s="211" t="s">
        <v>18</v>
      </c>
      <c r="N145" s="212" t="s">
        <v>42</v>
      </c>
      <c r="O145" s="85"/>
      <c r="P145" s="213">
        <f>O145*H145</f>
        <v>0</v>
      </c>
      <c r="Q145" s="213">
        <v>0</v>
      </c>
      <c r="R145" s="213">
        <f>Q145*H145</f>
        <v>0</v>
      </c>
      <c r="S145" s="213">
        <v>0</v>
      </c>
      <c r="T145" s="21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5" t="s">
        <v>153</v>
      </c>
      <c r="AT145" s="215" t="s">
        <v>137</v>
      </c>
      <c r="AU145" s="215" t="s">
        <v>81</v>
      </c>
      <c r="AY145" s="18" t="s">
        <v>134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8" t="s">
        <v>79</v>
      </c>
      <c r="BK145" s="216">
        <f>ROUND(I145*H145,2)</f>
        <v>0</v>
      </c>
      <c r="BL145" s="18" t="s">
        <v>153</v>
      </c>
      <c r="BM145" s="215" t="s">
        <v>1283</v>
      </c>
    </row>
    <row r="146" s="2" customFormat="1" ht="16.5" customHeight="1">
      <c r="A146" s="39"/>
      <c r="B146" s="40"/>
      <c r="C146" s="255" t="s">
        <v>338</v>
      </c>
      <c r="D146" s="255" t="s">
        <v>177</v>
      </c>
      <c r="E146" s="256" t="s">
        <v>546</v>
      </c>
      <c r="F146" s="257" t="s">
        <v>1284</v>
      </c>
      <c r="G146" s="258" t="s">
        <v>225</v>
      </c>
      <c r="H146" s="259">
        <v>340</v>
      </c>
      <c r="I146" s="260"/>
      <c r="J146" s="259">
        <f>ROUND(I146*H146,2)</f>
        <v>0</v>
      </c>
      <c r="K146" s="257" t="s">
        <v>18</v>
      </c>
      <c r="L146" s="261"/>
      <c r="M146" s="262" t="s">
        <v>18</v>
      </c>
      <c r="N146" s="263" t="s">
        <v>42</v>
      </c>
      <c r="O146" s="85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5" t="s">
        <v>332</v>
      </c>
      <c r="AT146" s="215" t="s">
        <v>177</v>
      </c>
      <c r="AU146" s="215" t="s">
        <v>81</v>
      </c>
      <c r="AY146" s="18" t="s">
        <v>134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8" t="s">
        <v>79</v>
      </c>
      <c r="BK146" s="216">
        <f>ROUND(I146*H146,2)</f>
        <v>0</v>
      </c>
      <c r="BL146" s="18" t="s">
        <v>153</v>
      </c>
      <c r="BM146" s="215" t="s">
        <v>1285</v>
      </c>
    </row>
    <row r="147" s="2" customFormat="1" ht="44.25" customHeight="1">
      <c r="A147" s="39"/>
      <c r="B147" s="40"/>
      <c r="C147" s="205" t="s">
        <v>343</v>
      </c>
      <c r="D147" s="205" t="s">
        <v>137</v>
      </c>
      <c r="E147" s="206" t="s">
        <v>1286</v>
      </c>
      <c r="F147" s="207" t="s">
        <v>1287</v>
      </c>
      <c r="G147" s="208" t="s">
        <v>225</v>
      </c>
      <c r="H147" s="209">
        <v>160</v>
      </c>
      <c r="I147" s="210"/>
      <c r="J147" s="209">
        <f>ROUND(I147*H147,2)</f>
        <v>0</v>
      </c>
      <c r="K147" s="207" t="s">
        <v>942</v>
      </c>
      <c r="L147" s="45"/>
      <c r="M147" s="211" t="s">
        <v>18</v>
      </c>
      <c r="N147" s="212" t="s">
        <v>42</v>
      </c>
      <c r="O147" s="85"/>
      <c r="P147" s="213">
        <f>O147*H147</f>
        <v>0</v>
      </c>
      <c r="Q147" s="213">
        <v>0</v>
      </c>
      <c r="R147" s="213">
        <f>Q147*H147</f>
        <v>0</v>
      </c>
      <c r="S147" s="213">
        <v>0</v>
      </c>
      <c r="T147" s="21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5" t="s">
        <v>153</v>
      </c>
      <c r="AT147" s="215" t="s">
        <v>137</v>
      </c>
      <c r="AU147" s="215" t="s">
        <v>81</v>
      </c>
      <c r="AY147" s="18" t="s">
        <v>134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8" t="s">
        <v>79</v>
      </c>
      <c r="BK147" s="216">
        <f>ROUND(I147*H147,2)</f>
        <v>0</v>
      </c>
      <c r="BL147" s="18" t="s">
        <v>153</v>
      </c>
      <c r="BM147" s="215" t="s">
        <v>1288</v>
      </c>
    </row>
    <row r="148" s="2" customFormat="1">
      <c r="A148" s="39"/>
      <c r="B148" s="40"/>
      <c r="C148" s="41"/>
      <c r="D148" s="217" t="s">
        <v>144</v>
      </c>
      <c r="E148" s="41"/>
      <c r="F148" s="218" t="s">
        <v>1289</v>
      </c>
      <c r="G148" s="41"/>
      <c r="H148" s="41"/>
      <c r="I148" s="219"/>
      <c r="J148" s="41"/>
      <c r="K148" s="41"/>
      <c r="L148" s="45"/>
      <c r="M148" s="220"/>
      <c r="N148" s="22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144</v>
      </c>
      <c r="AU148" s="18" t="s">
        <v>81</v>
      </c>
    </row>
    <row r="149" s="2" customFormat="1" ht="24.15" customHeight="1">
      <c r="A149" s="39"/>
      <c r="B149" s="40"/>
      <c r="C149" s="255" t="s">
        <v>349</v>
      </c>
      <c r="D149" s="255" t="s">
        <v>177</v>
      </c>
      <c r="E149" s="256" t="s">
        <v>1290</v>
      </c>
      <c r="F149" s="257" t="s">
        <v>1291</v>
      </c>
      <c r="G149" s="258" t="s">
        <v>225</v>
      </c>
      <c r="H149" s="259">
        <v>69</v>
      </c>
      <c r="I149" s="260"/>
      <c r="J149" s="259">
        <f>ROUND(I149*H149,2)</f>
        <v>0</v>
      </c>
      <c r="K149" s="257" t="s">
        <v>942</v>
      </c>
      <c r="L149" s="261"/>
      <c r="M149" s="262" t="s">
        <v>18</v>
      </c>
      <c r="N149" s="263" t="s">
        <v>42</v>
      </c>
      <c r="O149" s="85"/>
      <c r="P149" s="213">
        <f>O149*H149</f>
        <v>0</v>
      </c>
      <c r="Q149" s="213">
        <v>0.00020000000000000001</v>
      </c>
      <c r="R149" s="213">
        <f>Q149*H149</f>
        <v>0.013800000000000002</v>
      </c>
      <c r="S149" s="213">
        <v>0</v>
      </c>
      <c r="T149" s="21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5" t="s">
        <v>332</v>
      </c>
      <c r="AT149" s="215" t="s">
        <v>177</v>
      </c>
      <c r="AU149" s="215" t="s">
        <v>81</v>
      </c>
      <c r="AY149" s="18" t="s">
        <v>134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8" t="s">
        <v>79</v>
      </c>
      <c r="BK149" s="216">
        <f>ROUND(I149*H149,2)</f>
        <v>0</v>
      </c>
      <c r="BL149" s="18" t="s">
        <v>153</v>
      </c>
      <c r="BM149" s="215" t="s">
        <v>1292</v>
      </c>
    </row>
    <row r="150" s="2" customFormat="1">
      <c r="A150" s="39"/>
      <c r="B150" s="40"/>
      <c r="C150" s="41"/>
      <c r="D150" s="217" t="s">
        <v>144</v>
      </c>
      <c r="E150" s="41"/>
      <c r="F150" s="218" t="s">
        <v>1293</v>
      </c>
      <c r="G150" s="41"/>
      <c r="H150" s="41"/>
      <c r="I150" s="219"/>
      <c r="J150" s="41"/>
      <c r="K150" s="41"/>
      <c r="L150" s="45"/>
      <c r="M150" s="220"/>
      <c r="N150" s="221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144</v>
      </c>
      <c r="AU150" s="18" t="s">
        <v>81</v>
      </c>
    </row>
    <row r="151" s="13" customFormat="1">
      <c r="A151" s="13"/>
      <c r="B151" s="222"/>
      <c r="C151" s="223"/>
      <c r="D151" s="224" t="s">
        <v>146</v>
      </c>
      <c r="E151" s="223"/>
      <c r="F151" s="226" t="s">
        <v>1294</v>
      </c>
      <c r="G151" s="223"/>
      <c r="H151" s="227">
        <v>69</v>
      </c>
      <c r="I151" s="228"/>
      <c r="J151" s="223"/>
      <c r="K151" s="223"/>
      <c r="L151" s="229"/>
      <c r="M151" s="230"/>
      <c r="N151" s="231"/>
      <c r="O151" s="231"/>
      <c r="P151" s="231"/>
      <c r="Q151" s="231"/>
      <c r="R151" s="231"/>
      <c r="S151" s="231"/>
      <c r="T151" s="23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3" t="s">
        <v>146</v>
      </c>
      <c r="AU151" s="233" t="s">
        <v>81</v>
      </c>
      <c r="AV151" s="13" t="s">
        <v>81</v>
      </c>
      <c r="AW151" s="13" t="s">
        <v>4</v>
      </c>
      <c r="AX151" s="13" t="s">
        <v>79</v>
      </c>
      <c r="AY151" s="233" t="s">
        <v>134</v>
      </c>
    </row>
    <row r="152" s="2" customFormat="1" ht="24.15" customHeight="1">
      <c r="A152" s="39"/>
      <c r="B152" s="40"/>
      <c r="C152" s="255" t="s">
        <v>354</v>
      </c>
      <c r="D152" s="255" t="s">
        <v>177</v>
      </c>
      <c r="E152" s="256" t="s">
        <v>1295</v>
      </c>
      <c r="F152" s="257" t="s">
        <v>1296</v>
      </c>
      <c r="G152" s="258" t="s">
        <v>225</v>
      </c>
      <c r="H152" s="259">
        <v>184</v>
      </c>
      <c r="I152" s="260"/>
      <c r="J152" s="259">
        <f>ROUND(I152*H152,2)</f>
        <v>0</v>
      </c>
      <c r="K152" s="257" t="s">
        <v>942</v>
      </c>
      <c r="L152" s="261"/>
      <c r="M152" s="262" t="s">
        <v>18</v>
      </c>
      <c r="N152" s="263" t="s">
        <v>42</v>
      </c>
      <c r="O152" s="85"/>
      <c r="P152" s="213">
        <f>O152*H152</f>
        <v>0</v>
      </c>
      <c r="Q152" s="213">
        <v>0.00029</v>
      </c>
      <c r="R152" s="213">
        <f>Q152*H152</f>
        <v>0.053359999999999998</v>
      </c>
      <c r="S152" s="213">
        <v>0</v>
      </c>
      <c r="T152" s="21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5" t="s">
        <v>332</v>
      </c>
      <c r="AT152" s="215" t="s">
        <v>177</v>
      </c>
      <c r="AU152" s="215" t="s">
        <v>81</v>
      </c>
      <c r="AY152" s="18" t="s">
        <v>134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8" t="s">
        <v>79</v>
      </c>
      <c r="BK152" s="216">
        <f>ROUND(I152*H152,2)</f>
        <v>0</v>
      </c>
      <c r="BL152" s="18" t="s">
        <v>153</v>
      </c>
      <c r="BM152" s="215" t="s">
        <v>1297</v>
      </c>
    </row>
    <row r="153" s="2" customFormat="1">
      <c r="A153" s="39"/>
      <c r="B153" s="40"/>
      <c r="C153" s="41"/>
      <c r="D153" s="217" t="s">
        <v>144</v>
      </c>
      <c r="E153" s="41"/>
      <c r="F153" s="218" t="s">
        <v>1298</v>
      </c>
      <c r="G153" s="41"/>
      <c r="H153" s="41"/>
      <c r="I153" s="219"/>
      <c r="J153" s="41"/>
      <c r="K153" s="41"/>
      <c r="L153" s="45"/>
      <c r="M153" s="220"/>
      <c r="N153" s="22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144</v>
      </c>
      <c r="AU153" s="18" t="s">
        <v>81</v>
      </c>
    </row>
    <row r="154" s="13" customFormat="1">
      <c r="A154" s="13"/>
      <c r="B154" s="222"/>
      <c r="C154" s="223"/>
      <c r="D154" s="224" t="s">
        <v>146</v>
      </c>
      <c r="E154" s="223"/>
      <c r="F154" s="226" t="s">
        <v>1299</v>
      </c>
      <c r="G154" s="223"/>
      <c r="H154" s="227">
        <v>184</v>
      </c>
      <c r="I154" s="228"/>
      <c r="J154" s="223"/>
      <c r="K154" s="223"/>
      <c r="L154" s="229"/>
      <c r="M154" s="230"/>
      <c r="N154" s="231"/>
      <c r="O154" s="231"/>
      <c r="P154" s="231"/>
      <c r="Q154" s="231"/>
      <c r="R154" s="231"/>
      <c r="S154" s="231"/>
      <c r="T154" s="23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3" t="s">
        <v>146</v>
      </c>
      <c r="AU154" s="233" t="s">
        <v>81</v>
      </c>
      <c r="AV154" s="13" t="s">
        <v>81</v>
      </c>
      <c r="AW154" s="13" t="s">
        <v>4</v>
      </c>
      <c r="AX154" s="13" t="s">
        <v>79</v>
      </c>
      <c r="AY154" s="233" t="s">
        <v>134</v>
      </c>
    </row>
    <row r="155" s="2" customFormat="1" ht="33" customHeight="1">
      <c r="A155" s="39"/>
      <c r="B155" s="40"/>
      <c r="C155" s="205" t="s">
        <v>360</v>
      </c>
      <c r="D155" s="205" t="s">
        <v>137</v>
      </c>
      <c r="E155" s="206" t="s">
        <v>1300</v>
      </c>
      <c r="F155" s="207" t="s">
        <v>1301</v>
      </c>
      <c r="G155" s="208" t="s">
        <v>151</v>
      </c>
      <c r="H155" s="209">
        <v>1</v>
      </c>
      <c r="I155" s="210"/>
      <c r="J155" s="209">
        <f>ROUND(I155*H155,2)</f>
        <v>0</v>
      </c>
      <c r="K155" s="207" t="s">
        <v>942</v>
      </c>
      <c r="L155" s="45"/>
      <c r="M155" s="211" t="s">
        <v>18</v>
      </c>
      <c r="N155" s="212" t="s">
        <v>42</v>
      </c>
      <c r="O155" s="85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5" t="s">
        <v>153</v>
      </c>
      <c r="AT155" s="215" t="s">
        <v>137</v>
      </c>
      <c r="AU155" s="215" t="s">
        <v>81</v>
      </c>
      <c r="AY155" s="18" t="s">
        <v>134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8" t="s">
        <v>79</v>
      </c>
      <c r="BK155" s="216">
        <f>ROUND(I155*H155,2)</f>
        <v>0</v>
      </c>
      <c r="BL155" s="18" t="s">
        <v>153</v>
      </c>
      <c r="BM155" s="215" t="s">
        <v>1302</v>
      </c>
    </row>
    <row r="156" s="2" customFormat="1">
      <c r="A156" s="39"/>
      <c r="B156" s="40"/>
      <c r="C156" s="41"/>
      <c r="D156" s="217" t="s">
        <v>144</v>
      </c>
      <c r="E156" s="41"/>
      <c r="F156" s="218" t="s">
        <v>1303</v>
      </c>
      <c r="G156" s="41"/>
      <c r="H156" s="41"/>
      <c r="I156" s="219"/>
      <c r="J156" s="41"/>
      <c r="K156" s="41"/>
      <c r="L156" s="45"/>
      <c r="M156" s="220"/>
      <c r="N156" s="221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144</v>
      </c>
      <c r="AU156" s="18" t="s">
        <v>81</v>
      </c>
    </row>
    <row r="157" s="2" customFormat="1" ht="24.15" customHeight="1">
      <c r="A157" s="39"/>
      <c r="B157" s="40"/>
      <c r="C157" s="255" t="s">
        <v>369</v>
      </c>
      <c r="D157" s="255" t="s">
        <v>177</v>
      </c>
      <c r="E157" s="256" t="s">
        <v>1304</v>
      </c>
      <c r="F157" s="257" t="s">
        <v>1305</v>
      </c>
      <c r="G157" s="258" t="s">
        <v>151</v>
      </c>
      <c r="H157" s="259">
        <v>1</v>
      </c>
      <c r="I157" s="260"/>
      <c r="J157" s="259">
        <f>ROUND(I157*H157,2)</f>
        <v>0</v>
      </c>
      <c r="K157" s="257" t="s">
        <v>18</v>
      </c>
      <c r="L157" s="261"/>
      <c r="M157" s="262" t="s">
        <v>18</v>
      </c>
      <c r="N157" s="263" t="s">
        <v>42</v>
      </c>
      <c r="O157" s="85"/>
      <c r="P157" s="213">
        <f>O157*H157</f>
        <v>0</v>
      </c>
      <c r="Q157" s="213">
        <v>0.0058700000000000002</v>
      </c>
      <c r="R157" s="213">
        <f>Q157*H157</f>
        <v>0.0058700000000000002</v>
      </c>
      <c r="S157" s="213">
        <v>0</v>
      </c>
      <c r="T157" s="21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5" t="s">
        <v>332</v>
      </c>
      <c r="AT157" s="215" t="s">
        <v>177</v>
      </c>
      <c r="AU157" s="215" t="s">
        <v>81</v>
      </c>
      <c r="AY157" s="18" t="s">
        <v>134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8" t="s">
        <v>79</v>
      </c>
      <c r="BK157" s="216">
        <f>ROUND(I157*H157,2)</f>
        <v>0</v>
      </c>
      <c r="BL157" s="18" t="s">
        <v>153</v>
      </c>
      <c r="BM157" s="215" t="s">
        <v>1306</v>
      </c>
    </row>
    <row r="158" s="2" customFormat="1" ht="33" customHeight="1">
      <c r="A158" s="39"/>
      <c r="B158" s="40"/>
      <c r="C158" s="205" t="s">
        <v>376</v>
      </c>
      <c r="D158" s="205" t="s">
        <v>137</v>
      </c>
      <c r="E158" s="206" t="s">
        <v>1307</v>
      </c>
      <c r="F158" s="207" t="s">
        <v>1308</v>
      </c>
      <c r="G158" s="208" t="s">
        <v>151</v>
      </c>
      <c r="H158" s="209">
        <v>1</v>
      </c>
      <c r="I158" s="210"/>
      <c r="J158" s="209">
        <f>ROUND(I158*H158,2)</f>
        <v>0</v>
      </c>
      <c r="K158" s="207" t="s">
        <v>942</v>
      </c>
      <c r="L158" s="45"/>
      <c r="M158" s="211" t="s">
        <v>18</v>
      </c>
      <c r="N158" s="212" t="s">
        <v>42</v>
      </c>
      <c r="O158" s="85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5" t="s">
        <v>153</v>
      </c>
      <c r="AT158" s="215" t="s">
        <v>137</v>
      </c>
      <c r="AU158" s="215" t="s">
        <v>81</v>
      </c>
      <c r="AY158" s="18" t="s">
        <v>134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8" t="s">
        <v>79</v>
      </c>
      <c r="BK158" s="216">
        <f>ROUND(I158*H158,2)</f>
        <v>0</v>
      </c>
      <c r="BL158" s="18" t="s">
        <v>153</v>
      </c>
      <c r="BM158" s="215" t="s">
        <v>1309</v>
      </c>
    </row>
    <row r="159" s="2" customFormat="1">
      <c r="A159" s="39"/>
      <c r="B159" s="40"/>
      <c r="C159" s="41"/>
      <c r="D159" s="217" t="s">
        <v>144</v>
      </c>
      <c r="E159" s="41"/>
      <c r="F159" s="218" t="s">
        <v>1310</v>
      </c>
      <c r="G159" s="41"/>
      <c r="H159" s="41"/>
      <c r="I159" s="219"/>
      <c r="J159" s="41"/>
      <c r="K159" s="41"/>
      <c r="L159" s="45"/>
      <c r="M159" s="220"/>
      <c r="N159" s="22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144</v>
      </c>
      <c r="AU159" s="18" t="s">
        <v>81</v>
      </c>
    </row>
    <row r="160" s="2" customFormat="1" ht="24.15" customHeight="1">
      <c r="A160" s="39"/>
      <c r="B160" s="40"/>
      <c r="C160" s="255" t="s">
        <v>383</v>
      </c>
      <c r="D160" s="255" t="s">
        <v>177</v>
      </c>
      <c r="E160" s="256" t="s">
        <v>1311</v>
      </c>
      <c r="F160" s="257" t="s">
        <v>1312</v>
      </c>
      <c r="G160" s="258" t="s">
        <v>151</v>
      </c>
      <c r="H160" s="259">
        <v>1</v>
      </c>
      <c r="I160" s="260"/>
      <c r="J160" s="259">
        <f>ROUND(I160*H160,2)</f>
        <v>0</v>
      </c>
      <c r="K160" s="257" t="s">
        <v>18</v>
      </c>
      <c r="L160" s="261"/>
      <c r="M160" s="262" t="s">
        <v>18</v>
      </c>
      <c r="N160" s="263" t="s">
        <v>42</v>
      </c>
      <c r="O160" s="85"/>
      <c r="P160" s="213">
        <f>O160*H160</f>
        <v>0</v>
      </c>
      <c r="Q160" s="213">
        <v>0.14999999999999999</v>
      </c>
      <c r="R160" s="213">
        <f>Q160*H160</f>
        <v>0.14999999999999999</v>
      </c>
      <c r="S160" s="213">
        <v>0</v>
      </c>
      <c r="T160" s="21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5" t="s">
        <v>332</v>
      </c>
      <c r="AT160" s="215" t="s">
        <v>177</v>
      </c>
      <c r="AU160" s="215" t="s">
        <v>81</v>
      </c>
      <c r="AY160" s="18" t="s">
        <v>134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8" t="s">
        <v>79</v>
      </c>
      <c r="BK160" s="216">
        <f>ROUND(I160*H160,2)</f>
        <v>0</v>
      </c>
      <c r="BL160" s="18" t="s">
        <v>153</v>
      </c>
      <c r="BM160" s="215" t="s">
        <v>1313</v>
      </c>
    </row>
    <row r="161" s="2" customFormat="1" ht="33" customHeight="1">
      <c r="A161" s="39"/>
      <c r="B161" s="40"/>
      <c r="C161" s="205" t="s">
        <v>389</v>
      </c>
      <c r="D161" s="205" t="s">
        <v>137</v>
      </c>
      <c r="E161" s="206" t="s">
        <v>1314</v>
      </c>
      <c r="F161" s="207" t="s">
        <v>1315</v>
      </c>
      <c r="G161" s="208" t="s">
        <v>151</v>
      </c>
      <c r="H161" s="209">
        <v>2</v>
      </c>
      <c r="I161" s="210"/>
      <c r="J161" s="209">
        <f>ROUND(I161*H161,2)</f>
        <v>0</v>
      </c>
      <c r="K161" s="207" t="s">
        <v>942</v>
      </c>
      <c r="L161" s="45"/>
      <c r="M161" s="211" t="s">
        <v>18</v>
      </c>
      <c r="N161" s="212" t="s">
        <v>42</v>
      </c>
      <c r="O161" s="85"/>
      <c r="P161" s="213">
        <f>O161*H161</f>
        <v>0</v>
      </c>
      <c r="Q161" s="213">
        <v>0</v>
      </c>
      <c r="R161" s="213">
        <f>Q161*H161</f>
        <v>0</v>
      </c>
      <c r="S161" s="213">
        <v>0.11</v>
      </c>
      <c r="T161" s="214">
        <f>S161*H161</f>
        <v>0.22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5" t="s">
        <v>153</v>
      </c>
      <c r="AT161" s="215" t="s">
        <v>137</v>
      </c>
      <c r="AU161" s="215" t="s">
        <v>81</v>
      </c>
      <c r="AY161" s="18" t="s">
        <v>134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8" t="s">
        <v>79</v>
      </c>
      <c r="BK161" s="216">
        <f>ROUND(I161*H161,2)</f>
        <v>0</v>
      </c>
      <c r="BL161" s="18" t="s">
        <v>153</v>
      </c>
      <c r="BM161" s="215" t="s">
        <v>1316</v>
      </c>
    </row>
    <row r="162" s="2" customFormat="1">
      <c r="A162" s="39"/>
      <c r="B162" s="40"/>
      <c r="C162" s="41"/>
      <c r="D162" s="217" t="s">
        <v>144</v>
      </c>
      <c r="E162" s="41"/>
      <c r="F162" s="218" t="s">
        <v>1317</v>
      </c>
      <c r="G162" s="41"/>
      <c r="H162" s="41"/>
      <c r="I162" s="219"/>
      <c r="J162" s="41"/>
      <c r="K162" s="41"/>
      <c r="L162" s="45"/>
      <c r="M162" s="220"/>
      <c r="N162" s="22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144</v>
      </c>
      <c r="AU162" s="18" t="s">
        <v>81</v>
      </c>
    </row>
    <row r="163" s="2" customFormat="1" ht="44.25" customHeight="1">
      <c r="A163" s="39"/>
      <c r="B163" s="40"/>
      <c r="C163" s="205" t="s">
        <v>394</v>
      </c>
      <c r="D163" s="205" t="s">
        <v>137</v>
      </c>
      <c r="E163" s="206" t="s">
        <v>1318</v>
      </c>
      <c r="F163" s="207" t="s">
        <v>1319</v>
      </c>
      <c r="G163" s="208" t="s">
        <v>151</v>
      </c>
      <c r="H163" s="209">
        <v>3</v>
      </c>
      <c r="I163" s="210"/>
      <c r="J163" s="209">
        <f>ROUND(I163*H163,2)</f>
        <v>0</v>
      </c>
      <c r="K163" s="207" t="s">
        <v>942</v>
      </c>
      <c r="L163" s="45"/>
      <c r="M163" s="211" t="s">
        <v>18</v>
      </c>
      <c r="N163" s="212" t="s">
        <v>42</v>
      </c>
      <c r="O163" s="85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5" t="s">
        <v>153</v>
      </c>
      <c r="AT163" s="215" t="s">
        <v>137</v>
      </c>
      <c r="AU163" s="215" t="s">
        <v>81</v>
      </c>
      <c r="AY163" s="18" t="s">
        <v>134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8" t="s">
        <v>79</v>
      </c>
      <c r="BK163" s="216">
        <f>ROUND(I163*H163,2)</f>
        <v>0</v>
      </c>
      <c r="BL163" s="18" t="s">
        <v>153</v>
      </c>
      <c r="BM163" s="215" t="s">
        <v>1320</v>
      </c>
    </row>
    <row r="164" s="2" customFormat="1">
      <c r="A164" s="39"/>
      <c r="B164" s="40"/>
      <c r="C164" s="41"/>
      <c r="D164" s="217" t="s">
        <v>144</v>
      </c>
      <c r="E164" s="41"/>
      <c r="F164" s="218" t="s">
        <v>1321</v>
      </c>
      <c r="G164" s="41"/>
      <c r="H164" s="41"/>
      <c r="I164" s="219"/>
      <c r="J164" s="41"/>
      <c r="K164" s="41"/>
      <c r="L164" s="45"/>
      <c r="M164" s="220"/>
      <c r="N164" s="221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144</v>
      </c>
      <c r="AU164" s="18" t="s">
        <v>81</v>
      </c>
    </row>
    <row r="165" s="2" customFormat="1" ht="49.05" customHeight="1">
      <c r="A165" s="39"/>
      <c r="B165" s="40"/>
      <c r="C165" s="205" t="s">
        <v>400</v>
      </c>
      <c r="D165" s="205" t="s">
        <v>137</v>
      </c>
      <c r="E165" s="206" t="s">
        <v>1322</v>
      </c>
      <c r="F165" s="207" t="s">
        <v>1323</v>
      </c>
      <c r="G165" s="208" t="s">
        <v>151</v>
      </c>
      <c r="H165" s="209">
        <v>6</v>
      </c>
      <c r="I165" s="210"/>
      <c r="J165" s="209">
        <f>ROUND(I165*H165,2)</f>
        <v>0</v>
      </c>
      <c r="K165" s="207" t="s">
        <v>942</v>
      </c>
      <c r="L165" s="45"/>
      <c r="M165" s="211" t="s">
        <v>18</v>
      </c>
      <c r="N165" s="212" t="s">
        <v>42</v>
      </c>
      <c r="O165" s="85"/>
      <c r="P165" s="213">
        <f>O165*H165</f>
        <v>0</v>
      </c>
      <c r="Q165" s="213">
        <v>0</v>
      </c>
      <c r="R165" s="213">
        <f>Q165*H165</f>
        <v>0</v>
      </c>
      <c r="S165" s="213">
        <v>7.8999999999999996E-05</v>
      </c>
      <c r="T165" s="214">
        <f>S165*H165</f>
        <v>0.00047399999999999997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5" t="s">
        <v>153</v>
      </c>
      <c r="AT165" s="215" t="s">
        <v>137</v>
      </c>
      <c r="AU165" s="215" t="s">
        <v>81</v>
      </c>
      <c r="AY165" s="18" t="s">
        <v>134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8" t="s">
        <v>79</v>
      </c>
      <c r="BK165" s="216">
        <f>ROUND(I165*H165,2)</f>
        <v>0</v>
      </c>
      <c r="BL165" s="18" t="s">
        <v>153</v>
      </c>
      <c r="BM165" s="215" t="s">
        <v>1324</v>
      </c>
    </row>
    <row r="166" s="2" customFormat="1">
      <c r="A166" s="39"/>
      <c r="B166" s="40"/>
      <c r="C166" s="41"/>
      <c r="D166" s="217" t="s">
        <v>144</v>
      </c>
      <c r="E166" s="41"/>
      <c r="F166" s="218" t="s">
        <v>1325</v>
      </c>
      <c r="G166" s="41"/>
      <c r="H166" s="41"/>
      <c r="I166" s="219"/>
      <c r="J166" s="41"/>
      <c r="K166" s="41"/>
      <c r="L166" s="45"/>
      <c r="M166" s="220"/>
      <c r="N166" s="22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144</v>
      </c>
      <c r="AU166" s="18" t="s">
        <v>81</v>
      </c>
    </row>
    <row r="167" s="2" customFormat="1" ht="24.15" customHeight="1">
      <c r="A167" s="39"/>
      <c r="B167" s="40"/>
      <c r="C167" s="205" t="s">
        <v>407</v>
      </c>
      <c r="D167" s="205" t="s">
        <v>137</v>
      </c>
      <c r="E167" s="206" t="s">
        <v>1326</v>
      </c>
      <c r="F167" s="207" t="s">
        <v>1327</v>
      </c>
      <c r="G167" s="208" t="s">
        <v>225</v>
      </c>
      <c r="H167" s="209">
        <v>20</v>
      </c>
      <c r="I167" s="210"/>
      <c r="J167" s="209">
        <f>ROUND(I167*H167,2)</f>
        <v>0</v>
      </c>
      <c r="K167" s="207" t="s">
        <v>942</v>
      </c>
      <c r="L167" s="45"/>
      <c r="M167" s="211" t="s">
        <v>18</v>
      </c>
      <c r="N167" s="212" t="s">
        <v>42</v>
      </c>
      <c r="O167" s="85"/>
      <c r="P167" s="213">
        <f>O167*H167</f>
        <v>0</v>
      </c>
      <c r="Q167" s="213">
        <v>0</v>
      </c>
      <c r="R167" s="213">
        <f>Q167*H167</f>
        <v>0</v>
      </c>
      <c r="S167" s="213">
        <v>0</v>
      </c>
      <c r="T167" s="21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5" t="s">
        <v>153</v>
      </c>
      <c r="AT167" s="215" t="s">
        <v>137</v>
      </c>
      <c r="AU167" s="215" t="s">
        <v>81</v>
      </c>
      <c r="AY167" s="18" t="s">
        <v>134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8" t="s">
        <v>79</v>
      </c>
      <c r="BK167" s="216">
        <f>ROUND(I167*H167,2)</f>
        <v>0</v>
      </c>
      <c r="BL167" s="18" t="s">
        <v>153</v>
      </c>
      <c r="BM167" s="215" t="s">
        <v>1328</v>
      </c>
    </row>
    <row r="168" s="2" customFormat="1">
      <c r="A168" s="39"/>
      <c r="B168" s="40"/>
      <c r="C168" s="41"/>
      <c r="D168" s="217" t="s">
        <v>144</v>
      </c>
      <c r="E168" s="41"/>
      <c r="F168" s="218" t="s">
        <v>1329</v>
      </c>
      <c r="G168" s="41"/>
      <c r="H168" s="41"/>
      <c r="I168" s="219"/>
      <c r="J168" s="41"/>
      <c r="K168" s="41"/>
      <c r="L168" s="45"/>
      <c r="M168" s="220"/>
      <c r="N168" s="22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144</v>
      </c>
      <c r="AU168" s="18" t="s">
        <v>81</v>
      </c>
    </row>
    <row r="169" s="2" customFormat="1" ht="16.5" customHeight="1">
      <c r="A169" s="39"/>
      <c r="B169" s="40"/>
      <c r="C169" s="205" t="s">
        <v>416</v>
      </c>
      <c r="D169" s="205" t="s">
        <v>137</v>
      </c>
      <c r="E169" s="206" t="s">
        <v>1330</v>
      </c>
      <c r="F169" s="207" t="s">
        <v>1331</v>
      </c>
      <c r="G169" s="208" t="s">
        <v>151</v>
      </c>
      <c r="H169" s="209">
        <v>6</v>
      </c>
      <c r="I169" s="210"/>
      <c r="J169" s="209">
        <f>ROUND(I169*H169,2)</f>
        <v>0</v>
      </c>
      <c r="K169" s="207" t="s">
        <v>942</v>
      </c>
      <c r="L169" s="45"/>
      <c r="M169" s="211" t="s">
        <v>18</v>
      </c>
      <c r="N169" s="212" t="s">
        <v>42</v>
      </c>
      <c r="O169" s="85"/>
      <c r="P169" s="213">
        <f>O169*H169</f>
        <v>0</v>
      </c>
      <c r="Q169" s="213">
        <v>0</v>
      </c>
      <c r="R169" s="213">
        <f>Q169*H169</f>
        <v>0</v>
      </c>
      <c r="S169" s="213">
        <v>0</v>
      </c>
      <c r="T169" s="21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5" t="s">
        <v>153</v>
      </c>
      <c r="AT169" s="215" t="s">
        <v>137</v>
      </c>
      <c r="AU169" s="215" t="s">
        <v>81</v>
      </c>
      <c r="AY169" s="18" t="s">
        <v>134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8" t="s">
        <v>79</v>
      </c>
      <c r="BK169" s="216">
        <f>ROUND(I169*H169,2)</f>
        <v>0</v>
      </c>
      <c r="BL169" s="18" t="s">
        <v>153</v>
      </c>
      <c r="BM169" s="215" t="s">
        <v>1332</v>
      </c>
    </row>
    <row r="170" s="2" customFormat="1">
      <c r="A170" s="39"/>
      <c r="B170" s="40"/>
      <c r="C170" s="41"/>
      <c r="D170" s="217" t="s">
        <v>144</v>
      </c>
      <c r="E170" s="41"/>
      <c r="F170" s="218" t="s">
        <v>1333</v>
      </c>
      <c r="G170" s="41"/>
      <c r="H170" s="41"/>
      <c r="I170" s="219"/>
      <c r="J170" s="41"/>
      <c r="K170" s="41"/>
      <c r="L170" s="45"/>
      <c r="M170" s="220"/>
      <c r="N170" s="22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144</v>
      </c>
      <c r="AU170" s="18" t="s">
        <v>81</v>
      </c>
    </row>
    <row r="171" s="2" customFormat="1" ht="16.5" customHeight="1">
      <c r="A171" s="39"/>
      <c r="B171" s="40"/>
      <c r="C171" s="255" t="s">
        <v>422</v>
      </c>
      <c r="D171" s="255" t="s">
        <v>177</v>
      </c>
      <c r="E171" s="256" t="s">
        <v>1334</v>
      </c>
      <c r="F171" s="257" t="s">
        <v>1335</v>
      </c>
      <c r="G171" s="258" t="s">
        <v>151</v>
      </c>
      <c r="H171" s="259">
        <v>6</v>
      </c>
      <c r="I171" s="260"/>
      <c r="J171" s="259">
        <f>ROUND(I171*H171,2)</f>
        <v>0</v>
      </c>
      <c r="K171" s="257" t="s">
        <v>942</v>
      </c>
      <c r="L171" s="261"/>
      <c r="M171" s="262" t="s">
        <v>18</v>
      </c>
      <c r="N171" s="263" t="s">
        <v>42</v>
      </c>
      <c r="O171" s="85"/>
      <c r="P171" s="213">
        <f>O171*H171</f>
        <v>0</v>
      </c>
      <c r="Q171" s="213">
        <v>0.00042999999999999999</v>
      </c>
      <c r="R171" s="213">
        <f>Q171*H171</f>
        <v>0.0025799999999999998</v>
      </c>
      <c r="S171" s="213">
        <v>0</v>
      </c>
      <c r="T171" s="21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5" t="s">
        <v>332</v>
      </c>
      <c r="AT171" s="215" t="s">
        <v>177</v>
      </c>
      <c r="AU171" s="215" t="s">
        <v>81</v>
      </c>
      <c r="AY171" s="18" t="s">
        <v>134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8" t="s">
        <v>79</v>
      </c>
      <c r="BK171" s="216">
        <f>ROUND(I171*H171,2)</f>
        <v>0</v>
      </c>
      <c r="BL171" s="18" t="s">
        <v>153</v>
      </c>
      <c r="BM171" s="215" t="s">
        <v>1336</v>
      </c>
    </row>
    <row r="172" s="2" customFormat="1">
      <c r="A172" s="39"/>
      <c r="B172" s="40"/>
      <c r="C172" s="41"/>
      <c r="D172" s="217" t="s">
        <v>144</v>
      </c>
      <c r="E172" s="41"/>
      <c r="F172" s="218" t="s">
        <v>1337</v>
      </c>
      <c r="G172" s="41"/>
      <c r="H172" s="41"/>
      <c r="I172" s="219"/>
      <c r="J172" s="41"/>
      <c r="K172" s="41"/>
      <c r="L172" s="45"/>
      <c r="M172" s="220"/>
      <c r="N172" s="22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144</v>
      </c>
      <c r="AU172" s="18" t="s">
        <v>81</v>
      </c>
    </row>
    <row r="173" s="2" customFormat="1" ht="44.25" customHeight="1">
      <c r="A173" s="39"/>
      <c r="B173" s="40"/>
      <c r="C173" s="205" t="s">
        <v>431</v>
      </c>
      <c r="D173" s="205" t="s">
        <v>137</v>
      </c>
      <c r="E173" s="206" t="s">
        <v>1338</v>
      </c>
      <c r="F173" s="207" t="s">
        <v>1339</v>
      </c>
      <c r="G173" s="208" t="s">
        <v>151</v>
      </c>
      <c r="H173" s="209">
        <v>1</v>
      </c>
      <c r="I173" s="210"/>
      <c r="J173" s="209">
        <f>ROUND(I173*H173,2)</f>
        <v>0</v>
      </c>
      <c r="K173" s="207" t="s">
        <v>18</v>
      </c>
      <c r="L173" s="45"/>
      <c r="M173" s="211" t="s">
        <v>18</v>
      </c>
      <c r="N173" s="212" t="s">
        <v>42</v>
      </c>
      <c r="O173" s="85"/>
      <c r="P173" s="213">
        <f>O173*H173</f>
        <v>0</v>
      </c>
      <c r="Q173" s="213">
        <v>0</v>
      </c>
      <c r="R173" s="213">
        <f>Q173*H173</f>
        <v>0</v>
      </c>
      <c r="S173" s="213">
        <v>0</v>
      </c>
      <c r="T173" s="21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5" t="s">
        <v>153</v>
      </c>
      <c r="AT173" s="215" t="s">
        <v>137</v>
      </c>
      <c r="AU173" s="215" t="s">
        <v>81</v>
      </c>
      <c r="AY173" s="18" t="s">
        <v>134</v>
      </c>
      <c r="BE173" s="216">
        <f>IF(N173="základní",J173,0)</f>
        <v>0</v>
      </c>
      <c r="BF173" s="216">
        <f>IF(N173="snížená",J173,0)</f>
        <v>0</v>
      </c>
      <c r="BG173" s="216">
        <f>IF(N173="zákl. přenesená",J173,0)</f>
        <v>0</v>
      </c>
      <c r="BH173" s="216">
        <f>IF(N173="sníž. přenesená",J173,0)</f>
        <v>0</v>
      </c>
      <c r="BI173" s="216">
        <f>IF(N173="nulová",J173,0)</f>
        <v>0</v>
      </c>
      <c r="BJ173" s="18" t="s">
        <v>79</v>
      </c>
      <c r="BK173" s="216">
        <f>ROUND(I173*H173,2)</f>
        <v>0</v>
      </c>
      <c r="BL173" s="18" t="s">
        <v>153</v>
      </c>
      <c r="BM173" s="215" t="s">
        <v>1340</v>
      </c>
    </row>
    <row r="174" s="2" customFormat="1" ht="55.5" customHeight="1">
      <c r="A174" s="39"/>
      <c r="B174" s="40"/>
      <c r="C174" s="205" t="s">
        <v>440</v>
      </c>
      <c r="D174" s="205" t="s">
        <v>137</v>
      </c>
      <c r="E174" s="206" t="s">
        <v>1341</v>
      </c>
      <c r="F174" s="207" t="s">
        <v>1342</v>
      </c>
      <c r="G174" s="208" t="s">
        <v>151</v>
      </c>
      <c r="H174" s="209">
        <v>2</v>
      </c>
      <c r="I174" s="210"/>
      <c r="J174" s="209">
        <f>ROUND(I174*H174,2)</f>
        <v>0</v>
      </c>
      <c r="K174" s="207" t="s">
        <v>18</v>
      </c>
      <c r="L174" s="45"/>
      <c r="M174" s="211" t="s">
        <v>18</v>
      </c>
      <c r="N174" s="212" t="s">
        <v>42</v>
      </c>
      <c r="O174" s="85"/>
      <c r="P174" s="213">
        <f>O174*H174</f>
        <v>0</v>
      </c>
      <c r="Q174" s="213">
        <v>0</v>
      </c>
      <c r="R174" s="213">
        <f>Q174*H174</f>
        <v>0</v>
      </c>
      <c r="S174" s="213">
        <v>0</v>
      </c>
      <c r="T174" s="21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5" t="s">
        <v>153</v>
      </c>
      <c r="AT174" s="215" t="s">
        <v>137</v>
      </c>
      <c r="AU174" s="215" t="s">
        <v>81</v>
      </c>
      <c r="AY174" s="18" t="s">
        <v>134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8" t="s">
        <v>79</v>
      </c>
      <c r="BK174" s="216">
        <f>ROUND(I174*H174,2)</f>
        <v>0</v>
      </c>
      <c r="BL174" s="18" t="s">
        <v>153</v>
      </c>
      <c r="BM174" s="215" t="s">
        <v>1343</v>
      </c>
    </row>
    <row r="175" s="2" customFormat="1" ht="49.05" customHeight="1">
      <c r="A175" s="39"/>
      <c r="B175" s="40"/>
      <c r="C175" s="205" t="s">
        <v>449</v>
      </c>
      <c r="D175" s="205" t="s">
        <v>137</v>
      </c>
      <c r="E175" s="206" t="s">
        <v>1344</v>
      </c>
      <c r="F175" s="207" t="s">
        <v>1345</v>
      </c>
      <c r="G175" s="208" t="s">
        <v>151</v>
      </c>
      <c r="H175" s="209">
        <v>18</v>
      </c>
      <c r="I175" s="210"/>
      <c r="J175" s="209">
        <f>ROUND(I175*H175,2)</f>
        <v>0</v>
      </c>
      <c r="K175" s="207" t="s">
        <v>942</v>
      </c>
      <c r="L175" s="45"/>
      <c r="M175" s="211" t="s">
        <v>18</v>
      </c>
      <c r="N175" s="212" t="s">
        <v>42</v>
      </c>
      <c r="O175" s="85"/>
      <c r="P175" s="213">
        <f>O175*H175</f>
        <v>0</v>
      </c>
      <c r="Q175" s="213">
        <v>0</v>
      </c>
      <c r="R175" s="213">
        <f>Q175*H175</f>
        <v>0</v>
      </c>
      <c r="S175" s="213">
        <v>0</v>
      </c>
      <c r="T175" s="21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5" t="s">
        <v>153</v>
      </c>
      <c r="AT175" s="215" t="s">
        <v>137</v>
      </c>
      <c r="AU175" s="215" t="s">
        <v>81</v>
      </c>
      <c r="AY175" s="18" t="s">
        <v>134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18" t="s">
        <v>79</v>
      </c>
      <c r="BK175" s="216">
        <f>ROUND(I175*H175,2)</f>
        <v>0</v>
      </c>
      <c r="BL175" s="18" t="s">
        <v>153</v>
      </c>
      <c r="BM175" s="215" t="s">
        <v>1346</v>
      </c>
    </row>
    <row r="176" s="2" customFormat="1">
      <c r="A176" s="39"/>
      <c r="B176" s="40"/>
      <c r="C176" s="41"/>
      <c r="D176" s="217" t="s">
        <v>144</v>
      </c>
      <c r="E176" s="41"/>
      <c r="F176" s="218" t="s">
        <v>1347</v>
      </c>
      <c r="G176" s="41"/>
      <c r="H176" s="41"/>
      <c r="I176" s="219"/>
      <c r="J176" s="41"/>
      <c r="K176" s="41"/>
      <c r="L176" s="45"/>
      <c r="M176" s="220"/>
      <c r="N176" s="221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144</v>
      </c>
      <c r="AU176" s="18" t="s">
        <v>81</v>
      </c>
    </row>
    <row r="177" s="2" customFormat="1" ht="37.8" customHeight="1">
      <c r="A177" s="39"/>
      <c r="B177" s="40"/>
      <c r="C177" s="205" t="s">
        <v>454</v>
      </c>
      <c r="D177" s="205" t="s">
        <v>137</v>
      </c>
      <c r="E177" s="206" t="s">
        <v>895</v>
      </c>
      <c r="F177" s="207" t="s">
        <v>896</v>
      </c>
      <c r="G177" s="208" t="s">
        <v>897</v>
      </c>
      <c r="H177" s="209">
        <v>6</v>
      </c>
      <c r="I177" s="210"/>
      <c r="J177" s="209">
        <f>ROUND(I177*H177,2)</f>
        <v>0</v>
      </c>
      <c r="K177" s="207" t="s">
        <v>942</v>
      </c>
      <c r="L177" s="45"/>
      <c r="M177" s="211" t="s">
        <v>18</v>
      </c>
      <c r="N177" s="212" t="s">
        <v>42</v>
      </c>
      <c r="O177" s="85"/>
      <c r="P177" s="213">
        <f>O177*H177</f>
        <v>0</v>
      </c>
      <c r="Q177" s="213">
        <v>0</v>
      </c>
      <c r="R177" s="213">
        <f>Q177*H177</f>
        <v>0</v>
      </c>
      <c r="S177" s="213">
        <v>0</v>
      </c>
      <c r="T177" s="21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5" t="s">
        <v>153</v>
      </c>
      <c r="AT177" s="215" t="s">
        <v>137</v>
      </c>
      <c r="AU177" s="215" t="s">
        <v>81</v>
      </c>
      <c r="AY177" s="18" t="s">
        <v>134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18" t="s">
        <v>79</v>
      </c>
      <c r="BK177" s="216">
        <f>ROUND(I177*H177,2)</f>
        <v>0</v>
      </c>
      <c r="BL177" s="18" t="s">
        <v>153</v>
      </c>
      <c r="BM177" s="215" t="s">
        <v>1348</v>
      </c>
    </row>
    <row r="178" s="2" customFormat="1">
      <c r="A178" s="39"/>
      <c r="B178" s="40"/>
      <c r="C178" s="41"/>
      <c r="D178" s="217" t="s">
        <v>144</v>
      </c>
      <c r="E178" s="41"/>
      <c r="F178" s="218" t="s">
        <v>1349</v>
      </c>
      <c r="G178" s="41"/>
      <c r="H178" s="41"/>
      <c r="I178" s="219"/>
      <c r="J178" s="41"/>
      <c r="K178" s="41"/>
      <c r="L178" s="45"/>
      <c r="M178" s="220"/>
      <c r="N178" s="221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144</v>
      </c>
      <c r="AU178" s="18" t="s">
        <v>81</v>
      </c>
    </row>
    <row r="179" s="12" customFormat="1" ht="22.8" customHeight="1">
      <c r="A179" s="12"/>
      <c r="B179" s="189"/>
      <c r="C179" s="190"/>
      <c r="D179" s="191" t="s">
        <v>70</v>
      </c>
      <c r="E179" s="203" t="s">
        <v>195</v>
      </c>
      <c r="F179" s="203" t="s">
        <v>272</v>
      </c>
      <c r="G179" s="190"/>
      <c r="H179" s="190"/>
      <c r="I179" s="193"/>
      <c r="J179" s="204">
        <f>BK179</f>
        <v>0</v>
      </c>
      <c r="K179" s="190"/>
      <c r="L179" s="195"/>
      <c r="M179" s="196"/>
      <c r="N179" s="197"/>
      <c r="O179" s="197"/>
      <c r="P179" s="198">
        <f>SUM(P180:P181)</f>
        <v>0</v>
      </c>
      <c r="Q179" s="197"/>
      <c r="R179" s="198">
        <f>SUM(R180:R181)</f>
        <v>0</v>
      </c>
      <c r="S179" s="197"/>
      <c r="T179" s="199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0" t="s">
        <v>79</v>
      </c>
      <c r="AT179" s="201" t="s">
        <v>70</v>
      </c>
      <c r="AU179" s="201" t="s">
        <v>79</v>
      </c>
      <c r="AY179" s="200" t="s">
        <v>134</v>
      </c>
      <c r="BK179" s="202">
        <f>SUM(BK180:BK181)</f>
        <v>0</v>
      </c>
    </row>
    <row r="180" s="2" customFormat="1" ht="37.8" customHeight="1">
      <c r="A180" s="39"/>
      <c r="B180" s="40"/>
      <c r="C180" s="205" t="s">
        <v>135</v>
      </c>
      <c r="D180" s="205" t="s">
        <v>137</v>
      </c>
      <c r="E180" s="206" t="s">
        <v>895</v>
      </c>
      <c r="F180" s="207" t="s">
        <v>896</v>
      </c>
      <c r="G180" s="208" t="s">
        <v>897</v>
      </c>
      <c r="H180" s="209">
        <v>5</v>
      </c>
      <c r="I180" s="210"/>
      <c r="J180" s="209">
        <f>ROUND(I180*H180,2)</f>
        <v>0</v>
      </c>
      <c r="K180" s="207" t="s">
        <v>942</v>
      </c>
      <c r="L180" s="45"/>
      <c r="M180" s="211" t="s">
        <v>18</v>
      </c>
      <c r="N180" s="212" t="s">
        <v>42</v>
      </c>
      <c r="O180" s="85"/>
      <c r="P180" s="213">
        <f>O180*H180</f>
        <v>0</v>
      </c>
      <c r="Q180" s="213">
        <v>0</v>
      </c>
      <c r="R180" s="213">
        <f>Q180*H180</f>
        <v>0</v>
      </c>
      <c r="S180" s="213">
        <v>0</v>
      </c>
      <c r="T180" s="21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5" t="s">
        <v>142</v>
      </c>
      <c r="AT180" s="215" t="s">
        <v>137</v>
      </c>
      <c r="AU180" s="215" t="s">
        <v>81</v>
      </c>
      <c r="AY180" s="18" t="s">
        <v>134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18" t="s">
        <v>79</v>
      </c>
      <c r="BK180" s="216">
        <f>ROUND(I180*H180,2)</f>
        <v>0</v>
      </c>
      <c r="BL180" s="18" t="s">
        <v>142</v>
      </c>
      <c r="BM180" s="215" t="s">
        <v>1350</v>
      </c>
    </row>
    <row r="181" s="2" customFormat="1">
      <c r="A181" s="39"/>
      <c r="B181" s="40"/>
      <c r="C181" s="41"/>
      <c r="D181" s="217" t="s">
        <v>144</v>
      </c>
      <c r="E181" s="41"/>
      <c r="F181" s="218" t="s">
        <v>1349</v>
      </c>
      <c r="G181" s="41"/>
      <c r="H181" s="41"/>
      <c r="I181" s="219"/>
      <c r="J181" s="41"/>
      <c r="K181" s="41"/>
      <c r="L181" s="45"/>
      <c r="M181" s="220"/>
      <c r="N181" s="221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144</v>
      </c>
      <c r="AU181" s="18" t="s">
        <v>81</v>
      </c>
    </row>
    <row r="182" s="12" customFormat="1" ht="22.8" customHeight="1">
      <c r="A182" s="12"/>
      <c r="B182" s="189"/>
      <c r="C182" s="190"/>
      <c r="D182" s="191" t="s">
        <v>70</v>
      </c>
      <c r="E182" s="203" t="s">
        <v>1351</v>
      </c>
      <c r="F182" s="203" t="s">
        <v>1352</v>
      </c>
      <c r="G182" s="190"/>
      <c r="H182" s="190"/>
      <c r="I182" s="193"/>
      <c r="J182" s="204">
        <f>BK182</f>
        <v>0</v>
      </c>
      <c r="K182" s="190"/>
      <c r="L182" s="195"/>
      <c r="M182" s="196"/>
      <c r="N182" s="197"/>
      <c r="O182" s="197"/>
      <c r="P182" s="198">
        <f>P183</f>
        <v>0</v>
      </c>
      <c r="Q182" s="197"/>
      <c r="R182" s="198">
        <f>R183</f>
        <v>0.12</v>
      </c>
      <c r="S182" s="197"/>
      <c r="T182" s="199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0" t="s">
        <v>81</v>
      </c>
      <c r="AT182" s="201" t="s">
        <v>70</v>
      </c>
      <c r="AU182" s="201" t="s">
        <v>79</v>
      </c>
      <c r="AY182" s="200" t="s">
        <v>134</v>
      </c>
      <c r="BK182" s="202">
        <f>BK183</f>
        <v>0</v>
      </c>
    </row>
    <row r="183" s="2" customFormat="1" ht="16.5" customHeight="1">
      <c r="A183" s="39"/>
      <c r="B183" s="40"/>
      <c r="C183" s="205" t="s">
        <v>461</v>
      </c>
      <c r="D183" s="205" t="s">
        <v>137</v>
      </c>
      <c r="E183" s="206" t="s">
        <v>1353</v>
      </c>
      <c r="F183" s="207" t="s">
        <v>1354</v>
      </c>
      <c r="G183" s="208" t="s">
        <v>225</v>
      </c>
      <c r="H183" s="209">
        <v>6</v>
      </c>
      <c r="I183" s="210"/>
      <c r="J183" s="209">
        <f>ROUND(I183*H183,2)</f>
        <v>0</v>
      </c>
      <c r="K183" s="207" t="s">
        <v>18</v>
      </c>
      <c r="L183" s="45"/>
      <c r="M183" s="211" t="s">
        <v>18</v>
      </c>
      <c r="N183" s="212" t="s">
        <v>42</v>
      </c>
      <c r="O183" s="85"/>
      <c r="P183" s="213">
        <f>O183*H183</f>
        <v>0</v>
      </c>
      <c r="Q183" s="213">
        <v>0.02</v>
      </c>
      <c r="R183" s="213">
        <f>Q183*H183</f>
        <v>0.12</v>
      </c>
      <c r="S183" s="213">
        <v>0</v>
      </c>
      <c r="T183" s="21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5" t="s">
        <v>153</v>
      </c>
      <c r="AT183" s="215" t="s">
        <v>137</v>
      </c>
      <c r="AU183" s="215" t="s">
        <v>81</v>
      </c>
      <c r="AY183" s="18" t="s">
        <v>134</v>
      </c>
      <c r="BE183" s="216">
        <f>IF(N183="základní",J183,0)</f>
        <v>0</v>
      </c>
      <c r="BF183" s="216">
        <f>IF(N183="snížená",J183,0)</f>
        <v>0</v>
      </c>
      <c r="BG183" s="216">
        <f>IF(N183="zákl. přenesená",J183,0)</f>
        <v>0</v>
      </c>
      <c r="BH183" s="216">
        <f>IF(N183="sníž. přenesená",J183,0)</f>
        <v>0</v>
      </c>
      <c r="BI183" s="216">
        <f>IF(N183="nulová",J183,0)</f>
        <v>0</v>
      </c>
      <c r="BJ183" s="18" t="s">
        <v>79</v>
      </c>
      <c r="BK183" s="216">
        <f>ROUND(I183*H183,2)</f>
        <v>0</v>
      </c>
      <c r="BL183" s="18" t="s">
        <v>153</v>
      </c>
      <c r="BM183" s="215" t="s">
        <v>1355</v>
      </c>
    </row>
    <row r="184" s="12" customFormat="1" ht="22.8" customHeight="1">
      <c r="A184" s="12"/>
      <c r="B184" s="189"/>
      <c r="C184" s="190"/>
      <c r="D184" s="191" t="s">
        <v>70</v>
      </c>
      <c r="E184" s="203" t="s">
        <v>1356</v>
      </c>
      <c r="F184" s="203" t="s">
        <v>1357</v>
      </c>
      <c r="G184" s="190"/>
      <c r="H184" s="190"/>
      <c r="I184" s="193"/>
      <c r="J184" s="204">
        <f>BK184</f>
        <v>0</v>
      </c>
      <c r="K184" s="190"/>
      <c r="L184" s="195"/>
      <c r="M184" s="196"/>
      <c r="N184" s="197"/>
      <c r="O184" s="197"/>
      <c r="P184" s="198">
        <f>SUM(P185:P186)</f>
        <v>0</v>
      </c>
      <c r="Q184" s="197"/>
      <c r="R184" s="198">
        <f>SUM(R185:R186)</f>
        <v>0</v>
      </c>
      <c r="S184" s="197"/>
      <c r="T184" s="199">
        <f>SUM(T185:T186)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0" t="s">
        <v>81</v>
      </c>
      <c r="AT184" s="201" t="s">
        <v>70</v>
      </c>
      <c r="AU184" s="201" t="s">
        <v>79</v>
      </c>
      <c r="AY184" s="200" t="s">
        <v>134</v>
      </c>
      <c r="BK184" s="202">
        <f>SUM(BK185:BK186)</f>
        <v>0</v>
      </c>
    </row>
    <row r="185" s="2" customFormat="1" ht="16.5" customHeight="1">
      <c r="A185" s="39"/>
      <c r="B185" s="40"/>
      <c r="C185" s="205" t="s">
        <v>467</v>
      </c>
      <c r="D185" s="205" t="s">
        <v>137</v>
      </c>
      <c r="E185" s="206" t="s">
        <v>1358</v>
      </c>
      <c r="F185" s="207" t="s">
        <v>1359</v>
      </c>
      <c r="G185" s="208" t="s">
        <v>680</v>
      </c>
      <c r="H185" s="209">
        <v>2</v>
      </c>
      <c r="I185" s="210"/>
      <c r="J185" s="209">
        <f>ROUND(I185*H185,2)</f>
        <v>0</v>
      </c>
      <c r="K185" s="207" t="s">
        <v>18</v>
      </c>
      <c r="L185" s="45"/>
      <c r="M185" s="211" t="s">
        <v>18</v>
      </c>
      <c r="N185" s="212" t="s">
        <v>42</v>
      </c>
      <c r="O185" s="85"/>
      <c r="P185" s="213">
        <f>O185*H185</f>
        <v>0</v>
      </c>
      <c r="Q185" s="213">
        <v>0</v>
      </c>
      <c r="R185" s="213">
        <f>Q185*H185</f>
        <v>0</v>
      </c>
      <c r="S185" s="213">
        <v>0</v>
      </c>
      <c r="T185" s="21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5" t="s">
        <v>153</v>
      </c>
      <c r="AT185" s="215" t="s">
        <v>137</v>
      </c>
      <c r="AU185" s="215" t="s">
        <v>81</v>
      </c>
      <c r="AY185" s="18" t="s">
        <v>134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18" t="s">
        <v>79</v>
      </c>
      <c r="BK185" s="216">
        <f>ROUND(I185*H185,2)</f>
        <v>0</v>
      </c>
      <c r="BL185" s="18" t="s">
        <v>153</v>
      </c>
      <c r="BM185" s="215" t="s">
        <v>1360</v>
      </c>
    </row>
    <row r="186" s="2" customFormat="1" ht="16.5" customHeight="1">
      <c r="A186" s="39"/>
      <c r="B186" s="40"/>
      <c r="C186" s="205" t="s">
        <v>472</v>
      </c>
      <c r="D186" s="205" t="s">
        <v>137</v>
      </c>
      <c r="E186" s="206" t="s">
        <v>1361</v>
      </c>
      <c r="F186" s="207" t="s">
        <v>1362</v>
      </c>
      <c r="G186" s="208" t="s">
        <v>680</v>
      </c>
      <c r="H186" s="209">
        <v>2</v>
      </c>
      <c r="I186" s="210"/>
      <c r="J186" s="209">
        <f>ROUND(I186*H186,2)</f>
        <v>0</v>
      </c>
      <c r="K186" s="207" t="s">
        <v>18</v>
      </c>
      <c r="L186" s="45"/>
      <c r="M186" s="211" t="s">
        <v>18</v>
      </c>
      <c r="N186" s="212" t="s">
        <v>42</v>
      </c>
      <c r="O186" s="85"/>
      <c r="P186" s="213">
        <f>O186*H186</f>
        <v>0</v>
      </c>
      <c r="Q186" s="213">
        <v>0</v>
      </c>
      <c r="R186" s="213">
        <f>Q186*H186</f>
        <v>0</v>
      </c>
      <c r="S186" s="213">
        <v>0</v>
      </c>
      <c r="T186" s="21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5" t="s">
        <v>153</v>
      </c>
      <c r="AT186" s="215" t="s">
        <v>137</v>
      </c>
      <c r="AU186" s="215" t="s">
        <v>81</v>
      </c>
      <c r="AY186" s="18" t="s">
        <v>134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8" t="s">
        <v>79</v>
      </c>
      <c r="BK186" s="216">
        <f>ROUND(I186*H186,2)</f>
        <v>0</v>
      </c>
      <c r="BL186" s="18" t="s">
        <v>153</v>
      </c>
      <c r="BM186" s="215" t="s">
        <v>1363</v>
      </c>
    </row>
    <row r="187" s="12" customFormat="1" ht="22.8" customHeight="1">
      <c r="A187" s="12"/>
      <c r="B187" s="189"/>
      <c r="C187" s="190"/>
      <c r="D187" s="191" t="s">
        <v>70</v>
      </c>
      <c r="E187" s="203" t="s">
        <v>1364</v>
      </c>
      <c r="F187" s="203" t="s">
        <v>1365</v>
      </c>
      <c r="G187" s="190"/>
      <c r="H187" s="190"/>
      <c r="I187" s="193"/>
      <c r="J187" s="204">
        <f>BK187</f>
        <v>0</v>
      </c>
      <c r="K187" s="190"/>
      <c r="L187" s="195"/>
      <c r="M187" s="196"/>
      <c r="N187" s="197"/>
      <c r="O187" s="197"/>
      <c r="P187" s="198">
        <f>P188</f>
        <v>0</v>
      </c>
      <c r="Q187" s="197"/>
      <c r="R187" s="198">
        <f>R188</f>
        <v>0.15000000000000002</v>
      </c>
      <c r="S187" s="197"/>
      <c r="T187" s="199">
        <f>T188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0" t="s">
        <v>81</v>
      </c>
      <c r="AT187" s="201" t="s">
        <v>70</v>
      </c>
      <c r="AU187" s="201" t="s">
        <v>79</v>
      </c>
      <c r="AY187" s="200" t="s">
        <v>134</v>
      </c>
      <c r="BK187" s="202">
        <f>BK188</f>
        <v>0</v>
      </c>
    </row>
    <row r="188" s="2" customFormat="1" ht="16.5" customHeight="1">
      <c r="A188" s="39"/>
      <c r="B188" s="40"/>
      <c r="C188" s="205" t="s">
        <v>477</v>
      </c>
      <c r="D188" s="205" t="s">
        <v>137</v>
      </c>
      <c r="E188" s="206" t="s">
        <v>1366</v>
      </c>
      <c r="F188" s="207" t="s">
        <v>1367</v>
      </c>
      <c r="G188" s="208" t="s">
        <v>680</v>
      </c>
      <c r="H188" s="209">
        <v>3</v>
      </c>
      <c r="I188" s="210"/>
      <c r="J188" s="209">
        <f>ROUND(I188*H188,2)</f>
        <v>0</v>
      </c>
      <c r="K188" s="207" t="s">
        <v>18</v>
      </c>
      <c r="L188" s="45"/>
      <c r="M188" s="211" t="s">
        <v>18</v>
      </c>
      <c r="N188" s="212" t="s">
        <v>42</v>
      </c>
      <c r="O188" s="85"/>
      <c r="P188" s="213">
        <f>O188*H188</f>
        <v>0</v>
      </c>
      <c r="Q188" s="213">
        <v>0.050000000000000003</v>
      </c>
      <c r="R188" s="213">
        <f>Q188*H188</f>
        <v>0.15000000000000002</v>
      </c>
      <c r="S188" s="213">
        <v>0</v>
      </c>
      <c r="T188" s="21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5" t="s">
        <v>153</v>
      </c>
      <c r="AT188" s="215" t="s">
        <v>137</v>
      </c>
      <c r="AU188" s="215" t="s">
        <v>81</v>
      </c>
      <c r="AY188" s="18" t="s">
        <v>134</v>
      </c>
      <c r="BE188" s="216">
        <f>IF(N188="základní",J188,0)</f>
        <v>0</v>
      </c>
      <c r="BF188" s="216">
        <f>IF(N188="snížená",J188,0)</f>
        <v>0</v>
      </c>
      <c r="BG188" s="216">
        <f>IF(N188="zákl. přenesená",J188,0)</f>
        <v>0</v>
      </c>
      <c r="BH188" s="216">
        <f>IF(N188="sníž. přenesená",J188,0)</f>
        <v>0</v>
      </c>
      <c r="BI188" s="216">
        <f>IF(N188="nulová",J188,0)</f>
        <v>0</v>
      </c>
      <c r="BJ188" s="18" t="s">
        <v>79</v>
      </c>
      <c r="BK188" s="216">
        <f>ROUND(I188*H188,2)</f>
        <v>0</v>
      </c>
      <c r="BL188" s="18" t="s">
        <v>153</v>
      </c>
      <c r="BM188" s="215" t="s">
        <v>1368</v>
      </c>
    </row>
    <row r="189" s="12" customFormat="1" ht="25.92" customHeight="1">
      <c r="A189" s="12"/>
      <c r="B189" s="189"/>
      <c r="C189" s="190"/>
      <c r="D189" s="191" t="s">
        <v>70</v>
      </c>
      <c r="E189" s="192" t="s">
        <v>1147</v>
      </c>
      <c r="F189" s="192" t="s">
        <v>1148</v>
      </c>
      <c r="G189" s="190"/>
      <c r="H189" s="190"/>
      <c r="I189" s="193"/>
      <c r="J189" s="194">
        <f>BK189</f>
        <v>0</v>
      </c>
      <c r="K189" s="190"/>
      <c r="L189" s="195"/>
      <c r="M189" s="196"/>
      <c r="N189" s="197"/>
      <c r="O189" s="197"/>
      <c r="P189" s="198">
        <f>P190</f>
        <v>0</v>
      </c>
      <c r="Q189" s="197"/>
      <c r="R189" s="198">
        <f>R190</f>
        <v>0</v>
      </c>
      <c r="S189" s="197"/>
      <c r="T189" s="199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0" t="s">
        <v>170</v>
      </c>
      <c r="AT189" s="201" t="s">
        <v>70</v>
      </c>
      <c r="AU189" s="201" t="s">
        <v>71</v>
      </c>
      <c r="AY189" s="200" t="s">
        <v>134</v>
      </c>
      <c r="BK189" s="202">
        <f>BK190</f>
        <v>0</v>
      </c>
    </row>
    <row r="190" s="12" customFormat="1" ht="22.8" customHeight="1">
      <c r="A190" s="12"/>
      <c r="B190" s="189"/>
      <c r="C190" s="190"/>
      <c r="D190" s="191" t="s">
        <v>70</v>
      </c>
      <c r="E190" s="203" t="s">
        <v>1149</v>
      </c>
      <c r="F190" s="203" t="s">
        <v>1150</v>
      </c>
      <c r="G190" s="190"/>
      <c r="H190" s="190"/>
      <c r="I190" s="193"/>
      <c r="J190" s="204">
        <f>BK190</f>
        <v>0</v>
      </c>
      <c r="K190" s="190"/>
      <c r="L190" s="195"/>
      <c r="M190" s="196"/>
      <c r="N190" s="197"/>
      <c r="O190" s="197"/>
      <c r="P190" s="198">
        <f>SUM(P191:P193)</f>
        <v>0</v>
      </c>
      <c r="Q190" s="197"/>
      <c r="R190" s="198">
        <f>SUM(R191:R193)</f>
        <v>0</v>
      </c>
      <c r="S190" s="197"/>
      <c r="T190" s="199">
        <f>SUM(T191:T193)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0" t="s">
        <v>170</v>
      </c>
      <c r="AT190" s="201" t="s">
        <v>70</v>
      </c>
      <c r="AU190" s="201" t="s">
        <v>79</v>
      </c>
      <c r="AY190" s="200" t="s">
        <v>134</v>
      </c>
      <c r="BK190" s="202">
        <f>SUM(BK191:BK193)</f>
        <v>0</v>
      </c>
    </row>
    <row r="191" s="2" customFormat="1" ht="21.75" customHeight="1">
      <c r="A191" s="39"/>
      <c r="B191" s="40"/>
      <c r="C191" s="205" t="s">
        <v>481</v>
      </c>
      <c r="D191" s="205" t="s">
        <v>137</v>
      </c>
      <c r="E191" s="206" t="s">
        <v>1151</v>
      </c>
      <c r="F191" s="207" t="s">
        <v>1152</v>
      </c>
      <c r="G191" s="208" t="s">
        <v>1153</v>
      </c>
      <c r="H191" s="209">
        <v>1</v>
      </c>
      <c r="I191" s="210"/>
      <c r="J191" s="209">
        <f>ROUND(I191*H191,2)</f>
        <v>0</v>
      </c>
      <c r="K191" s="207" t="s">
        <v>141</v>
      </c>
      <c r="L191" s="45"/>
      <c r="M191" s="211" t="s">
        <v>18</v>
      </c>
      <c r="N191" s="212" t="s">
        <v>42</v>
      </c>
      <c r="O191" s="85"/>
      <c r="P191" s="213">
        <f>O191*H191</f>
        <v>0</v>
      </c>
      <c r="Q191" s="213">
        <v>0</v>
      </c>
      <c r="R191" s="213">
        <f>Q191*H191</f>
        <v>0</v>
      </c>
      <c r="S191" s="213">
        <v>0</v>
      </c>
      <c r="T191" s="21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5" t="s">
        <v>1154</v>
      </c>
      <c r="AT191" s="215" t="s">
        <v>137</v>
      </c>
      <c r="AU191" s="215" t="s">
        <v>81</v>
      </c>
      <c r="AY191" s="18" t="s">
        <v>134</v>
      </c>
      <c r="BE191" s="216">
        <f>IF(N191="základní",J191,0)</f>
        <v>0</v>
      </c>
      <c r="BF191" s="216">
        <f>IF(N191="snížená",J191,0)</f>
        <v>0</v>
      </c>
      <c r="BG191" s="216">
        <f>IF(N191="zákl. přenesená",J191,0)</f>
        <v>0</v>
      </c>
      <c r="BH191" s="216">
        <f>IF(N191="sníž. přenesená",J191,0)</f>
        <v>0</v>
      </c>
      <c r="BI191" s="216">
        <f>IF(N191="nulová",J191,0)</f>
        <v>0</v>
      </c>
      <c r="BJ191" s="18" t="s">
        <v>79</v>
      </c>
      <c r="BK191" s="216">
        <f>ROUND(I191*H191,2)</f>
        <v>0</v>
      </c>
      <c r="BL191" s="18" t="s">
        <v>1154</v>
      </c>
      <c r="BM191" s="215" t="s">
        <v>1369</v>
      </c>
    </row>
    <row r="192" s="2" customFormat="1">
      <c r="A192" s="39"/>
      <c r="B192" s="40"/>
      <c r="C192" s="41"/>
      <c r="D192" s="217" t="s">
        <v>144</v>
      </c>
      <c r="E192" s="41"/>
      <c r="F192" s="218" t="s">
        <v>1156</v>
      </c>
      <c r="G192" s="41"/>
      <c r="H192" s="41"/>
      <c r="I192" s="219"/>
      <c r="J192" s="41"/>
      <c r="K192" s="41"/>
      <c r="L192" s="45"/>
      <c r="M192" s="220"/>
      <c r="N192" s="22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144</v>
      </c>
      <c r="AU192" s="18" t="s">
        <v>81</v>
      </c>
    </row>
    <row r="193" s="2" customFormat="1" ht="16.5" customHeight="1">
      <c r="A193" s="39"/>
      <c r="B193" s="40"/>
      <c r="C193" s="205" t="s">
        <v>486</v>
      </c>
      <c r="D193" s="205" t="s">
        <v>137</v>
      </c>
      <c r="E193" s="206" t="s">
        <v>1157</v>
      </c>
      <c r="F193" s="207" t="s">
        <v>1158</v>
      </c>
      <c r="G193" s="208" t="s">
        <v>1153</v>
      </c>
      <c r="H193" s="209">
        <v>1</v>
      </c>
      <c r="I193" s="210"/>
      <c r="J193" s="209">
        <f>ROUND(I193*H193,2)</f>
        <v>0</v>
      </c>
      <c r="K193" s="207" t="s">
        <v>1159</v>
      </c>
      <c r="L193" s="45"/>
      <c r="M193" s="267" t="s">
        <v>18</v>
      </c>
      <c r="N193" s="268" t="s">
        <v>42</v>
      </c>
      <c r="O193" s="269"/>
      <c r="P193" s="270">
        <f>O193*H193</f>
        <v>0</v>
      </c>
      <c r="Q193" s="270">
        <v>0</v>
      </c>
      <c r="R193" s="270">
        <f>Q193*H193</f>
        <v>0</v>
      </c>
      <c r="S193" s="270">
        <v>0</v>
      </c>
      <c r="T193" s="27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5" t="s">
        <v>1154</v>
      </c>
      <c r="AT193" s="215" t="s">
        <v>137</v>
      </c>
      <c r="AU193" s="215" t="s">
        <v>81</v>
      </c>
      <c r="AY193" s="18" t="s">
        <v>134</v>
      </c>
      <c r="BE193" s="216">
        <f>IF(N193="základní",J193,0)</f>
        <v>0</v>
      </c>
      <c r="BF193" s="216">
        <f>IF(N193="snížená",J193,0)</f>
        <v>0</v>
      </c>
      <c r="BG193" s="216">
        <f>IF(N193="zákl. přenesená",J193,0)</f>
        <v>0</v>
      </c>
      <c r="BH193" s="216">
        <f>IF(N193="sníž. přenesená",J193,0)</f>
        <v>0</v>
      </c>
      <c r="BI193" s="216">
        <f>IF(N193="nulová",J193,0)</f>
        <v>0</v>
      </c>
      <c r="BJ193" s="18" t="s">
        <v>79</v>
      </c>
      <c r="BK193" s="216">
        <f>ROUND(I193*H193,2)</f>
        <v>0</v>
      </c>
      <c r="BL193" s="18" t="s">
        <v>1154</v>
      </c>
      <c r="BM193" s="215" t="s">
        <v>1370</v>
      </c>
    </row>
    <row r="194" s="2" customFormat="1" ht="6.96" customHeight="1">
      <c r="A194" s="39"/>
      <c r="B194" s="60"/>
      <c r="C194" s="61"/>
      <c r="D194" s="61"/>
      <c r="E194" s="61"/>
      <c r="F194" s="61"/>
      <c r="G194" s="61"/>
      <c r="H194" s="61"/>
      <c r="I194" s="61"/>
      <c r="J194" s="61"/>
      <c r="K194" s="61"/>
      <c r="L194" s="45"/>
      <c r="M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</sheetData>
  <sheetProtection sheet="1" autoFilter="0" formatColumns="0" formatRows="0" objects="1" scenarios="1" spinCount="100000" saltValue="G4njmXLN5hXJPp2qdwEeR3AS8efUznIHm/M0aMjukxiplfD6Dxg8+x2m/Cr64PROkLPRcz+NSfm/m5xN5EmQow==" hashValue="KFYWveVke+yjwLkYvrf+5nsFpBmsgYTZgdrfSZM39dJ69F5ijfhIXHFftdmytHdeq6v7U5nUHtAe6JcIjUAGgg==" algorithmName="SHA-512" password="CC35"/>
  <autoFilter ref="C90:K193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6" r:id="rId1" display="https://podminky.urs.cz/item/CS_URS_2021_01/23170004"/>
    <hyperlink ref="F114" r:id="rId2" display="https://podminky.urs.cz/item/CS_URS_2021_02/741110302"/>
    <hyperlink ref="F116" r:id="rId3" display="https://podminky.urs.cz/item/CS_URS_2021_02/34571097"/>
    <hyperlink ref="F121" r:id="rId4" display="https://podminky.urs.cz/item/CS_URS_2021_02/34571004"/>
    <hyperlink ref="F124" r:id="rId5" display="https://podminky.urs.cz/item/CS_URS_2021_02/741120541"/>
    <hyperlink ref="F142" r:id="rId6" display="https://podminky.urs.cz/item/CS_URS_2021_02/741120831"/>
    <hyperlink ref="F144" r:id="rId7" display="https://podminky.urs.cz/item/CS_URS_2021_02/741120851"/>
    <hyperlink ref="F148" r:id="rId8" display="https://podminky.urs.cz/item/CS_URS_2021_02/741122221"/>
    <hyperlink ref="F150" r:id="rId9" display="https://podminky.urs.cz/item/CS_URS_2021_02/34111064"/>
    <hyperlink ref="F153" r:id="rId10" display="https://podminky.urs.cz/item/CS_URS_2021_02/34111068"/>
    <hyperlink ref="F156" r:id="rId11" display="https://podminky.urs.cz/item/CS_URS_2021_02/741210001"/>
    <hyperlink ref="F159" r:id="rId12" display="https://podminky.urs.cz/item/CS_URS_2021_02/741210004"/>
    <hyperlink ref="F162" r:id="rId13" display="https://podminky.urs.cz/item/CS_URS_2021_02/741211863"/>
    <hyperlink ref="F164" r:id="rId14" display="https://podminky.urs.cz/item/CS_URS_2021_02/741313805"/>
    <hyperlink ref="F166" r:id="rId15" display="https://podminky.urs.cz/item/CS_URS_2021_02/741315833"/>
    <hyperlink ref="F168" r:id="rId16" display="https://podminky.urs.cz/item/CS_URS_2021_02/741420901"/>
    <hyperlink ref="F170" r:id="rId17" display="https://podminky.urs.cz/item/CS_URS_2021_02/741420902"/>
    <hyperlink ref="F172" r:id="rId18" display="https://podminky.urs.cz/item/CS_URS_2021_02/35441860"/>
    <hyperlink ref="F176" r:id="rId19" display="https://podminky.urs.cz/item/CS_URS_2021_02/741854931"/>
    <hyperlink ref="F178" r:id="rId20" display="https://podminky.urs.cz/item/CS_URS_2021_02/945412111"/>
    <hyperlink ref="F181" r:id="rId21" display="https://podminky.urs.cz/item/CS_URS_2021_02/945412111"/>
    <hyperlink ref="F192" r:id="rId22" display="https://podminky.urs.cz/item/CS_URS_2021_01/01324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91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15</v>
      </c>
      <c r="L6" s="21"/>
    </row>
    <row r="7" s="1" customFormat="1" ht="16.5" customHeight="1">
      <c r="B7" s="21"/>
      <c r="E7" s="134" t="str">
        <f>'Rekapitulace stavby'!K6</f>
        <v>Výměna střechy jídelny VOŠ a SPŠE Plzeň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92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1371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17</v>
      </c>
      <c r="E11" s="39"/>
      <c r="F11" s="137" t="s">
        <v>18</v>
      </c>
      <c r="G11" s="39"/>
      <c r="H11" s="39"/>
      <c r="I11" s="133" t="s">
        <v>19</v>
      </c>
      <c r="J11" s="137" t="s">
        <v>18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20</v>
      </c>
      <c r="E12" s="39"/>
      <c r="F12" s="137" t="s">
        <v>21</v>
      </c>
      <c r="G12" s="39"/>
      <c r="H12" s="39"/>
      <c r="I12" s="133" t="s">
        <v>22</v>
      </c>
      <c r="J12" s="138" t="str">
        <f>'Rekapitulace stavby'!AN8</f>
        <v>29. 5. 2021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24</v>
      </c>
      <c r="E14" s="39"/>
      <c r="F14" s="39"/>
      <c r="G14" s="39"/>
      <c r="H14" s="39"/>
      <c r="I14" s="133" t="s">
        <v>25</v>
      </c>
      <c r="J14" s="137" t="s">
        <v>18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26</v>
      </c>
      <c r="F15" s="39"/>
      <c r="G15" s="39"/>
      <c r="H15" s="39"/>
      <c r="I15" s="133" t="s">
        <v>27</v>
      </c>
      <c r="J15" s="137" t="s">
        <v>18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25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25</v>
      </c>
      <c r="J20" s="137" t="s">
        <v>18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31</v>
      </c>
      <c r="F21" s="39"/>
      <c r="G21" s="39"/>
      <c r="H21" s="39"/>
      <c r="I21" s="133" t="s">
        <v>27</v>
      </c>
      <c r="J21" s="137" t="s">
        <v>18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25</v>
      </c>
      <c r="J23" s="137" t="s">
        <v>18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34</v>
      </c>
      <c r="F24" s="39"/>
      <c r="G24" s="39"/>
      <c r="H24" s="39"/>
      <c r="I24" s="133" t="s">
        <v>27</v>
      </c>
      <c r="J24" s="137" t="s">
        <v>18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18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ROUND((SUM(BE84:BE101)),  2)</f>
        <v>0</v>
      </c>
      <c r="G33" s="39"/>
      <c r="H33" s="39"/>
      <c r="I33" s="149">
        <v>0.20999999999999999</v>
      </c>
      <c r="J33" s="148">
        <f>ROUND(((SUM(BE84:BE101))*I33),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ROUND((SUM(BF84:BF101)),  2)</f>
        <v>0</v>
      </c>
      <c r="G34" s="39"/>
      <c r="H34" s="39"/>
      <c r="I34" s="149">
        <v>0.14999999999999999</v>
      </c>
      <c r="J34" s="148">
        <f>ROUND(((SUM(BF84:BF101))*I34),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ROUND((SUM(BG84:BG101)),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ROUND((SUM(BH84:BH101)),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ROUND((SUM(BI84:BI101)),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94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15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Výměna střechy jídelny VOŠ a SPŠE Plzeň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92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MASN2904 - VON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20</v>
      </c>
      <c r="D52" s="41"/>
      <c r="E52" s="41"/>
      <c r="F52" s="28" t="str">
        <f>F12</f>
        <v xml:space="preserve"> </v>
      </c>
      <c r="G52" s="41"/>
      <c r="H52" s="41"/>
      <c r="I52" s="33" t="s">
        <v>22</v>
      </c>
      <c r="J52" s="73" t="str">
        <f>IF(J12="","",J12)</f>
        <v>29. 5. 2021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24</v>
      </c>
      <c r="D54" s="41"/>
      <c r="E54" s="41"/>
      <c r="F54" s="28" t="str">
        <f>E15</f>
        <v>VOŠ a SPŠE Plzeň, p.o.</v>
      </c>
      <c r="G54" s="41"/>
      <c r="H54" s="41"/>
      <c r="I54" s="33" t="s">
        <v>30</v>
      </c>
      <c r="J54" s="37" t="str">
        <f>E21</f>
        <v>Ing.arch.V.Mastný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>Straka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95</v>
      </c>
      <c r="D57" s="163"/>
      <c r="E57" s="163"/>
      <c r="F57" s="163"/>
      <c r="G57" s="163"/>
      <c r="H57" s="163"/>
      <c r="I57" s="163"/>
      <c r="J57" s="164" t="s">
        <v>96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97</v>
      </c>
    </row>
    <row r="60" s="9" customFormat="1" ht="24.96" customHeight="1">
      <c r="A60" s="9"/>
      <c r="B60" s="166"/>
      <c r="C60" s="167"/>
      <c r="D60" s="168" t="s">
        <v>883</v>
      </c>
      <c r="E60" s="169"/>
      <c r="F60" s="169"/>
      <c r="G60" s="169"/>
      <c r="H60" s="169"/>
      <c r="I60" s="169"/>
      <c r="J60" s="170">
        <f>J85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884</v>
      </c>
      <c r="E61" s="175"/>
      <c r="F61" s="175"/>
      <c r="G61" s="175"/>
      <c r="H61" s="175"/>
      <c r="I61" s="175"/>
      <c r="J61" s="176">
        <f>J86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1372</v>
      </c>
      <c r="E62" s="175"/>
      <c r="F62" s="175"/>
      <c r="G62" s="175"/>
      <c r="H62" s="175"/>
      <c r="I62" s="175"/>
      <c r="J62" s="176">
        <f>J90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885</v>
      </c>
      <c r="E63" s="175"/>
      <c r="F63" s="175"/>
      <c r="G63" s="175"/>
      <c r="H63" s="175"/>
      <c r="I63" s="175"/>
      <c r="J63" s="176">
        <f>J93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1373</v>
      </c>
      <c r="E64" s="175"/>
      <c r="F64" s="175"/>
      <c r="G64" s="175"/>
      <c r="H64" s="175"/>
      <c r="I64" s="175"/>
      <c r="J64" s="176">
        <f>J99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119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15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1" t="str">
        <f>E7</f>
        <v>Výměna střechy jídelny VOŠ a SPŠE Plzeň</v>
      </c>
      <c r="F74" s="33"/>
      <c r="G74" s="33"/>
      <c r="H74" s="33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92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MASN2904 - VON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20</v>
      </c>
      <c r="D78" s="41"/>
      <c r="E78" s="41"/>
      <c r="F78" s="28" t="str">
        <f>F12</f>
        <v xml:space="preserve"> </v>
      </c>
      <c r="G78" s="41"/>
      <c r="H78" s="41"/>
      <c r="I78" s="33" t="s">
        <v>22</v>
      </c>
      <c r="J78" s="73" t="str">
        <f>IF(J12="","",J12)</f>
        <v>29. 5. 2021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24</v>
      </c>
      <c r="D80" s="41"/>
      <c r="E80" s="41"/>
      <c r="F80" s="28" t="str">
        <f>E15</f>
        <v>VOŠ a SPŠE Plzeň, p.o.</v>
      </c>
      <c r="G80" s="41"/>
      <c r="H80" s="41"/>
      <c r="I80" s="33" t="s">
        <v>30</v>
      </c>
      <c r="J80" s="37" t="str">
        <f>E21</f>
        <v>Ing.arch.V.Mastný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28</v>
      </c>
      <c r="D81" s="41"/>
      <c r="E81" s="41"/>
      <c r="F81" s="28" t="str">
        <f>IF(E18="","",E18)</f>
        <v>Vyplň údaj</v>
      </c>
      <c r="G81" s="41"/>
      <c r="H81" s="41"/>
      <c r="I81" s="33" t="s">
        <v>33</v>
      </c>
      <c r="J81" s="37" t="str">
        <f>E24</f>
        <v>Straka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8"/>
      <c r="B83" s="179"/>
      <c r="C83" s="180" t="s">
        <v>120</v>
      </c>
      <c r="D83" s="181" t="s">
        <v>56</v>
      </c>
      <c r="E83" s="181" t="s">
        <v>52</v>
      </c>
      <c r="F83" s="181" t="s">
        <v>53</v>
      </c>
      <c r="G83" s="181" t="s">
        <v>121</v>
      </c>
      <c r="H83" s="181" t="s">
        <v>122</v>
      </c>
      <c r="I83" s="181" t="s">
        <v>123</v>
      </c>
      <c r="J83" s="181" t="s">
        <v>96</v>
      </c>
      <c r="K83" s="182" t="s">
        <v>124</v>
      </c>
      <c r="L83" s="183"/>
      <c r="M83" s="93" t="s">
        <v>18</v>
      </c>
      <c r="N83" s="94" t="s">
        <v>41</v>
      </c>
      <c r="O83" s="94" t="s">
        <v>125</v>
      </c>
      <c r="P83" s="94" t="s">
        <v>126</v>
      </c>
      <c r="Q83" s="94" t="s">
        <v>127</v>
      </c>
      <c r="R83" s="94" t="s">
        <v>128</v>
      </c>
      <c r="S83" s="94" t="s">
        <v>129</v>
      </c>
      <c r="T83" s="95" t="s">
        <v>130</v>
      </c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</row>
    <row r="84" s="2" customFormat="1" ht="22.8" customHeight="1">
      <c r="A84" s="39"/>
      <c r="B84" s="40"/>
      <c r="C84" s="100" t="s">
        <v>131</v>
      </c>
      <c r="D84" s="41"/>
      <c r="E84" s="41"/>
      <c r="F84" s="41"/>
      <c r="G84" s="41"/>
      <c r="H84" s="41"/>
      <c r="I84" s="41"/>
      <c r="J84" s="184">
        <f>BK84</f>
        <v>0</v>
      </c>
      <c r="K84" s="41"/>
      <c r="L84" s="45"/>
      <c r="M84" s="96"/>
      <c r="N84" s="185"/>
      <c r="O84" s="97"/>
      <c r="P84" s="186">
        <f>P85</f>
        <v>0</v>
      </c>
      <c r="Q84" s="97"/>
      <c r="R84" s="186">
        <f>R85</f>
        <v>0</v>
      </c>
      <c r="S84" s="97"/>
      <c r="T84" s="187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70</v>
      </c>
      <c r="AU84" s="18" t="s">
        <v>97</v>
      </c>
      <c r="BK84" s="188">
        <f>BK85</f>
        <v>0</v>
      </c>
    </row>
    <row r="85" s="12" customFormat="1" ht="25.92" customHeight="1">
      <c r="A85" s="12"/>
      <c r="B85" s="189"/>
      <c r="C85" s="190"/>
      <c r="D85" s="191" t="s">
        <v>70</v>
      </c>
      <c r="E85" s="192" t="s">
        <v>1147</v>
      </c>
      <c r="F85" s="192" t="s">
        <v>1148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P86+P90+P93+P99</f>
        <v>0</v>
      </c>
      <c r="Q85" s="197"/>
      <c r="R85" s="198">
        <f>R86+R90+R93+R99</f>
        <v>0</v>
      </c>
      <c r="S85" s="197"/>
      <c r="T85" s="199">
        <f>T86+T90+T93+T99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170</v>
      </c>
      <c r="AT85" s="201" t="s">
        <v>70</v>
      </c>
      <c r="AU85" s="201" t="s">
        <v>71</v>
      </c>
      <c r="AY85" s="200" t="s">
        <v>134</v>
      </c>
      <c r="BK85" s="202">
        <f>BK86+BK90+BK93+BK99</f>
        <v>0</v>
      </c>
    </row>
    <row r="86" s="12" customFormat="1" ht="22.8" customHeight="1">
      <c r="A86" s="12"/>
      <c r="B86" s="189"/>
      <c r="C86" s="190"/>
      <c r="D86" s="191" t="s">
        <v>70</v>
      </c>
      <c r="E86" s="203" t="s">
        <v>1149</v>
      </c>
      <c r="F86" s="203" t="s">
        <v>1150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SUM(P87:P89)</f>
        <v>0</v>
      </c>
      <c r="Q86" s="197"/>
      <c r="R86" s="198">
        <f>SUM(R87:R89)</f>
        <v>0</v>
      </c>
      <c r="S86" s="197"/>
      <c r="T86" s="199">
        <f>SUM(T87:T89)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170</v>
      </c>
      <c r="AT86" s="201" t="s">
        <v>70</v>
      </c>
      <c r="AU86" s="201" t="s">
        <v>79</v>
      </c>
      <c r="AY86" s="200" t="s">
        <v>134</v>
      </c>
      <c r="BK86" s="202">
        <f>SUM(BK87:BK89)</f>
        <v>0</v>
      </c>
    </row>
    <row r="87" s="2" customFormat="1" ht="16.5" customHeight="1">
      <c r="A87" s="39"/>
      <c r="B87" s="40"/>
      <c r="C87" s="205" t="s">
        <v>79</v>
      </c>
      <c r="D87" s="205" t="s">
        <v>137</v>
      </c>
      <c r="E87" s="206" t="s">
        <v>1157</v>
      </c>
      <c r="F87" s="207" t="s">
        <v>1158</v>
      </c>
      <c r="G87" s="208" t="s">
        <v>694</v>
      </c>
      <c r="H87" s="209">
        <v>1</v>
      </c>
      <c r="I87" s="210"/>
      <c r="J87" s="209">
        <f>ROUND(I87*H87,2)</f>
        <v>0</v>
      </c>
      <c r="K87" s="207" t="s">
        <v>141</v>
      </c>
      <c r="L87" s="45"/>
      <c r="M87" s="211" t="s">
        <v>18</v>
      </c>
      <c r="N87" s="212" t="s">
        <v>42</v>
      </c>
      <c r="O87" s="85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5" t="s">
        <v>1154</v>
      </c>
      <c r="AT87" s="215" t="s">
        <v>137</v>
      </c>
      <c r="AU87" s="215" t="s">
        <v>81</v>
      </c>
      <c r="AY87" s="18" t="s">
        <v>134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8" t="s">
        <v>79</v>
      </c>
      <c r="BK87" s="216">
        <f>ROUND(I87*H87,2)</f>
        <v>0</v>
      </c>
      <c r="BL87" s="18" t="s">
        <v>1154</v>
      </c>
      <c r="BM87" s="215" t="s">
        <v>1374</v>
      </c>
    </row>
    <row r="88" s="2" customFormat="1">
      <c r="A88" s="39"/>
      <c r="B88" s="40"/>
      <c r="C88" s="41"/>
      <c r="D88" s="217" t="s">
        <v>144</v>
      </c>
      <c r="E88" s="41"/>
      <c r="F88" s="218" t="s">
        <v>1375</v>
      </c>
      <c r="G88" s="41"/>
      <c r="H88" s="41"/>
      <c r="I88" s="219"/>
      <c r="J88" s="41"/>
      <c r="K88" s="41"/>
      <c r="L88" s="45"/>
      <c r="M88" s="220"/>
      <c r="N88" s="221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144</v>
      </c>
      <c r="AU88" s="18" t="s">
        <v>81</v>
      </c>
    </row>
    <row r="89" s="2" customFormat="1" ht="16.5" customHeight="1">
      <c r="A89" s="39"/>
      <c r="B89" s="40"/>
      <c r="C89" s="205" t="s">
        <v>81</v>
      </c>
      <c r="D89" s="205" t="s">
        <v>137</v>
      </c>
      <c r="E89" s="206" t="s">
        <v>1376</v>
      </c>
      <c r="F89" s="207" t="s">
        <v>1377</v>
      </c>
      <c r="G89" s="208" t="s">
        <v>694</v>
      </c>
      <c r="H89" s="209">
        <v>1</v>
      </c>
      <c r="I89" s="210"/>
      <c r="J89" s="209">
        <f>ROUND(I89*H89,2)</f>
        <v>0</v>
      </c>
      <c r="K89" s="207" t="s">
        <v>18</v>
      </c>
      <c r="L89" s="45"/>
      <c r="M89" s="211" t="s">
        <v>18</v>
      </c>
      <c r="N89" s="212" t="s">
        <v>42</v>
      </c>
      <c r="O89" s="85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5" t="s">
        <v>1154</v>
      </c>
      <c r="AT89" s="215" t="s">
        <v>137</v>
      </c>
      <c r="AU89" s="215" t="s">
        <v>81</v>
      </c>
      <c r="AY89" s="18" t="s">
        <v>134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8" t="s">
        <v>79</v>
      </c>
      <c r="BK89" s="216">
        <f>ROUND(I89*H89,2)</f>
        <v>0</v>
      </c>
      <c r="BL89" s="18" t="s">
        <v>1154</v>
      </c>
      <c r="BM89" s="215" t="s">
        <v>1378</v>
      </c>
    </row>
    <row r="90" s="12" customFormat="1" ht="22.8" customHeight="1">
      <c r="A90" s="12"/>
      <c r="B90" s="189"/>
      <c r="C90" s="190"/>
      <c r="D90" s="191" t="s">
        <v>70</v>
      </c>
      <c r="E90" s="203" t="s">
        <v>1379</v>
      </c>
      <c r="F90" s="203" t="s">
        <v>1380</v>
      </c>
      <c r="G90" s="190"/>
      <c r="H90" s="190"/>
      <c r="I90" s="193"/>
      <c r="J90" s="204">
        <f>BK90</f>
        <v>0</v>
      </c>
      <c r="K90" s="190"/>
      <c r="L90" s="195"/>
      <c r="M90" s="196"/>
      <c r="N90" s="197"/>
      <c r="O90" s="197"/>
      <c r="P90" s="198">
        <f>SUM(P91:P92)</f>
        <v>0</v>
      </c>
      <c r="Q90" s="197"/>
      <c r="R90" s="198">
        <f>SUM(R91:R92)</f>
        <v>0</v>
      </c>
      <c r="S90" s="197"/>
      <c r="T90" s="199">
        <f>SUM(T91:T92)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170</v>
      </c>
      <c r="AT90" s="201" t="s">
        <v>70</v>
      </c>
      <c r="AU90" s="201" t="s">
        <v>79</v>
      </c>
      <c r="AY90" s="200" t="s">
        <v>134</v>
      </c>
      <c r="BK90" s="202">
        <f>SUM(BK91:BK92)</f>
        <v>0</v>
      </c>
    </row>
    <row r="91" s="2" customFormat="1" ht="37.8" customHeight="1">
      <c r="A91" s="39"/>
      <c r="B91" s="40"/>
      <c r="C91" s="205" t="s">
        <v>135</v>
      </c>
      <c r="D91" s="205" t="s">
        <v>137</v>
      </c>
      <c r="E91" s="206" t="s">
        <v>1381</v>
      </c>
      <c r="F91" s="207" t="s">
        <v>1382</v>
      </c>
      <c r="G91" s="208" t="s">
        <v>694</v>
      </c>
      <c r="H91" s="209">
        <v>1</v>
      </c>
      <c r="I91" s="210"/>
      <c r="J91" s="209">
        <f>ROUND(I91*H91,2)</f>
        <v>0</v>
      </c>
      <c r="K91" s="207" t="s">
        <v>141</v>
      </c>
      <c r="L91" s="45"/>
      <c r="M91" s="211" t="s">
        <v>18</v>
      </c>
      <c r="N91" s="212" t="s">
        <v>42</v>
      </c>
      <c r="O91" s="85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5" t="s">
        <v>1154</v>
      </c>
      <c r="AT91" s="215" t="s">
        <v>137</v>
      </c>
      <c r="AU91" s="215" t="s">
        <v>81</v>
      </c>
      <c r="AY91" s="18" t="s">
        <v>134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8" t="s">
        <v>79</v>
      </c>
      <c r="BK91" s="216">
        <f>ROUND(I91*H91,2)</f>
        <v>0</v>
      </c>
      <c r="BL91" s="18" t="s">
        <v>1154</v>
      </c>
      <c r="BM91" s="215" t="s">
        <v>1383</v>
      </c>
    </row>
    <row r="92" s="2" customFormat="1">
      <c r="A92" s="39"/>
      <c r="B92" s="40"/>
      <c r="C92" s="41"/>
      <c r="D92" s="217" t="s">
        <v>144</v>
      </c>
      <c r="E92" s="41"/>
      <c r="F92" s="218" t="s">
        <v>1384</v>
      </c>
      <c r="G92" s="41"/>
      <c r="H92" s="41"/>
      <c r="I92" s="219"/>
      <c r="J92" s="41"/>
      <c r="K92" s="41"/>
      <c r="L92" s="45"/>
      <c r="M92" s="220"/>
      <c r="N92" s="221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144</v>
      </c>
      <c r="AU92" s="18" t="s">
        <v>81</v>
      </c>
    </row>
    <row r="93" s="12" customFormat="1" ht="22.8" customHeight="1">
      <c r="A93" s="12"/>
      <c r="B93" s="189"/>
      <c r="C93" s="190"/>
      <c r="D93" s="191" t="s">
        <v>70</v>
      </c>
      <c r="E93" s="203" t="s">
        <v>1161</v>
      </c>
      <c r="F93" s="203" t="s">
        <v>1162</v>
      </c>
      <c r="G93" s="190"/>
      <c r="H93" s="190"/>
      <c r="I93" s="193"/>
      <c r="J93" s="204">
        <f>BK93</f>
        <v>0</v>
      </c>
      <c r="K93" s="190"/>
      <c r="L93" s="195"/>
      <c r="M93" s="196"/>
      <c r="N93" s="197"/>
      <c r="O93" s="197"/>
      <c r="P93" s="198">
        <f>SUM(P94:P98)</f>
        <v>0</v>
      </c>
      <c r="Q93" s="197"/>
      <c r="R93" s="198">
        <f>SUM(R94:R98)</f>
        <v>0</v>
      </c>
      <c r="S93" s="197"/>
      <c r="T93" s="199">
        <f>SUM(T94:T98)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0" t="s">
        <v>170</v>
      </c>
      <c r="AT93" s="201" t="s">
        <v>70</v>
      </c>
      <c r="AU93" s="201" t="s">
        <v>79</v>
      </c>
      <c r="AY93" s="200" t="s">
        <v>134</v>
      </c>
      <c r="BK93" s="202">
        <f>SUM(BK94:BK98)</f>
        <v>0</v>
      </c>
    </row>
    <row r="94" s="2" customFormat="1" ht="16.5" customHeight="1">
      <c r="A94" s="39"/>
      <c r="B94" s="40"/>
      <c r="C94" s="205" t="s">
        <v>142</v>
      </c>
      <c r="D94" s="205" t="s">
        <v>137</v>
      </c>
      <c r="E94" s="206" t="s">
        <v>1385</v>
      </c>
      <c r="F94" s="207" t="s">
        <v>1386</v>
      </c>
      <c r="G94" s="208" t="s">
        <v>694</v>
      </c>
      <c r="H94" s="209">
        <v>1</v>
      </c>
      <c r="I94" s="210"/>
      <c r="J94" s="209">
        <f>ROUND(I94*H94,2)</f>
        <v>0</v>
      </c>
      <c r="K94" s="207" t="s">
        <v>141</v>
      </c>
      <c r="L94" s="45"/>
      <c r="M94" s="211" t="s">
        <v>18</v>
      </c>
      <c r="N94" s="212" t="s">
        <v>42</v>
      </c>
      <c r="O94" s="85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5" t="s">
        <v>1154</v>
      </c>
      <c r="AT94" s="215" t="s">
        <v>137</v>
      </c>
      <c r="AU94" s="215" t="s">
        <v>81</v>
      </c>
      <c r="AY94" s="18" t="s">
        <v>134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8" t="s">
        <v>79</v>
      </c>
      <c r="BK94" s="216">
        <f>ROUND(I94*H94,2)</f>
        <v>0</v>
      </c>
      <c r="BL94" s="18" t="s">
        <v>1154</v>
      </c>
      <c r="BM94" s="215" t="s">
        <v>1387</v>
      </c>
    </row>
    <row r="95" s="2" customFormat="1">
      <c r="A95" s="39"/>
      <c r="B95" s="40"/>
      <c r="C95" s="41"/>
      <c r="D95" s="217" t="s">
        <v>144</v>
      </c>
      <c r="E95" s="41"/>
      <c r="F95" s="218" t="s">
        <v>1388</v>
      </c>
      <c r="G95" s="41"/>
      <c r="H95" s="41"/>
      <c r="I95" s="219"/>
      <c r="J95" s="41"/>
      <c r="K95" s="41"/>
      <c r="L95" s="45"/>
      <c r="M95" s="220"/>
      <c r="N95" s="22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144</v>
      </c>
      <c r="AU95" s="18" t="s">
        <v>81</v>
      </c>
    </row>
    <row r="96" s="2" customFormat="1" ht="16.5" customHeight="1">
      <c r="A96" s="39"/>
      <c r="B96" s="40"/>
      <c r="C96" s="205" t="s">
        <v>170</v>
      </c>
      <c r="D96" s="205" t="s">
        <v>137</v>
      </c>
      <c r="E96" s="206" t="s">
        <v>1389</v>
      </c>
      <c r="F96" s="207" t="s">
        <v>1390</v>
      </c>
      <c r="G96" s="208" t="s">
        <v>694</v>
      </c>
      <c r="H96" s="209">
        <v>1</v>
      </c>
      <c r="I96" s="210"/>
      <c r="J96" s="209">
        <f>ROUND(I96*H96,2)</f>
        <v>0</v>
      </c>
      <c r="K96" s="207" t="s">
        <v>141</v>
      </c>
      <c r="L96" s="45"/>
      <c r="M96" s="211" t="s">
        <v>18</v>
      </c>
      <c r="N96" s="212" t="s">
        <v>42</v>
      </c>
      <c r="O96" s="85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5" t="s">
        <v>1154</v>
      </c>
      <c r="AT96" s="215" t="s">
        <v>137</v>
      </c>
      <c r="AU96" s="215" t="s">
        <v>81</v>
      </c>
      <c r="AY96" s="18" t="s">
        <v>134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8" t="s">
        <v>79</v>
      </c>
      <c r="BK96" s="216">
        <f>ROUND(I96*H96,2)</f>
        <v>0</v>
      </c>
      <c r="BL96" s="18" t="s">
        <v>1154</v>
      </c>
      <c r="BM96" s="215" t="s">
        <v>1391</v>
      </c>
    </row>
    <row r="97" s="2" customFormat="1">
      <c r="A97" s="39"/>
      <c r="B97" s="40"/>
      <c r="C97" s="41"/>
      <c r="D97" s="217" t="s">
        <v>144</v>
      </c>
      <c r="E97" s="41"/>
      <c r="F97" s="218" t="s">
        <v>1392</v>
      </c>
      <c r="G97" s="41"/>
      <c r="H97" s="41"/>
      <c r="I97" s="219"/>
      <c r="J97" s="41"/>
      <c r="K97" s="41"/>
      <c r="L97" s="45"/>
      <c r="M97" s="220"/>
      <c r="N97" s="22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144</v>
      </c>
      <c r="AU97" s="18" t="s">
        <v>81</v>
      </c>
    </row>
    <row r="98" s="2" customFormat="1" ht="24.15" customHeight="1">
      <c r="A98" s="39"/>
      <c r="B98" s="40"/>
      <c r="C98" s="205" t="s">
        <v>155</v>
      </c>
      <c r="D98" s="205" t="s">
        <v>137</v>
      </c>
      <c r="E98" s="206" t="s">
        <v>1393</v>
      </c>
      <c r="F98" s="207" t="s">
        <v>1394</v>
      </c>
      <c r="G98" s="208" t="s">
        <v>694</v>
      </c>
      <c r="H98" s="209">
        <v>1</v>
      </c>
      <c r="I98" s="210"/>
      <c r="J98" s="209">
        <f>ROUND(I98*H98,2)</f>
        <v>0</v>
      </c>
      <c r="K98" s="207" t="s">
        <v>18</v>
      </c>
      <c r="L98" s="45"/>
      <c r="M98" s="211" t="s">
        <v>18</v>
      </c>
      <c r="N98" s="212" t="s">
        <v>42</v>
      </c>
      <c r="O98" s="85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5" t="s">
        <v>1154</v>
      </c>
      <c r="AT98" s="215" t="s">
        <v>137</v>
      </c>
      <c r="AU98" s="215" t="s">
        <v>81</v>
      </c>
      <c r="AY98" s="18" t="s">
        <v>134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8" t="s">
        <v>79</v>
      </c>
      <c r="BK98" s="216">
        <f>ROUND(I98*H98,2)</f>
        <v>0</v>
      </c>
      <c r="BL98" s="18" t="s">
        <v>1154</v>
      </c>
      <c r="BM98" s="215" t="s">
        <v>1395</v>
      </c>
    </row>
    <row r="99" s="12" customFormat="1" ht="22.8" customHeight="1">
      <c r="A99" s="12"/>
      <c r="B99" s="189"/>
      <c r="C99" s="190"/>
      <c r="D99" s="191" t="s">
        <v>70</v>
      </c>
      <c r="E99" s="203" t="s">
        <v>1396</v>
      </c>
      <c r="F99" s="203" t="s">
        <v>1397</v>
      </c>
      <c r="G99" s="190"/>
      <c r="H99" s="190"/>
      <c r="I99" s="193"/>
      <c r="J99" s="204">
        <f>BK99</f>
        <v>0</v>
      </c>
      <c r="K99" s="190"/>
      <c r="L99" s="195"/>
      <c r="M99" s="196"/>
      <c r="N99" s="197"/>
      <c r="O99" s="197"/>
      <c r="P99" s="198">
        <f>SUM(P100:P101)</f>
        <v>0</v>
      </c>
      <c r="Q99" s="197"/>
      <c r="R99" s="198">
        <f>SUM(R100:R101)</f>
        <v>0</v>
      </c>
      <c r="S99" s="197"/>
      <c r="T99" s="199">
        <f>SUM(T100:T101)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0" t="s">
        <v>170</v>
      </c>
      <c r="AT99" s="201" t="s">
        <v>70</v>
      </c>
      <c r="AU99" s="201" t="s">
        <v>79</v>
      </c>
      <c r="AY99" s="200" t="s">
        <v>134</v>
      </c>
      <c r="BK99" s="202">
        <f>SUM(BK100:BK101)</f>
        <v>0</v>
      </c>
    </row>
    <row r="100" s="2" customFormat="1" ht="16.5" customHeight="1">
      <c r="A100" s="39"/>
      <c r="B100" s="40"/>
      <c r="C100" s="205" t="s">
        <v>184</v>
      </c>
      <c r="D100" s="205" t="s">
        <v>137</v>
      </c>
      <c r="E100" s="206" t="s">
        <v>1398</v>
      </c>
      <c r="F100" s="207" t="s">
        <v>1399</v>
      </c>
      <c r="G100" s="208" t="s">
        <v>694</v>
      </c>
      <c r="H100" s="209">
        <v>1</v>
      </c>
      <c r="I100" s="210"/>
      <c r="J100" s="209">
        <f>ROUND(I100*H100,2)</f>
        <v>0</v>
      </c>
      <c r="K100" s="207" t="s">
        <v>141</v>
      </c>
      <c r="L100" s="45"/>
      <c r="M100" s="211" t="s">
        <v>18</v>
      </c>
      <c r="N100" s="212" t="s">
        <v>42</v>
      </c>
      <c r="O100" s="85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5" t="s">
        <v>1154</v>
      </c>
      <c r="AT100" s="215" t="s">
        <v>137</v>
      </c>
      <c r="AU100" s="215" t="s">
        <v>81</v>
      </c>
      <c r="AY100" s="18" t="s">
        <v>134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8" t="s">
        <v>79</v>
      </c>
      <c r="BK100" s="216">
        <f>ROUND(I100*H100,2)</f>
        <v>0</v>
      </c>
      <c r="BL100" s="18" t="s">
        <v>1154</v>
      </c>
      <c r="BM100" s="215" t="s">
        <v>1400</v>
      </c>
    </row>
    <row r="101" s="2" customFormat="1">
      <c r="A101" s="39"/>
      <c r="B101" s="40"/>
      <c r="C101" s="41"/>
      <c r="D101" s="217" t="s">
        <v>144</v>
      </c>
      <c r="E101" s="41"/>
      <c r="F101" s="218" t="s">
        <v>1401</v>
      </c>
      <c r="G101" s="41"/>
      <c r="H101" s="41"/>
      <c r="I101" s="219"/>
      <c r="J101" s="41"/>
      <c r="K101" s="41"/>
      <c r="L101" s="45"/>
      <c r="M101" s="272"/>
      <c r="N101" s="273"/>
      <c r="O101" s="269"/>
      <c r="P101" s="269"/>
      <c r="Q101" s="269"/>
      <c r="R101" s="269"/>
      <c r="S101" s="269"/>
      <c r="T101" s="274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144</v>
      </c>
      <c r="AU101" s="18" t="s">
        <v>81</v>
      </c>
    </row>
    <row r="102" s="2" customFormat="1" ht="6.96" customHeight="1">
      <c r="A102" s="39"/>
      <c r="B102" s="60"/>
      <c r="C102" s="61"/>
      <c r="D102" s="61"/>
      <c r="E102" s="61"/>
      <c r="F102" s="61"/>
      <c r="G102" s="61"/>
      <c r="H102" s="61"/>
      <c r="I102" s="61"/>
      <c r="J102" s="61"/>
      <c r="K102" s="61"/>
      <c r="L102" s="45"/>
      <c r="M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</sheetData>
  <sheetProtection sheet="1" autoFilter="0" formatColumns="0" formatRows="0" objects="1" scenarios="1" spinCount="100000" saltValue="GKgqqaKm3w0XySpl9vM3g2iC1bX4xtPhbCqyBEo9j6OSWZ4FZd4ImFnjDhcceDsENCYw3qJw/UQMROzrKP51hA==" hashValue="Ob7pKrFrSSWvNUuezhgZU4CCWNPnD/hgX41qDBIvqF3nQtxgta8YWNGP44U/GSOK5+GrdtWunYy6GtxUfQOYiw==" algorithmName="SHA-512" password="CC35"/>
  <autoFilter ref="C83:K101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1_01/013254000"/>
    <hyperlink ref="F92" r:id="rId2" display="https://podminky.urs.cz/item/CS_URS_2021_01/030001000"/>
    <hyperlink ref="F95" r:id="rId3" display="https://podminky.urs.cz/item/CS_URS_2021_01/043002000"/>
    <hyperlink ref="F97" r:id="rId4" display="https://podminky.urs.cz/item/CS_URS_2021_01/045002000"/>
    <hyperlink ref="F101" r:id="rId5" display="https://podminky.urs.cz/item/CS_URS_2021_01/071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5" customWidth="1"/>
    <col min="2" max="2" width="1.667969" style="275" customWidth="1"/>
    <col min="3" max="4" width="5" style="275" customWidth="1"/>
    <col min="5" max="5" width="11.66016" style="275" customWidth="1"/>
    <col min="6" max="6" width="9.160156" style="275" customWidth="1"/>
    <col min="7" max="7" width="5" style="275" customWidth="1"/>
    <col min="8" max="8" width="77.83203" style="275" customWidth="1"/>
    <col min="9" max="10" width="20" style="275" customWidth="1"/>
    <col min="11" max="11" width="1.667969" style="275" customWidth="1"/>
  </cols>
  <sheetData>
    <row r="1" s="1" customFormat="1" ht="37.5" customHeight="1"/>
    <row r="2" s="1" customFormat="1" ht="7.5" customHeight="1">
      <c r="B2" s="276"/>
      <c r="C2" s="277"/>
      <c r="D2" s="277"/>
      <c r="E2" s="277"/>
      <c r="F2" s="277"/>
      <c r="G2" s="277"/>
      <c r="H2" s="277"/>
      <c r="I2" s="277"/>
      <c r="J2" s="277"/>
      <c r="K2" s="278"/>
    </row>
    <row r="3" s="16" customFormat="1" ht="45" customHeight="1">
      <c r="B3" s="279"/>
      <c r="C3" s="280" t="s">
        <v>1402</v>
      </c>
      <c r="D3" s="280"/>
      <c r="E3" s="280"/>
      <c r="F3" s="280"/>
      <c r="G3" s="280"/>
      <c r="H3" s="280"/>
      <c r="I3" s="280"/>
      <c r="J3" s="280"/>
      <c r="K3" s="281"/>
    </row>
    <row r="4" s="1" customFormat="1" ht="25.5" customHeight="1">
      <c r="B4" s="282"/>
      <c r="C4" s="283" t="s">
        <v>1403</v>
      </c>
      <c r="D4" s="283"/>
      <c r="E4" s="283"/>
      <c r="F4" s="283"/>
      <c r="G4" s="283"/>
      <c r="H4" s="283"/>
      <c r="I4" s="283"/>
      <c r="J4" s="283"/>
      <c r="K4" s="284"/>
    </row>
    <row r="5" s="1" customFormat="1" ht="5.25" customHeight="1">
      <c r="B5" s="282"/>
      <c r="C5" s="285"/>
      <c r="D5" s="285"/>
      <c r="E5" s="285"/>
      <c r="F5" s="285"/>
      <c r="G5" s="285"/>
      <c r="H5" s="285"/>
      <c r="I5" s="285"/>
      <c r="J5" s="285"/>
      <c r="K5" s="284"/>
    </row>
    <row r="6" s="1" customFormat="1" ht="15" customHeight="1">
      <c r="B6" s="282"/>
      <c r="C6" s="286" t="s">
        <v>1404</v>
      </c>
      <c r="D6" s="286"/>
      <c r="E6" s="286"/>
      <c r="F6" s="286"/>
      <c r="G6" s="286"/>
      <c r="H6" s="286"/>
      <c r="I6" s="286"/>
      <c r="J6" s="286"/>
      <c r="K6" s="284"/>
    </row>
    <row r="7" s="1" customFormat="1" ht="15" customHeight="1">
      <c r="B7" s="287"/>
      <c r="C7" s="286" t="s">
        <v>1405</v>
      </c>
      <c r="D7" s="286"/>
      <c r="E7" s="286"/>
      <c r="F7" s="286"/>
      <c r="G7" s="286"/>
      <c r="H7" s="286"/>
      <c r="I7" s="286"/>
      <c r="J7" s="286"/>
      <c r="K7" s="284"/>
    </row>
    <row r="8" s="1" customFormat="1" ht="12.75" customHeight="1">
      <c r="B8" s="287"/>
      <c r="C8" s="286"/>
      <c r="D8" s="286"/>
      <c r="E8" s="286"/>
      <c r="F8" s="286"/>
      <c r="G8" s="286"/>
      <c r="H8" s="286"/>
      <c r="I8" s="286"/>
      <c r="J8" s="286"/>
      <c r="K8" s="284"/>
    </row>
    <row r="9" s="1" customFormat="1" ht="15" customHeight="1">
      <c r="B9" s="287"/>
      <c r="C9" s="286" t="s">
        <v>1406</v>
      </c>
      <c r="D9" s="286"/>
      <c r="E9" s="286"/>
      <c r="F9" s="286"/>
      <c r="G9" s="286"/>
      <c r="H9" s="286"/>
      <c r="I9" s="286"/>
      <c r="J9" s="286"/>
      <c r="K9" s="284"/>
    </row>
    <row r="10" s="1" customFormat="1" ht="15" customHeight="1">
      <c r="B10" s="287"/>
      <c r="C10" s="286"/>
      <c r="D10" s="286" t="s">
        <v>1407</v>
      </c>
      <c r="E10" s="286"/>
      <c r="F10" s="286"/>
      <c r="G10" s="286"/>
      <c r="H10" s="286"/>
      <c r="I10" s="286"/>
      <c r="J10" s="286"/>
      <c r="K10" s="284"/>
    </row>
    <row r="11" s="1" customFormat="1" ht="15" customHeight="1">
      <c r="B11" s="287"/>
      <c r="C11" s="288"/>
      <c r="D11" s="286" t="s">
        <v>1408</v>
      </c>
      <c r="E11" s="286"/>
      <c r="F11" s="286"/>
      <c r="G11" s="286"/>
      <c r="H11" s="286"/>
      <c r="I11" s="286"/>
      <c r="J11" s="286"/>
      <c r="K11" s="284"/>
    </row>
    <row r="12" s="1" customFormat="1" ht="15" customHeight="1">
      <c r="B12" s="287"/>
      <c r="C12" s="288"/>
      <c r="D12" s="286"/>
      <c r="E12" s="286"/>
      <c r="F12" s="286"/>
      <c r="G12" s="286"/>
      <c r="H12" s="286"/>
      <c r="I12" s="286"/>
      <c r="J12" s="286"/>
      <c r="K12" s="284"/>
    </row>
    <row r="13" s="1" customFormat="1" ht="15" customHeight="1">
      <c r="B13" s="287"/>
      <c r="C13" s="288"/>
      <c r="D13" s="289" t="s">
        <v>1409</v>
      </c>
      <c r="E13" s="286"/>
      <c r="F13" s="286"/>
      <c r="G13" s="286"/>
      <c r="H13" s="286"/>
      <c r="I13" s="286"/>
      <c r="J13" s="286"/>
      <c r="K13" s="284"/>
    </row>
    <row r="14" s="1" customFormat="1" ht="12.75" customHeight="1">
      <c r="B14" s="287"/>
      <c r="C14" s="288"/>
      <c r="D14" s="288"/>
      <c r="E14" s="288"/>
      <c r="F14" s="288"/>
      <c r="G14" s="288"/>
      <c r="H14" s="288"/>
      <c r="I14" s="288"/>
      <c r="J14" s="288"/>
      <c r="K14" s="284"/>
    </row>
    <row r="15" s="1" customFormat="1" ht="15" customHeight="1">
      <c r="B15" s="287"/>
      <c r="C15" s="288"/>
      <c r="D15" s="286" t="s">
        <v>1410</v>
      </c>
      <c r="E15" s="286"/>
      <c r="F15" s="286"/>
      <c r="G15" s="286"/>
      <c r="H15" s="286"/>
      <c r="I15" s="286"/>
      <c r="J15" s="286"/>
      <c r="K15" s="284"/>
    </row>
    <row r="16" s="1" customFormat="1" ht="15" customHeight="1">
      <c r="B16" s="287"/>
      <c r="C16" s="288"/>
      <c r="D16" s="286" t="s">
        <v>1411</v>
      </c>
      <c r="E16" s="286"/>
      <c r="F16" s="286"/>
      <c r="G16" s="286"/>
      <c r="H16" s="286"/>
      <c r="I16" s="286"/>
      <c r="J16" s="286"/>
      <c r="K16" s="284"/>
    </row>
    <row r="17" s="1" customFormat="1" ht="15" customHeight="1">
      <c r="B17" s="287"/>
      <c r="C17" s="288"/>
      <c r="D17" s="286" t="s">
        <v>1412</v>
      </c>
      <c r="E17" s="286"/>
      <c r="F17" s="286"/>
      <c r="G17" s="286"/>
      <c r="H17" s="286"/>
      <c r="I17" s="286"/>
      <c r="J17" s="286"/>
      <c r="K17" s="284"/>
    </row>
    <row r="18" s="1" customFormat="1" ht="15" customHeight="1">
      <c r="B18" s="287"/>
      <c r="C18" s="288"/>
      <c r="D18" s="288"/>
      <c r="E18" s="290" t="s">
        <v>78</v>
      </c>
      <c r="F18" s="286" t="s">
        <v>1413</v>
      </c>
      <c r="G18" s="286"/>
      <c r="H18" s="286"/>
      <c r="I18" s="286"/>
      <c r="J18" s="286"/>
      <c r="K18" s="284"/>
    </row>
    <row r="19" s="1" customFormat="1" ht="15" customHeight="1">
      <c r="B19" s="287"/>
      <c r="C19" s="288"/>
      <c r="D19" s="288"/>
      <c r="E19" s="290" t="s">
        <v>1414</v>
      </c>
      <c r="F19" s="286" t="s">
        <v>1415</v>
      </c>
      <c r="G19" s="286"/>
      <c r="H19" s="286"/>
      <c r="I19" s="286"/>
      <c r="J19" s="286"/>
      <c r="K19" s="284"/>
    </row>
    <row r="20" s="1" customFormat="1" ht="15" customHeight="1">
      <c r="B20" s="287"/>
      <c r="C20" s="288"/>
      <c r="D20" s="288"/>
      <c r="E20" s="290" t="s">
        <v>1416</v>
      </c>
      <c r="F20" s="286" t="s">
        <v>1417</v>
      </c>
      <c r="G20" s="286"/>
      <c r="H20" s="286"/>
      <c r="I20" s="286"/>
      <c r="J20" s="286"/>
      <c r="K20" s="284"/>
    </row>
    <row r="21" s="1" customFormat="1" ht="15" customHeight="1">
      <c r="B21" s="287"/>
      <c r="C21" s="288"/>
      <c r="D21" s="288"/>
      <c r="E21" s="290" t="s">
        <v>89</v>
      </c>
      <c r="F21" s="286" t="s">
        <v>1418</v>
      </c>
      <c r="G21" s="286"/>
      <c r="H21" s="286"/>
      <c r="I21" s="286"/>
      <c r="J21" s="286"/>
      <c r="K21" s="284"/>
    </row>
    <row r="22" s="1" customFormat="1" ht="15" customHeight="1">
      <c r="B22" s="287"/>
      <c r="C22" s="288"/>
      <c r="D22" s="288"/>
      <c r="E22" s="290" t="s">
        <v>1419</v>
      </c>
      <c r="F22" s="286" t="s">
        <v>1420</v>
      </c>
      <c r="G22" s="286"/>
      <c r="H22" s="286"/>
      <c r="I22" s="286"/>
      <c r="J22" s="286"/>
      <c r="K22" s="284"/>
    </row>
    <row r="23" s="1" customFormat="1" ht="15" customHeight="1">
      <c r="B23" s="287"/>
      <c r="C23" s="288"/>
      <c r="D23" s="288"/>
      <c r="E23" s="290" t="s">
        <v>1421</v>
      </c>
      <c r="F23" s="286" t="s">
        <v>1422</v>
      </c>
      <c r="G23" s="286"/>
      <c r="H23" s="286"/>
      <c r="I23" s="286"/>
      <c r="J23" s="286"/>
      <c r="K23" s="284"/>
    </row>
    <row r="24" s="1" customFormat="1" ht="12.75" customHeight="1">
      <c r="B24" s="287"/>
      <c r="C24" s="288"/>
      <c r="D24" s="288"/>
      <c r="E24" s="288"/>
      <c r="F24" s="288"/>
      <c r="G24" s="288"/>
      <c r="H24" s="288"/>
      <c r="I24" s="288"/>
      <c r="J24" s="288"/>
      <c r="K24" s="284"/>
    </row>
    <row r="25" s="1" customFormat="1" ht="15" customHeight="1">
      <c r="B25" s="287"/>
      <c r="C25" s="286" t="s">
        <v>1423</v>
      </c>
      <c r="D25" s="286"/>
      <c r="E25" s="286"/>
      <c r="F25" s="286"/>
      <c r="G25" s="286"/>
      <c r="H25" s="286"/>
      <c r="I25" s="286"/>
      <c r="J25" s="286"/>
      <c r="K25" s="284"/>
    </row>
    <row r="26" s="1" customFormat="1" ht="15" customHeight="1">
      <c r="B26" s="287"/>
      <c r="C26" s="286" t="s">
        <v>1424</v>
      </c>
      <c r="D26" s="286"/>
      <c r="E26" s="286"/>
      <c r="F26" s="286"/>
      <c r="G26" s="286"/>
      <c r="H26" s="286"/>
      <c r="I26" s="286"/>
      <c r="J26" s="286"/>
      <c r="K26" s="284"/>
    </row>
    <row r="27" s="1" customFormat="1" ht="15" customHeight="1">
      <c r="B27" s="287"/>
      <c r="C27" s="286"/>
      <c r="D27" s="286" t="s">
        <v>1425</v>
      </c>
      <c r="E27" s="286"/>
      <c r="F27" s="286"/>
      <c r="G27" s="286"/>
      <c r="H27" s="286"/>
      <c r="I27" s="286"/>
      <c r="J27" s="286"/>
      <c r="K27" s="284"/>
    </row>
    <row r="28" s="1" customFormat="1" ht="15" customHeight="1">
      <c r="B28" s="287"/>
      <c r="C28" s="288"/>
      <c r="D28" s="286" t="s">
        <v>1426</v>
      </c>
      <c r="E28" s="286"/>
      <c r="F28" s="286"/>
      <c r="G28" s="286"/>
      <c r="H28" s="286"/>
      <c r="I28" s="286"/>
      <c r="J28" s="286"/>
      <c r="K28" s="284"/>
    </row>
    <row r="29" s="1" customFormat="1" ht="12.75" customHeight="1">
      <c r="B29" s="287"/>
      <c r="C29" s="288"/>
      <c r="D29" s="288"/>
      <c r="E29" s="288"/>
      <c r="F29" s="288"/>
      <c r="G29" s="288"/>
      <c r="H29" s="288"/>
      <c r="I29" s="288"/>
      <c r="J29" s="288"/>
      <c r="K29" s="284"/>
    </row>
    <row r="30" s="1" customFormat="1" ht="15" customHeight="1">
      <c r="B30" s="287"/>
      <c r="C30" s="288"/>
      <c r="D30" s="286" t="s">
        <v>1427</v>
      </c>
      <c r="E30" s="286"/>
      <c r="F30" s="286"/>
      <c r="G30" s="286"/>
      <c r="H30" s="286"/>
      <c r="I30" s="286"/>
      <c r="J30" s="286"/>
      <c r="K30" s="284"/>
    </row>
    <row r="31" s="1" customFormat="1" ht="15" customHeight="1">
      <c r="B31" s="287"/>
      <c r="C31" s="288"/>
      <c r="D31" s="286" t="s">
        <v>1428</v>
      </c>
      <c r="E31" s="286"/>
      <c r="F31" s="286"/>
      <c r="G31" s="286"/>
      <c r="H31" s="286"/>
      <c r="I31" s="286"/>
      <c r="J31" s="286"/>
      <c r="K31" s="284"/>
    </row>
    <row r="32" s="1" customFormat="1" ht="12.75" customHeight="1">
      <c r="B32" s="287"/>
      <c r="C32" s="288"/>
      <c r="D32" s="288"/>
      <c r="E32" s="288"/>
      <c r="F32" s="288"/>
      <c r="G32" s="288"/>
      <c r="H32" s="288"/>
      <c r="I32" s="288"/>
      <c r="J32" s="288"/>
      <c r="K32" s="284"/>
    </row>
    <row r="33" s="1" customFormat="1" ht="15" customHeight="1">
      <c r="B33" s="287"/>
      <c r="C33" s="288"/>
      <c r="D33" s="286" t="s">
        <v>1429</v>
      </c>
      <c r="E33" s="286"/>
      <c r="F33" s="286"/>
      <c r="G33" s="286"/>
      <c r="H33" s="286"/>
      <c r="I33" s="286"/>
      <c r="J33" s="286"/>
      <c r="K33" s="284"/>
    </row>
    <row r="34" s="1" customFormat="1" ht="15" customHeight="1">
      <c r="B34" s="287"/>
      <c r="C34" s="288"/>
      <c r="D34" s="286" t="s">
        <v>1430</v>
      </c>
      <c r="E34" s="286"/>
      <c r="F34" s="286"/>
      <c r="G34" s="286"/>
      <c r="H34" s="286"/>
      <c r="I34" s="286"/>
      <c r="J34" s="286"/>
      <c r="K34" s="284"/>
    </row>
    <row r="35" s="1" customFormat="1" ht="15" customHeight="1">
      <c r="B35" s="287"/>
      <c r="C35" s="288"/>
      <c r="D35" s="286" t="s">
        <v>1431</v>
      </c>
      <c r="E35" s="286"/>
      <c r="F35" s="286"/>
      <c r="G35" s="286"/>
      <c r="H35" s="286"/>
      <c r="I35" s="286"/>
      <c r="J35" s="286"/>
      <c r="K35" s="284"/>
    </row>
    <row r="36" s="1" customFormat="1" ht="15" customHeight="1">
      <c r="B36" s="287"/>
      <c r="C36" s="288"/>
      <c r="D36" s="286"/>
      <c r="E36" s="289" t="s">
        <v>120</v>
      </c>
      <c r="F36" s="286"/>
      <c r="G36" s="286" t="s">
        <v>1432</v>
      </c>
      <c r="H36" s="286"/>
      <c r="I36" s="286"/>
      <c r="J36" s="286"/>
      <c r="K36" s="284"/>
    </row>
    <row r="37" s="1" customFormat="1" ht="30.75" customHeight="1">
      <c r="B37" s="287"/>
      <c r="C37" s="288"/>
      <c r="D37" s="286"/>
      <c r="E37" s="289" t="s">
        <v>1433</v>
      </c>
      <c r="F37" s="286"/>
      <c r="G37" s="286" t="s">
        <v>1434</v>
      </c>
      <c r="H37" s="286"/>
      <c r="I37" s="286"/>
      <c r="J37" s="286"/>
      <c r="K37" s="284"/>
    </row>
    <row r="38" s="1" customFormat="1" ht="15" customHeight="1">
      <c r="B38" s="287"/>
      <c r="C38" s="288"/>
      <c r="D38" s="286"/>
      <c r="E38" s="289" t="s">
        <v>52</v>
      </c>
      <c r="F38" s="286"/>
      <c r="G38" s="286" t="s">
        <v>1435</v>
      </c>
      <c r="H38" s="286"/>
      <c r="I38" s="286"/>
      <c r="J38" s="286"/>
      <c r="K38" s="284"/>
    </row>
    <row r="39" s="1" customFormat="1" ht="15" customHeight="1">
      <c r="B39" s="287"/>
      <c r="C39" s="288"/>
      <c r="D39" s="286"/>
      <c r="E39" s="289" t="s">
        <v>53</v>
      </c>
      <c r="F39" s="286"/>
      <c r="G39" s="286" t="s">
        <v>1436</v>
      </c>
      <c r="H39" s="286"/>
      <c r="I39" s="286"/>
      <c r="J39" s="286"/>
      <c r="K39" s="284"/>
    </row>
    <row r="40" s="1" customFormat="1" ht="15" customHeight="1">
      <c r="B40" s="287"/>
      <c r="C40" s="288"/>
      <c r="D40" s="286"/>
      <c r="E40" s="289" t="s">
        <v>121</v>
      </c>
      <c r="F40" s="286"/>
      <c r="G40" s="286" t="s">
        <v>1437</v>
      </c>
      <c r="H40" s="286"/>
      <c r="I40" s="286"/>
      <c r="J40" s="286"/>
      <c r="K40" s="284"/>
    </row>
    <row r="41" s="1" customFormat="1" ht="15" customHeight="1">
      <c r="B41" s="287"/>
      <c r="C41" s="288"/>
      <c r="D41" s="286"/>
      <c r="E41" s="289" t="s">
        <v>122</v>
      </c>
      <c r="F41" s="286"/>
      <c r="G41" s="286" t="s">
        <v>1438</v>
      </c>
      <c r="H41" s="286"/>
      <c r="I41" s="286"/>
      <c r="J41" s="286"/>
      <c r="K41" s="284"/>
    </row>
    <row r="42" s="1" customFormat="1" ht="15" customHeight="1">
      <c r="B42" s="287"/>
      <c r="C42" s="288"/>
      <c r="D42" s="286"/>
      <c r="E42" s="289" t="s">
        <v>1439</v>
      </c>
      <c r="F42" s="286"/>
      <c r="G42" s="286" t="s">
        <v>1440</v>
      </c>
      <c r="H42" s="286"/>
      <c r="I42" s="286"/>
      <c r="J42" s="286"/>
      <c r="K42" s="284"/>
    </row>
    <row r="43" s="1" customFormat="1" ht="15" customHeight="1">
      <c r="B43" s="287"/>
      <c r="C43" s="288"/>
      <c r="D43" s="286"/>
      <c r="E43" s="289"/>
      <c r="F43" s="286"/>
      <c r="G43" s="286" t="s">
        <v>1441</v>
      </c>
      <c r="H43" s="286"/>
      <c r="I43" s="286"/>
      <c r="J43" s="286"/>
      <c r="K43" s="284"/>
    </row>
    <row r="44" s="1" customFormat="1" ht="15" customHeight="1">
      <c r="B44" s="287"/>
      <c r="C44" s="288"/>
      <c r="D44" s="286"/>
      <c r="E44" s="289" t="s">
        <v>1442</v>
      </c>
      <c r="F44" s="286"/>
      <c r="G44" s="286" t="s">
        <v>1443</v>
      </c>
      <c r="H44" s="286"/>
      <c r="I44" s="286"/>
      <c r="J44" s="286"/>
      <c r="K44" s="284"/>
    </row>
    <row r="45" s="1" customFormat="1" ht="15" customHeight="1">
      <c r="B45" s="287"/>
      <c r="C45" s="288"/>
      <c r="D45" s="286"/>
      <c r="E45" s="289" t="s">
        <v>124</v>
      </c>
      <c r="F45" s="286"/>
      <c r="G45" s="286" t="s">
        <v>1444</v>
      </c>
      <c r="H45" s="286"/>
      <c r="I45" s="286"/>
      <c r="J45" s="286"/>
      <c r="K45" s="284"/>
    </row>
    <row r="46" s="1" customFormat="1" ht="12.75" customHeight="1">
      <c r="B46" s="287"/>
      <c r="C46" s="288"/>
      <c r="D46" s="286"/>
      <c r="E46" s="286"/>
      <c r="F46" s="286"/>
      <c r="G46" s="286"/>
      <c r="H46" s="286"/>
      <c r="I46" s="286"/>
      <c r="J46" s="286"/>
      <c r="K46" s="284"/>
    </row>
    <row r="47" s="1" customFormat="1" ht="15" customHeight="1">
      <c r="B47" s="287"/>
      <c r="C47" s="288"/>
      <c r="D47" s="286" t="s">
        <v>1445</v>
      </c>
      <c r="E47" s="286"/>
      <c r="F47" s="286"/>
      <c r="G47" s="286"/>
      <c r="H47" s="286"/>
      <c r="I47" s="286"/>
      <c r="J47" s="286"/>
      <c r="K47" s="284"/>
    </row>
    <row r="48" s="1" customFormat="1" ht="15" customHeight="1">
      <c r="B48" s="287"/>
      <c r="C48" s="288"/>
      <c r="D48" s="288"/>
      <c r="E48" s="286" t="s">
        <v>1446</v>
      </c>
      <c r="F48" s="286"/>
      <c r="G48" s="286"/>
      <c r="H48" s="286"/>
      <c r="I48" s="286"/>
      <c r="J48" s="286"/>
      <c r="K48" s="284"/>
    </row>
    <row r="49" s="1" customFormat="1" ht="15" customHeight="1">
      <c r="B49" s="287"/>
      <c r="C49" s="288"/>
      <c r="D49" s="288"/>
      <c r="E49" s="286" t="s">
        <v>1447</v>
      </c>
      <c r="F49" s="286"/>
      <c r="G49" s="286"/>
      <c r="H49" s="286"/>
      <c r="I49" s="286"/>
      <c r="J49" s="286"/>
      <c r="K49" s="284"/>
    </row>
    <row r="50" s="1" customFormat="1" ht="15" customHeight="1">
      <c r="B50" s="287"/>
      <c r="C50" s="288"/>
      <c r="D50" s="288"/>
      <c r="E50" s="286" t="s">
        <v>1448</v>
      </c>
      <c r="F50" s="286"/>
      <c r="G50" s="286"/>
      <c r="H50" s="286"/>
      <c r="I50" s="286"/>
      <c r="J50" s="286"/>
      <c r="K50" s="284"/>
    </row>
    <row r="51" s="1" customFormat="1" ht="15" customHeight="1">
      <c r="B51" s="287"/>
      <c r="C51" s="288"/>
      <c r="D51" s="286" t="s">
        <v>1449</v>
      </c>
      <c r="E51" s="286"/>
      <c r="F51" s="286"/>
      <c r="G51" s="286"/>
      <c r="H51" s="286"/>
      <c r="I51" s="286"/>
      <c r="J51" s="286"/>
      <c r="K51" s="284"/>
    </row>
    <row r="52" s="1" customFormat="1" ht="25.5" customHeight="1">
      <c r="B52" s="282"/>
      <c r="C52" s="283" t="s">
        <v>1450</v>
      </c>
      <c r="D52" s="283"/>
      <c r="E52" s="283"/>
      <c r="F52" s="283"/>
      <c r="G52" s="283"/>
      <c r="H52" s="283"/>
      <c r="I52" s="283"/>
      <c r="J52" s="283"/>
      <c r="K52" s="284"/>
    </row>
    <row r="53" s="1" customFormat="1" ht="5.25" customHeight="1">
      <c r="B53" s="282"/>
      <c r="C53" s="285"/>
      <c r="D53" s="285"/>
      <c r="E53" s="285"/>
      <c r="F53" s="285"/>
      <c r="G53" s="285"/>
      <c r="H53" s="285"/>
      <c r="I53" s="285"/>
      <c r="J53" s="285"/>
      <c r="K53" s="284"/>
    </row>
    <row r="54" s="1" customFormat="1" ht="15" customHeight="1">
      <c r="B54" s="282"/>
      <c r="C54" s="286" t="s">
        <v>1451</v>
      </c>
      <c r="D54" s="286"/>
      <c r="E54" s="286"/>
      <c r="F54" s="286"/>
      <c r="G54" s="286"/>
      <c r="H54" s="286"/>
      <c r="I54" s="286"/>
      <c r="J54" s="286"/>
      <c r="K54" s="284"/>
    </row>
    <row r="55" s="1" customFormat="1" ht="15" customHeight="1">
      <c r="B55" s="282"/>
      <c r="C55" s="286" t="s">
        <v>1452</v>
      </c>
      <c r="D55" s="286"/>
      <c r="E55" s="286"/>
      <c r="F55" s="286"/>
      <c r="G55" s="286"/>
      <c r="H55" s="286"/>
      <c r="I55" s="286"/>
      <c r="J55" s="286"/>
      <c r="K55" s="284"/>
    </row>
    <row r="56" s="1" customFormat="1" ht="12.75" customHeight="1">
      <c r="B56" s="282"/>
      <c r="C56" s="286"/>
      <c r="D56" s="286"/>
      <c r="E56" s="286"/>
      <c r="F56" s="286"/>
      <c r="G56" s="286"/>
      <c r="H56" s="286"/>
      <c r="I56" s="286"/>
      <c r="J56" s="286"/>
      <c r="K56" s="284"/>
    </row>
    <row r="57" s="1" customFormat="1" ht="15" customHeight="1">
      <c r="B57" s="282"/>
      <c r="C57" s="286" t="s">
        <v>1453</v>
      </c>
      <c r="D57" s="286"/>
      <c r="E57" s="286"/>
      <c r="F57" s="286"/>
      <c r="G57" s="286"/>
      <c r="H57" s="286"/>
      <c r="I57" s="286"/>
      <c r="J57" s="286"/>
      <c r="K57" s="284"/>
    </row>
    <row r="58" s="1" customFormat="1" ht="15" customHeight="1">
      <c r="B58" s="282"/>
      <c r="C58" s="288"/>
      <c r="D58" s="286" t="s">
        <v>1454</v>
      </c>
      <c r="E58" s="286"/>
      <c r="F58" s="286"/>
      <c r="G58" s="286"/>
      <c r="H58" s="286"/>
      <c r="I58" s="286"/>
      <c r="J58" s="286"/>
      <c r="K58" s="284"/>
    </row>
    <row r="59" s="1" customFormat="1" ht="15" customHeight="1">
      <c r="B59" s="282"/>
      <c r="C59" s="288"/>
      <c r="D59" s="286" t="s">
        <v>1455</v>
      </c>
      <c r="E59" s="286"/>
      <c r="F59" s="286"/>
      <c r="G59" s="286"/>
      <c r="H59" s="286"/>
      <c r="I59" s="286"/>
      <c r="J59" s="286"/>
      <c r="K59" s="284"/>
    </row>
    <row r="60" s="1" customFormat="1" ht="15" customHeight="1">
      <c r="B60" s="282"/>
      <c r="C60" s="288"/>
      <c r="D60" s="286" t="s">
        <v>1456</v>
      </c>
      <c r="E60" s="286"/>
      <c r="F60" s="286"/>
      <c r="G60" s="286"/>
      <c r="H60" s="286"/>
      <c r="I60" s="286"/>
      <c r="J60" s="286"/>
      <c r="K60" s="284"/>
    </row>
    <row r="61" s="1" customFormat="1" ht="15" customHeight="1">
      <c r="B61" s="282"/>
      <c r="C61" s="288"/>
      <c r="D61" s="286" t="s">
        <v>1457</v>
      </c>
      <c r="E61" s="286"/>
      <c r="F61" s="286"/>
      <c r="G61" s="286"/>
      <c r="H61" s="286"/>
      <c r="I61" s="286"/>
      <c r="J61" s="286"/>
      <c r="K61" s="284"/>
    </row>
    <row r="62" s="1" customFormat="1" ht="15" customHeight="1">
      <c r="B62" s="282"/>
      <c r="C62" s="288"/>
      <c r="D62" s="291" t="s">
        <v>1458</v>
      </c>
      <c r="E62" s="291"/>
      <c r="F62" s="291"/>
      <c r="G62" s="291"/>
      <c r="H62" s="291"/>
      <c r="I62" s="291"/>
      <c r="J62" s="291"/>
      <c r="K62" s="284"/>
    </row>
    <row r="63" s="1" customFormat="1" ht="15" customHeight="1">
      <c r="B63" s="282"/>
      <c r="C63" s="288"/>
      <c r="D63" s="286" t="s">
        <v>1459</v>
      </c>
      <c r="E63" s="286"/>
      <c r="F63" s="286"/>
      <c r="G63" s="286"/>
      <c r="H63" s="286"/>
      <c r="I63" s="286"/>
      <c r="J63" s="286"/>
      <c r="K63" s="284"/>
    </row>
    <row r="64" s="1" customFormat="1" ht="12.75" customHeight="1">
      <c r="B64" s="282"/>
      <c r="C64" s="288"/>
      <c r="D64" s="288"/>
      <c r="E64" s="292"/>
      <c r="F64" s="288"/>
      <c r="G64" s="288"/>
      <c r="H64" s="288"/>
      <c r="I64" s="288"/>
      <c r="J64" s="288"/>
      <c r="K64" s="284"/>
    </row>
    <row r="65" s="1" customFormat="1" ht="15" customHeight="1">
      <c r="B65" s="282"/>
      <c r="C65" s="288"/>
      <c r="D65" s="286" t="s">
        <v>1460</v>
      </c>
      <c r="E65" s="286"/>
      <c r="F65" s="286"/>
      <c r="G65" s="286"/>
      <c r="H65" s="286"/>
      <c r="I65" s="286"/>
      <c r="J65" s="286"/>
      <c r="K65" s="284"/>
    </row>
    <row r="66" s="1" customFormat="1" ht="15" customHeight="1">
      <c r="B66" s="282"/>
      <c r="C66" s="288"/>
      <c r="D66" s="291" t="s">
        <v>1461</v>
      </c>
      <c r="E66" s="291"/>
      <c r="F66" s="291"/>
      <c r="G66" s="291"/>
      <c r="H66" s="291"/>
      <c r="I66" s="291"/>
      <c r="J66" s="291"/>
      <c r="K66" s="284"/>
    </row>
    <row r="67" s="1" customFormat="1" ht="15" customHeight="1">
      <c r="B67" s="282"/>
      <c r="C67" s="288"/>
      <c r="D67" s="286" t="s">
        <v>1462</v>
      </c>
      <c r="E67" s="286"/>
      <c r="F67" s="286"/>
      <c r="G67" s="286"/>
      <c r="H67" s="286"/>
      <c r="I67" s="286"/>
      <c r="J67" s="286"/>
      <c r="K67" s="284"/>
    </row>
    <row r="68" s="1" customFormat="1" ht="15" customHeight="1">
      <c r="B68" s="282"/>
      <c r="C68" s="288"/>
      <c r="D68" s="286" t="s">
        <v>1463</v>
      </c>
      <c r="E68" s="286"/>
      <c r="F68" s="286"/>
      <c r="G68" s="286"/>
      <c r="H68" s="286"/>
      <c r="I68" s="286"/>
      <c r="J68" s="286"/>
      <c r="K68" s="284"/>
    </row>
    <row r="69" s="1" customFormat="1" ht="15" customHeight="1">
      <c r="B69" s="282"/>
      <c r="C69" s="288"/>
      <c r="D69" s="286" t="s">
        <v>1464</v>
      </c>
      <c r="E69" s="286"/>
      <c r="F69" s="286"/>
      <c r="G69" s="286"/>
      <c r="H69" s="286"/>
      <c r="I69" s="286"/>
      <c r="J69" s="286"/>
      <c r="K69" s="284"/>
    </row>
    <row r="70" s="1" customFormat="1" ht="15" customHeight="1">
      <c r="B70" s="282"/>
      <c r="C70" s="288"/>
      <c r="D70" s="286" t="s">
        <v>1465</v>
      </c>
      <c r="E70" s="286"/>
      <c r="F70" s="286"/>
      <c r="G70" s="286"/>
      <c r="H70" s="286"/>
      <c r="I70" s="286"/>
      <c r="J70" s="286"/>
      <c r="K70" s="284"/>
    </row>
    <row r="71" s="1" customFormat="1" ht="12.75" customHeight="1">
      <c r="B71" s="293"/>
      <c r="C71" s="294"/>
      <c r="D71" s="294"/>
      <c r="E71" s="294"/>
      <c r="F71" s="294"/>
      <c r="G71" s="294"/>
      <c r="H71" s="294"/>
      <c r="I71" s="294"/>
      <c r="J71" s="294"/>
      <c r="K71" s="295"/>
    </row>
    <row r="72" s="1" customFormat="1" ht="18.75" customHeight="1">
      <c r="B72" s="296"/>
      <c r="C72" s="296"/>
      <c r="D72" s="296"/>
      <c r="E72" s="296"/>
      <c r="F72" s="296"/>
      <c r="G72" s="296"/>
      <c r="H72" s="296"/>
      <c r="I72" s="296"/>
      <c r="J72" s="296"/>
      <c r="K72" s="297"/>
    </row>
    <row r="73" s="1" customFormat="1" ht="18.75" customHeight="1">
      <c r="B73" s="297"/>
      <c r="C73" s="297"/>
      <c r="D73" s="297"/>
      <c r="E73" s="297"/>
      <c r="F73" s="297"/>
      <c r="G73" s="297"/>
      <c r="H73" s="297"/>
      <c r="I73" s="297"/>
      <c r="J73" s="297"/>
      <c r="K73" s="297"/>
    </row>
    <row r="74" s="1" customFormat="1" ht="7.5" customHeight="1">
      <c r="B74" s="298"/>
      <c r="C74" s="299"/>
      <c r="D74" s="299"/>
      <c r="E74" s="299"/>
      <c r="F74" s="299"/>
      <c r="G74" s="299"/>
      <c r="H74" s="299"/>
      <c r="I74" s="299"/>
      <c r="J74" s="299"/>
      <c r="K74" s="300"/>
    </row>
    <row r="75" s="1" customFormat="1" ht="45" customHeight="1">
      <c r="B75" s="301"/>
      <c r="C75" s="302" t="s">
        <v>1466</v>
      </c>
      <c r="D75" s="302"/>
      <c r="E75" s="302"/>
      <c r="F75" s="302"/>
      <c r="G75" s="302"/>
      <c r="H75" s="302"/>
      <c r="I75" s="302"/>
      <c r="J75" s="302"/>
      <c r="K75" s="303"/>
    </row>
    <row r="76" s="1" customFormat="1" ht="17.25" customHeight="1">
      <c r="B76" s="301"/>
      <c r="C76" s="304" t="s">
        <v>1467</v>
      </c>
      <c r="D76" s="304"/>
      <c r="E76" s="304"/>
      <c r="F76" s="304" t="s">
        <v>1468</v>
      </c>
      <c r="G76" s="305"/>
      <c r="H76" s="304" t="s">
        <v>53</v>
      </c>
      <c r="I76" s="304" t="s">
        <v>56</v>
      </c>
      <c r="J76" s="304" t="s">
        <v>1469</v>
      </c>
      <c r="K76" s="303"/>
    </row>
    <row r="77" s="1" customFormat="1" ht="17.25" customHeight="1">
      <c r="B77" s="301"/>
      <c r="C77" s="306" t="s">
        <v>1470</v>
      </c>
      <c r="D77" s="306"/>
      <c r="E77" s="306"/>
      <c r="F77" s="307" t="s">
        <v>1471</v>
      </c>
      <c r="G77" s="308"/>
      <c r="H77" s="306"/>
      <c r="I77" s="306"/>
      <c r="J77" s="306" t="s">
        <v>1472</v>
      </c>
      <c r="K77" s="303"/>
    </row>
    <row r="78" s="1" customFormat="1" ht="5.25" customHeight="1">
      <c r="B78" s="301"/>
      <c r="C78" s="309"/>
      <c r="D78" s="309"/>
      <c r="E78" s="309"/>
      <c r="F78" s="309"/>
      <c r="G78" s="310"/>
      <c r="H78" s="309"/>
      <c r="I78" s="309"/>
      <c r="J78" s="309"/>
      <c r="K78" s="303"/>
    </row>
    <row r="79" s="1" customFormat="1" ht="15" customHeight="1">
      <c r="B79" s="301"/>
      <c r="C79" s="289" t="s">
        <v>52</v>
      </c>
      <c r="D79" s="311"/>
      <c r="E79" s="311"/>
      <c r="F79" s="312" t="s">
        <v>1473</v>
      </c>
      <c r="G79" s="313"/>
      <c r="H79" s="289" t="s">
        <v>1474</v>
      </c>
      <c r="I79" s="289" t="s">
        <v>1475</v>
      </c>
      <c r="J79" s="289">
        <v>20</v>
      </c>
      <c r="K79" s="303"/>
    </row>
    <row r="80" s="1" customFormat="1" ht="15" customHeight="1">
      <c r="B80" s="301"/>
      <c r="C80" s="289" t="s">
        <v>1476</v>
      </c>
      <c r="D80" s="289"/>
      <c r="E80" s="289"/>
      <c r="F80" s="312" t="s">
        <v>1473</v>
      </c>
      <c r="G80" s="313"/>
      <c r="H80" s="289" t="s">
        <v>1477</v>
      </c>
      <c r="I80" s="289" t="s">
        <v>1475</v>
      </c>
      <c r="J80" s="289">
        <v>120</v>
      </c>
      <c r="K80" s="303"/>
    </row>
    <row r="81" s="1" customFormat="1" ht="15" customHeight="1">
      <c r="B81" s="314"/>
      <c r="C81" s="289" t="s">
        <v>1478</v>
      </c>
      <c r="D81" s="289"/>
      <c r="E81" s="289"/>
      <c r="F81" s="312" t="s">
        <v>1479</v>
      </c>
      <c r="G81" s="313"/>
      <c r="H81" s="289" t="s">
        <v>1480</v>
      </c>
      <c r="I81" s="289" t="s">
        <v>1475</v>
      </c>
      <c r="J81" s="289">
        <v>50</v>
      </c>
      <c r="K81" s="303"/>
    </row>
    <row r="82" s="1" customFormat="1" ht="15" customHeight="1">
      <c r="B82" s="314"/>
      <c r="C82" s="289" t="s">
        <v>1481</v>
      </c>
      <c r="D82" s="289"/>
      <c r="E82" s="289"/>
      <c r="F82" s="312" t="s">
        <v>1473</v>
      </c>
      <c r="G82" s="313"/>
      <c r="H82" s="289" t="s">
        <v>1482</v>
      </c>
      <c r="I82" s="289" t="s">
        <v>1483</v>
      </c>
      <c r="J82" s="289"/>
      <c r="K82" s="303"/>
    </row>
    <row r="83" s="1" customFormat="1" ht="15" customHeight="1">
      <c r="B83" s="314"/>
      <c r="C83" s="315" t="s">
        <v>1484</v>
      </c>
      <c r="D83" s="315"/>
      <c r="E83" s="315"/>
      <c r="F83" s="316" t="s">
        <v>1479</v>
      </c>
      <c r="G83" s="315"/>
      <c r="H83" s="315" t="s">
        <v>1485</v>
      </c>
      <c r="I83" s="315" t="s">
        <v>1475</v>
      </c>
      <c r="J83" s="315">
        <v>15</v>
      </c>
      <c r="K83" s="303"/>
    </row>
    <row r="84" s="1" customFormat="1" ht="15" customHeight="1">
      <c r="B84" s="314"/>
      <c r="C84" s="315" t="s">
        <v>1486</v>
      </c>
      <c r="D84" s="315"/>
      <c r="E84" s="315"/>
      <c r="F84" s="316" t="s">
        <v>1479</v>
      </c>
      <c r="G84" s="315"/>
      <c r="H84" s="315" t="s">
        <v>1487</v>
      </c>
      <c r="I84" s="315" t="s">
        <v>1475</v>
      </c>
      <c r="J84" s="315">
        <v>15</v>
      </c>
      <c r="K84" s="303"/>
    </row>
    <row r="85" s="1" customFormat="1" ht="15" customHeight="1">
      <c r="B85" s="314"/>
      <c r="C85" s="315" t="s">
        <v>1488</v>
      </c>
      <c r="D85" s="315"/>
      <c r="E85" s="315"/>
      <c r="F85" s="316" t="s">
        <v>1479</v>
      </c>
      <c r="G85" s="315"/>
      <c r="H85" s="315" t="s">
        <v>1489</v>
      </c>
      <c r="I85" s="315" t="s">
        <v>1475</v>
      </c>
      <c r="J85" s="315">
        <v>20</v>
      </c>
      <c r="K85" s="303"/>
    </row>
    <row r="86" s="1" customFormat="1" ht="15" customHeight="1">
      <c r="B86" s="314"/>
      <c r="C86" s="315" t="s">
        <v>1490</v>
      </c>
      <c r="D86" s="315"/>
      <c r="E86" s="315"/>
      <c r="F86" s="316" t="s">
        <v>1479</v>
      </c>
      <c r="G86" s="315"/>
      <c r="H86" s="315" t="s">
        <v>1491</v>
      </c>
      <c r="I86" s="315" t="s">
        <v>1475</v>
      </c>
      <c r="J86" s="315">
        <v>20</v>
      </c>
      <c r="K86" s="303"/>
    </row>
    <row r="87" s="1" customFormat="1" ht="15" customHeight="1">
      <c r="B87" s="314"/>
      <c r="C87" s="289" t="s">
        <v>1492</v>
      </c>
      <c r="D87" s="289"/>
      <c r="E87" s="289"/>
      <c r="F87" s="312" t="s">
        <v>1479</v>
      </c>
      <c r="G87" s="313"/>
      <c r="H87" s="289" t="s">
        <v>1493</v>
      </c>
      <c r="I87" s="289" t="s">
        <v>1475</v>
      </c>
      <c r="J87" s="289">
        <v>50</v>
      </c>
      <c r="K87" s="303"/>
    </row>
    <row r="88" s="1" customFormat="1" ht="15" customHeight="1">
      <c r="B88" s="314"/>
      <c r="C88" s="289" t="s">
        <v>1494</v>
      </c>
      <c r="D88" s="289"/>
      <c r="E88" s="289"/>
      <c r="F88" s="312" t="s">
        <v>1479</v>
      </c>
      <c r="G88" s="313"/>
      <c r="H88" s="289" t="s">
        <v>1495</v>
      </c>
      <c r="I88" s="289" t="s">
        <v>1475</v>
      </c>
      <c r="J88" s="289">
        <v>20</v>
      </c>
      <c r="K88" s="303"/>
    </row>
    <row r="89" s="1" customFormat="1" ht="15" customHeight="1">
      <c r="B89" s="314"/>
      <c r="C89" s="289" t="s">
        <v>1496</v>
      </c>
      <c r="D89" s="289"/>
      <c r="E89" s="289"/>
      <c r="F89" s="312" t="s">
        <v>1479</v>
      </c>
      <c r="G89" s="313"/>
      <c r="H89" s="289" t="s">
        <v>1497</v>
      </c>
      <c r="I89" s="289" t="s">
        <v>1475</v>
      </c>
      <c r="J89" s="289">
        <v>20</v>
      </c>
      <c r="K89" s="303"/>
    </row>
    <row r="90" s="1" customFormat="1" ht="15" customHeight="1">
      <c r="B90" s="314"/>
      <c r="C90" s="289" t="s">
        <v>1498</v>
      </c>
      <c r="D90" s="289"/>
      <c r="E90" s="289"/>
      <c r="F90" s="312" t="s">
        <v>1479</v>
      </c>
      <c r="G90" s="313"/>
      <c r="H90" s="289" t="s">
        <v>1499</v>
      </c>
      <c r="I90" s="289" t="s">
        <v>1475</v>
      </c>
      <c r="J90" s="289">
        <v>50</v>
      </c>
      <c r="K90" s="303"/>
    </row>
    <row r="91" s="1" customFormat="1" ht="15" customHeight="1">
      <c r="B91" s="314"/>
      <c r="C91" s="289" t="s">
        <v>1500</v>
      </c>
      <c r="D91" s="289"/>
      <c r="E91" s="289"/>
      <c r="F91" s="312" t="s">
        <v>1479</v>
      </c>
      <c r="G91" s="313"/>
      <c r="H91" s="289" t="s">
        <v>1500</v>
      </c>
      <c r="I91" s="289" t="s">
        <v>1475</v>
      </c>
      <c r="J91" s="289">
        <v>50</v>
      </c>
      <c r="K91" s="303"/>
    </row>
    <row r="92" s="1" customFormat="1" ht="15" customHeight="1">
      <c r="B92" s="314"/>
      <c r="C92" s="289" t="s">
        <v>1501</v>
      </c>
      <c r="D92" s="289"/>
      <c r="E92" s="289"/>
      <c r="F92" s="312" t="s">
        <v>1479</v>
      </c>
      <c r="G92" s="313"/>
      <c r="H92" s="289" t="s">
        <v>1502</v>
      </c>
      <c r="I92" s="289" t="s">
        <v>1475</v>
      </c>
      <c r="J92" s="289">
        <v>255</v>
      </c>
      <c r="K92" s="303"/>
    </row>
    <row r="93" s="1" customFormat="1" ht="15" customHeight="1">
      <c r="B93" s="314"/>
      <c r="C93" s="289" t="s">
        <v>1503</v>
      </c>
      <c r="D93" s="289"/>
      <c r="E93" s="289"/>
      <c r="F93" s="312" t="s">
        <v>1473</v>
      </c>
      <c r="G93" s="313"/>
      <c r="H93" s="289" t="s">
        <v>1504</v>
      </c>
      <c r="I93" s="289" t="s">
        <v>1505</v>
      </c>
      <c r="J93" s="289"/>
      <c r="K93" s="303"/>
    </row>
    <row r="94" s="1" customFormat="1" ht="15" customHeight="1">
      <c r="B94" s="314"/>
      <c r="C94" s="289" t="s">
        <v>1506</v>
      </c>
      <c r="D94" s="289"/>
      <c r="E94" s="289"/>
      <c r="F94" s="312" t="s">
        <v>1473</v>
      </c>
      <c r="G94" s="313"/>
      <c r="H94" s="289" t="s">
        <v>1507</v>
      </c>
      <c r="I94" s="289" t="s">
        <v>1508</v>
      </c>
      <c r="J94" s="289"/>
      <c r="K94" s="303"/>
    </row>
    <row r="95" s="1" customFormat="1" ht="15" customHeight="1">
      <c r="B95" s="314"/>
      <c r="C95" s="289" t="s">
        <v>1509</v>
      </c>
      <c r="D95" s="289"/>
      <c r="E95" s="289"/>
      <c r="F95" s="312" t="s">
        <v>1473</v>
      </c>
      <c r="G95" s="313"/>
      <c r="H95" s="289" t="s">
        <v>1509</v>
      </c>
      <c r="I95" s="289" t="s">
        <v>1508</v>
      </c>
      <c r="J95" s="289"/>
      <c r="K95" s="303"/>
    </row>
    <row r="96" s="1" customFormat="1" ht="15" customHeight="1">
      <c r="B96" s="314"/>
      <c r="C96" s="289" t="s">
        <v>37</v>
      </c>
      <c r="D96" s="289"/>
      <c r="E96" s="289"/>
      <c r="F96" s="312" t="s">
        <v>1473</v>
      </c>
      <c r="G96" s="313"/>
      <c r="H96" s="289" t="s">
        <v>1510</v>
      </c>
      <c r="I96" s="289" t="s">
        <v>1508</v>
      </c>
      <c r="J96" s="289"/>
      <c r="K96" s="303"/>
    </row>
    <row r="97" s="1" customFormat="1" ht="15" customHeight="1">
      <c r="B97" s="314"/>
      <c r="C97" s="289" t="s">
        <v>47</v>
      </c>
      <c r="D97" s="289"/>
      <c r="E97" s="289"/>
      <c r="F97" s="312" t="s">
        <v>1473</v>
      </c>
      <c r="G97" s="313"/>
      <c r="H97" s="289" t="s">
        <v>1511</v>
      </c>
      <c r="I97" s="289" t="s">
        <v>1508</v>
      </c>
      <c r="J97" s="289"/>
      <c r="K97" s="303"/>
    </row>
    <row r="98" s="1" customFormat="1" ht="15" customHeight="1">
      <c r="B98" s="317"/>
      <c r="C98" s="318"/>
      <c r="D98" s="318"/>
      <c r="E98" s="318"/>
      <c r="F98" s="318"/>
      <c r="G98" s="318"/>
      <c r="H98" s="318"/>
      <c r="I98" s="318"/>
      <c r="J98" s="318"/>
      <c r="K98" s="319"/>
    </row>
    <row r="99" s="1" customFormat="1" ht="18.75" customHeight="1">
      <c r="B99" s="320"/>
      <c r="C99" s="321"/>
      <c r="D99" s="321"/>
      <c r="E99" s="321"/>
      <c r="F99" s="321"/>
      <c r="G99" s="321"/>
      <c r="H99" s="321"/>
      <c r="I99" s="321"/>
      <c r="J99" s="321"/>
      <c r="K99" s="320"/>
    </row>
    <row r="100" s="1" customFormat="1" ht="18.75" customHeight="1">
      <c r="B100" s="297"/>
      <c r="C100" s="297"/>
      <c r="D100" s="297"/>
      <c r="E100" s="297"/>
      <c r="F100" s="297"/>
      <c r="G100" s="297"/>
      <c r="H100" s="297"/>
      <c r="I100" s="297"/>
      <c r="J100" s="297"/>
      <c r="K100" s="297"/>
    </row>
    <row r="101" s="1" customFormat="1" ht="7.5" customHeight="1">
      <c r="B101" s="298"/>
      <c r="C101" s="299"/>
      <c r="D101" s="299"/>
      <c r="E101" s="299"/>
      <c r="F101" s="299"/>
      <c r="G101" s="299"/>
      <c r="H101" s="299"/>
      <c r="I101" s="299"/>
      <c r="J101" s="299"/>
      <c r="K101" s="300"/>
    </row>
    <row r="102" s="1" customFormat="1" ht="45" customHeight="1">
      <c r="B102" s="301"/>
      <c r="C102" s="302" t="s">
        <v>1512</v>
      </c>
      <c r="D102" s="302"/>
      <c r="E102" s="302"/>
      <c r="F102" s="302"/>
      <c r="G102" s="302"/>
      <c r="H102" s="302"/>
      <c r="I102" s="302"/>
      <c r="J102" s="302"/>
      <c r="K102" s="303"/>
    </row>
    <row r="103" s="1" customFormat="1" ht="17.25" customHeight="1">
      <c r="B103" s="301"/>
      <c r="C103" s="304" t="s">
        <v>1467</v>
      </c>
      <c r="D103" s="304"/>
      <c r="E103" s="304"/>
      <c r="F103" s="304" t="s">
        <v>1468</v>
      </c>
      <c r="G103" s="305"/>
      <c r="H103" s="304" t="s">
        <v>53</v>
      </c>
      <c r="I103" s="304" t="s">
        <v>56</v>
      </c>
      <c r="J103" s="304" t="s">
        <v>1469</v>
      </c>
      <c r="K103" s="303"/>
    </row>
    <row r="104" s="1" customFormat="1" ht="17.25" customHeight="1">
      <c r="B104" s="301"/>
      <c r="C104" s="306" t="s">
        <v>1470</v>
      </c>
      <c r="D104" s="306"/>
      <c r="E104" s="306"/>
      <c r="F104" s="307" t="s">
        <v>1471</v>
      </c>
      <c r="G104" s="308"/>
      <c r="H104" s="306"/>
      <c r="I104" s="306"/>
      <c r="J104" s="306" t="s">
        <v>1472</v>
      </c>
      <c r="K104" s="303"/>
    </row>
    <row r="105" s="1" customFormat="1" ht="5.25" customHeight="1">
      <c r="B105" s="301"/>
      <c r="C105" s="304"/>
      <c r="D105" s="304"/>
      <c r="E105" s="304"/>
      <c r="F105" s="304"/>
      <c r="G105" s="322"/>
      <c r="H105" s="304"/>
      <c r="I105" s="304"/>
      <c r="J105" s="304"/>
      <c r="K105" s="303"/>
    </row>
    <row r="106" s="1" customFormat="1" ht="15" customHeight="1">
      <c r="B106" s="301"/>
      <c r="C106" s="289" t="s">
        <v>52</v>
      </c>
      <c r="D106" s="311"/>
      <c r="E106" s="311"/>
      <c r="F106" s="312" t="s">
        <v>1473</v>
      </c>
      <c r="G106" s="289"/>
      <c r="H106" s="289" t="s">
        <v>1513</v>
      </c>
      <c r="I106" s="289" t="s">
        <v>1475</v>
      </c>
      <c r="J106" s="289">
        <v>20</v>
      </c>
      <c r="K106" s="303"/>
    </row>
    <row r="107" s="1" customFormat="1" ht="15" customHeight="1">
      <c r="B107" s="301"/>
      <c r="C107" s="289" t="s">
        <v>1476</v>
      </c>
      <c r="D107" s="289"/>
      <c r="E107" s="289"/>
      <c r="F107" s="312" t="s">
        <v>1473</v>
      </c>
      <c r="G107" s="289"/>
      <c r="H107" s="289" t="s">
        <v>1513</v>
      </c>
      <c r="I107" s="289" t="s">
        <v>1475</v>
      </c>
      <c r="J107" s="289">
        <v>120</v>
      </c>
      <c r="K107" s="303"/>
    </row>
    <row r="108" s="1" customFormat="1" ht="15" customHeight="1">
      <c r="B108" s="314"/>
      <c r="C108" s="289" t="s">
        <v>1478</v>
      </c>
      <c r="D108" s="289"/>
      <c r="E108" s="289"/>
      <c r="F108" s="312" t="s">
        <v>1479</v>
      </c>
      <c r="G108" s="289"/>
      <c r="H108" s="289" t="s">
        <v>1513</v>
      </c>
      <c r="I108" s="289" t="s">
        <v>1475</v>
      </c>
      <c r="J108" s="289">
        <v>50</v>
      </c>
      <c r="K108" s="303"/>
    </row>
    <row r="109" s="1" customFormat="1" ht="15" customHeight="1">
      <c r="B109" s="314"/>
      <c r="C109" s="289" t="s">
        <v>1481</v>
      </c>
      <c r="D109" s="289"/>
      <c r="E109" s="289"/>
      <c r="F109" s="312" t="s">
        <v>1473</v>
      </c>
      <c r="G109" s="289"/>
      <c r="H109" s="289" t="s">
        <v>1513</v>
      </c>
      <c r="I109" s="289" t="s">
        <v>1483</v>
      </c>
      <c r="J109" s="289"/>
      <c r="K109" s="303"/>
    </row>
    <row r="110" s="1" customFormat="1" ht="15" customHeight="1">
      <c r="B110" s="314"/>
      <c r="C110" s="289" t="s">
        <v>1492</v>
      </c>
      <c r="D110" s="289"/>
      <c r="E110" s="289"/>
      <c r="F110" s="312" t="s">
        <v>1479</v>
      </c>
      <c r="G110" s="289"/>
      <c r="H110" s="289" t="s">
        <v>1513</v>
      </c>
      <c r="I110" s="289" t="s">
        <v>1475</v>
      </c>
      <c r="J110" s="289">
        <v>50</v>
      </c>
      <c r="K110" s="303"/>
    </row>
    <row r="111" s="1" customFormat="1" ht="15" customHeight="1">
      <c r="B111" s="314"/>
      <c r="C111" s="289" t="s">
        <v>1500</v>
      </c>
      <c r="D111" s="289"/>
      <c r="E111" s="289"/>
      <c r="F111" s="312" t="s">
        <v>1479</v>
      </c>
      <c r="G111" s="289"/>
      <c r="H111" s="289" t="s">
        <v>1513</v>
      </c>
      <c r="I111" s="289" t="s">
        <v>1475</v>
      </c>
      <c r="J111" s="289">
        <v>50</v>
      </c>
      <c r="K111" s="303"/>
    </row>
    <row r="112" s="1" customFormat="1" ht="15" customHeight="1">
      <c r="B112" s="314"/>
      <c r="C112" s="289" t="s">
        <v>1498</v>
      </c>
      <c r="D112" s="289"/>
      <c r="E112" s="289"/>
      <c r="F112" s="312" t="s">
        <v>1479</v>
      </c>
      <c r="G112" s="289"/>
      <c r="H112" s="289" t="s">
        <v>1513</v>
      </c>
      <c r="I112" s="289" t="s">
        <v>1475</v>
      </c>
      <c r="J112" s="289">
        <v>50</v>
      </c>
      <c r="K112" s="303"/>
    </row>
    <row r="113" s="1" customFormat="1" ht="15" customHeight="1">
      <c r="B113" s="314"/>
      <c r="C113" s="289" t="s">
        <v>52</v>
      </c>
      <c r="D113" s="289"/>
      <c r="E113" s="289"/>
      <c r="F113" s="312" t="s">
        <v>1473</v>
      </c>
      <c r="G113" s="289"/>
      <c r="H113" s="289" t="s">
        <v>1514</v>
      </c>
      <c r="I113" s="289" t="s">
        <v>1475</v>
      </c>
      <c r="J113" s="289">
        <v>20</v>
      </c>
      <c r="K113" s="303"/>
    </row>
    <row r="114" s="1" customFormat="1" ht="15" customHeight="1">
      <c r="B114" s="314"/>
      <c r="C114" s="289" t="s">
        <v>1515</v>
      </c>
      <c r="D114" s="289"/>
      <c r="E114" s="289"/>
      <c r="F114" s="312" t="s">
        <v>1473</v>
      </c>
      <c r="G114" s="289"/>
      <c r="H114" s="289" t="s">
        <v>1516</v>
      </c>
      <c r="I114" s="289" t="s">
        <v>1475</v>
      </c>
      <c r="J114" s="289">
        <v>120</v>
      </c>
      <c r="K114" s="303"/>
    </row>
    <row r="115" s="1" customFormat="1" ht="15" customHeight="1">
      <c r="B115" s="314"/>
      <c r="C115" s="289" t="s">
        <v>37</v>
      </c>
      <c r="D115" s="289"/>
      <c r="E115" s="289"/>
      <c r="F115" s="312" t="s">
        <v>1473</v>
      </c>
      <c r="G115" s="289"/>
      <c r="H115" s="289" t="s">
        <v>1517</v>
      </c>
      <c r="I115" s="289" t="s">
        <v>1508</v>
      </c>
      <c r="J115" s="289"/>
      <c r="K115" s="303"/>
    </row>
    <row r="116" s="1" customFormat="1" ht="15" customHeight="1">
      <c r="B116" s="314"/>
      <c r="C116" s="289" t="s">
        <v>47</v>
      </c>
      <c r="D116" s="289"/>
      <c r="E116" s="289"/>
      <c r="F116" s="312" t="s">
        <v>1473</v>
      </c>
      <c r="G116" s="289"/>
      <c r="H116" s="289" t="s">
        <v>1518</v>
      </c>
      <c r="I116" s="289" t="s">
        <v>1508</v>
      </c>
      <c r="J116" s="289"/>
      <c r="K116" s="303"/>
    </row>
    <row r="117" s="1" customFormat="1" ht="15" customHeight="1">
      <c r="B117" s="314"/>
      <c r="C117" s="289" t="s">
        <v>56</v>
      </c>
      <c r="D117" s="289"/>
      <c r="E117" s="289"/>
      <c r="F117" s="312" t="s">
        <v>1473</v>
      </c>
      <c r="G117" s="289"/>
      <c r="H117" s="289" t="s">
        <v>1519</v>
      </c>
      <c r="I117" s="289" t="s">
        <v>1520</v>
      </c>
      <c r="J117" s="289"/>
      <c r="K117" s="303"/>
    </row>
    <row r="118" s="1" customFormat="1" ht="15" customHeight="1">
      <c r="B118" s="317"/>
      <c r="C118" s="323"/>
      <c r="D118" s="323"/>
      <c r="E118" s="323"/>
      <c r="F118" s="323"/>
      <c r="G118" s="323"/>
      <c r="H118" s="323"/>
      <c r="I118" s="323"/>
      <c r="J118" s="323"/>
      <c r="K118" s="319"/>
    </row>
    <row r="119" s="1" customFormat="1" ht="18.75" customHeight="1">
      <c r="B119" s="324"/>
      <c r="C119" s="325"/>
      <c r="D119" s="325"/>
      <c r="E119" s="325"/>
      <c r="F119" s="326"/>
      <c r="G119" s="325"/>
      <c r="H119" s="325"/>
      <c r="I119" s="325"/>
      <c r="J119" s="325"/>
      <c r="K119" s="324"/>
    </row>
    <row r="120" s="1" customFormat="1" ht="18.75" customHeight="1">
      <c r="B120" s="297"/>
      <c r="C120" s="297"/>
      <c r="D120" s="297"/>
      <c r="E120" s="297"/>
      <c r="F120" s="297"/>
      <c r="G120" s="297"/>
      <c r="H120" s="297"/>
      <c r="I120" s="297"/>
      <c r="J120" s="297"/>
      <c r="K120" s="297"/>
    </row>
    <row r="121" s="1" customFormat="1" ht="7.5" customHeight="1">
      <c r="B121" s="327"/>
      <c r="C121" s="328"/>
      <c r="D121" s="328"/>
      <c r="E121" s="328"/>
      <c r="F121" s="328"/>
      <c r="G121" s="328"/>
      <c r="H121" s="328"/>
      <c r="I121" s="328"/>
      <c r="J121" s="328"/>
      <c r="K121" s="329"/>
    </row>
    <row r="122" s="1" customFormat="1" ht="45" customHeight="1">
      <c r="B122" s="330"/>
      <c r="C122" s="280" t="s">
        <v>1521</v>
      </c>
      <c r="D122" s="280"/>
      <c r="E122" s="280"/>
      <c r="F122" s="280"/>
      <c r="G122" s="280"/>
      <c r="H122" s="280"/>
      <c r="I122" s="280"/>
      <c r="J122" s="280"/>
      <c r="K122" s="331"/>
    </row>
    <row r="123" s="1" customFormat="1" ht="17.25" customHeight="1">
      <c r="B123" s="332"/>
      <c r="C123" s="304" t="s">
        <v>1467</v>
      </c>
      <c r="D123" s="304"/>
      <c r="E123" s="304"/>
      <c r="F123" s="304" t="s">
        <v>1468</v>
      </c>
      <c r="G123" s="305"/>
      <c r="H123" s="304" t="s">
        <v>53</v>
      </c>
      <c r="I123" s="304" t="s">
        <v>56</v>
      </c>
      <c r="J123" s="304" t="s">
        <v>1469</v>
      </c>
      <c r="K123" s="333"/>
    </row>
    <row r="124" s="1" customFormat="1" ht="17.25" customHeight="1">
      <c r="B124" s="332"/>
      <c r="C124" s="306" t="s">
        <v>1470</v>
      </c>
      <c r="D124" s="306"/>
      <c r="E124" s="306"/>
      <c r="F124" s="307" t="s">
        <v>1471</v>
      </c>
      <c r="G124" s="308"/>
      <c r="H124" s="306"/>
      <c r="I124" s="306"/>
      <c r="J124" s="306" t="s">
        <v>1472</v>
      </c>
      <c r="K124" s="333"/>
    </row>
    <row r="125" s="1" customFormat="1" ht="5.25" customHeight="1">
      <c r="B125" s="334"/>
      <c r="C125" s="309"/>
      <c r="D125" s="309"/>
      <c r="E125" s="309"/>
      <c r="F125" s="309"/>
      <c r="G125" s="335"/>
      <c r="H125" s="309"/>
      <c r="I125" s="309"/>
      <c r="J125" s="309"/>
      <c r="K125" s="336"/>
    </row>
    <row r="126" s="1" customFormat="1" ht="15" customHeight="1">
      <c r="B126" s="334"/>
      <c r="C126" s="289" t="s">
        <v>1476</v>
      </c>
      <c r="D126" s="311"/>
      <c r="E126" s="311"/>
      <c r="F126" s="312" t="s">
        <v>1473</v>
      </c>
      <c r="G126" s="289"/>
      <c r="H126" s="289" t="s">
        <v>1513</v>
      </c>
      <c r="I126" s="289" t="s">
        <v>1475</v>
      </c>
      <c r="J126" s="289">
        <v>120</v>
      </c>
      <c r="K126" s="337"/>
    </row>
    <row r="127" s="1" customFormat="1" ht="15" customHeight="1">
      <c r="B127" s="334"/>
      <c r="C127" s="289" t="s">
        <v>1522</v>
      </c>
      <c r="D127" s="289"/>
      <c r="E127" s="289"/>
      <c r="F127" s="312" t="s">
        <v>1473</v>
      </c>
      <c r="G127" s="289"/>
      <c r="H127" s="289" t="s">
        <v>1523</v>
      </c>
      <c r="I127" s="289" t="s">
        <v>1475</v>
      </c>
      <c r="J127" s="289" t="s">
        <v>1524</v>
      </c>
      <c r="K127" s="337"/>
    </row>
    <row r="128" s="1" customFormat="1" ht="15" customHeight="1">
      <c r="B128" s="334"/>
      <c r="C128" s="289" t="s">
        <v>1421</v>
      </c>
      <c r="D128" s="289"/>
      <c r="E128" s="289"/>
      <c r="F128" s="312" t="s">
        <v>1473</v>
      </c>
      <c r="G128" s="289"/>
      <c r="H128" s="289" t="s">
        <v>1525</v>
      </c>
      <c r="I128" s="289" t="s">
        <v>1475</v>
      </c>
      <c r="J128" s="289" t="s">
        <v>1524</v>
      </c>
      <c r="K128" s="337"/>
    </row>
    <row r="129" s="1" customFormat="1" ht="15" customHeight="1">
      <c r="B129" s="334"/>
      <c r="C129" s="289" t="s">
        <v>1484</v>
      </c>
      <c r="D129" s="289"/>
      <c r="E129" s="289"/>
      <c r="F129" s="312" t="s">
        <v>1479</v>
      </c>
      <c r="G129" s="289"/>
      <c r="H129" s="289" t="s">
        <v>1485</v>
      </c>
      <c r="I129" s="289" t="s">
        <v>1475</v>
      </c>
      <c r="J129" s="289">
        <v>15</v>
      </c>
      <c r="K129" s="337"/>
    </row>
    <row r="130" s="1" customFormat="1" ht="15" customHeight="1">
      <c r="B130" s="334"/>
      <c r="C130" s="315" t="s">
        <v>1486</v>
      </c>
      <c r="D130" s="315"/>
      <c r="E130" s="315"/>
      <c r="F130" s="316" t="s">
        <v>1479</v>
      </c>
      <c r="G130" s="315"/>
      <c r="H130" s="315" t="s">
        <v>1487</v>
      </c>
      <c r="I130" s="315" t="s">
        <v>1475</v>
      </c>
      <c r="J130" s="315">
        <v>15</v>
      </c>
      <c r="K130" s="337"/>
    </row>
    <row r="131" s="1" customFormat="1" ht="15" customHeight="1">
      <c r="B131" s="334"/>
      <c r="C131" s="315" t="s">
        <v>1488</v>
      </c>
      <c r="D131" s="315"/>
      <c r="E131" s="315"/>
      <c r="F131" s="316" t="s">
        <v>1479</v>
      </c>
      <c r="G131" s="315"/>
      <c r="H131" s="315" t="s">
        <v>1489</v>
      </c>
      <c r="I131" s="315" t="s">
        <v>1475</v>
      </c>
      <c r="J131" s="315">
        <v>20</v>
      </c>
      <c r="K131" s="337"/>
    </row>
    <row r="132" s="1" customFormat="1" ht="15" customHeight="1">
      <c r="B132" s="334"/>
      <c r="C132" s="315" t="s">
        <v>1490</v>
      </c>
      <c r="D132" s="315"/>
      <c r="E132" s="315"/>
      <c r="F132" s="316" t="s">
        <v>1479</v>
      </c>
      <c r="G132" s="315"/>
      <c r="H132" s="315" t="s">
        <v>1491</v>
      </c>
      <c r="I132" s="315" t="s">
        <v>1475</v>
      </c>
      <c r="J132" s="315">
        <v>20</v>
      </c>
      <c r="K132" s="337"/>
    </row>
    <row r="133" s="1" customFormat="1" ht="15" customHeight="1">
      <c r="B133" s="334"/>
      <c r="C133" s="289" t="s">
        <v>1478</v>
      </c>
      <c r="D133" s="289"/>
      <c r="E133" s="289"/>
      <c r="F133" s="312" t="s">
        <v>1479</v>
      </c>
      <c r="G133" s="289"/>
      <c r="H133" s="289" t="s">
        <v>1513</v>
      </c>
      <c r="I133" s="289" t="s">
        <v>1475</v>
      </c>
      <c r="J133" s="289">
        <v>50</v>
      </c>
      <c r="K133" s="337"/>
    </row>
    <row r="134" s="1" customFormat="1" ht="15" customHeight="1">
      <c r="B134" s="334"/>
      <c r="C134" s="289" t="s">
        <v>1492</v>
      </c>
      <c r="D134" s="289"/>
      <c r="E134" s="289"/>
      <c r="F134" s="312" t="s">
        <v>1479</v>
      </c>
      <c r="G134" s="289"/>
      <c r="H134" s="289" t="s">
        <v>1513</v>
      </c>
      <c r="I134" s="289" t="s">
        <v>1475</v>
      </c>
      <c r="J134" s="289">
        <v>50</v>
      </c>
      <c r="K134" s="337"/>
    </row>
    <row r="135" s="1" customFormat="1" ht="15" customHeight="1">
      <c r="B135" s="334"/>
      <c r="C135" s="289" t="s">
        <v>1498</v>
      </c>
      <c r="D135" s="289"/>
      <c r="E135" s="289"/>
      <c r="F135" s="312" t="s">
        <v>1479</v>
      </c>
      <c r="G135" s="289"/>
      <c r="H135" s="289" t="s">
        <v>1513</v>
      </c>
      <c r="I135" s="289" t="s">
        <v>1475</v>
      </c>
      <c r="J135" s="289">
        <v>50</v>
      </c>
      <c r="K135" s="337"/>
    </row>
    <row r="136" s="1" customFormat="1" ht="15" customHeight="1">
      <c r="B136" s="334"/>
      <c r="C136" s="289" t="s">
        <v>1500</v>
      </c>
      <c r="D136" s="289"/>
      <c r="E136" s="289"/>
      <c r="F136" s="312" t="s">
        <v>1479</v>
      </c>
      <c r="G136" s="289"/>
      <c r="H136" s="289" t="s">
        <v>1513</v>
      </c>
      <c r="I136" s="289" t="s">
        <v>1475</v>
      </c>
      <c r="J136" s="289">
        <v>50</v>
      </c>
      <c r="K136" s="337"/>
    </row>
    <row r="137" s="1" customFormat="1" ht="15" customHeight="1">
      <c r="B137" s="334"/>
      <c r="C137" s="289" t="s">
        <v>1501</v>
      </c>
      <c r="D137" s="289"/>
      <c r="E137" s="289"/>
      <c r="F137" s="312" t="s">
        <v>1479</v>
      </c>
      <c r="G137" s="289"/>
      <c r="H137" s="289" t="s">
        <v>1526</v>
      </c>
      <c r="I137" s="289" t="s">
        <v>1475</v>
      </c>
      <c r="J137" s="289">
        <v>255</v>
      </c>
      <c r="K137" s="337"/>
    </row>
    <row r="138" s="1" customFormat="1" ht="15" customHeight="1">
      <c r="B138" s="334"/>
      <c r="C138" s="289" t="s">
        <v>1503</v>
      </c>
      <c r="D138" s="289"/>
      <c r="E138" s="289"/>
      <c r="F138" s="312" t="s">
        <v>1473</v>
      </c>
      <c r="G138" s="289"/>
      <c r="H138" s="289" t="s">
        <v>1527</v>
      </c>
      <c r="I138" s="289" t="s">
        <v>1505</v>
      </c>
      <c r="J138" s="289"/>
      <c r="K138" s="337"/>
    </row>
    <row r="139" s="1" customFormat="1" ht="15" customHeight="1">
      <c r="B139" s="334"/>
      <c r="C139" s="289" t="s">
        <v>1506</v>
      </c>
      <c r="D139" s="289"/>
      <c r="E139" s="289"/>
      <c r="F139" s="312" t="s">
        <v>1473</v>
      </c>
      <c r="G139" s="289"/>
      <c r="H139" s="289" t="s">
        <v>1528</v>
      </c>
      <c r="I139" s="289" t="s">
        <v>1508</v>
      </c>
      <c r="J139" s="289"/>
      <c r="K139" s="337"/>
    </row>
    <row r="140" s="1" customFormat="1" ht="15" customHeight="1">
      <c r="B140" s="334"/>
      <c r="C140" s="289" t="s">
        <v>1509</v>
      </c>
      <c r="D140" s="289"/>
      <c r="E140" s="289"/>
      <c r="F140" s="312" t="s">
        <v>1473</v>
      </c>
      <c r="G140" s="289"/>
      <c r="H140" s="289" t="s">
        <v>1509</v>
      </c>
      <c r="I140" s="289" t="s">
        <v>1508</v>
      </c>
      <c r="J140" s="289"/>
      <c r="K140" s="337"/>
    </row>
    <row r="141" s="1" customFormat="1" ht="15" customHeight="1">
      <c r="B141" s="334"/>
      <c r="C141" s="289" t="s">
        <v>37</v>
      </c>
      <c r="D141" s="289"/>
      <c r="E141" s="289"/>
      <c r="F141" s="312" t="s">
        <v>1473</v>
      </c>
      <c r="G141" s="289"/>
      <c r="H141" s="289" t="s">
        <v>1529</v>
      </c>
      <c r="I141" s="289" t="s">
        <v>1508</v>
      </c>
      <c r="J141" s="289"/>
      <c r="K141" s="337"/>
    </row>
    <row r="142" s="1" customFormat="1" ht="15" customHeight="1">
      <c r="B142" s="334"/>
      <c r="C142" s="289" t="s">
        <v>1530</v>
      </c>
      <c r="D142" s="289"/>
      <c r="E142" s="289"/>
      <c r="F142" s="312" t="s">
        <v>1473</v>
      </c>
      <c r="G142" s="289"/>
      <c r="H142" s="289" t="s">
        <v>1531</v>
      </c>
      <c r="I142" s="289" t="s">
        <v>1508</v>
      </c>
      <c r="J142" s="289"/>
      <c r="K142" s="337"/>
    </row>
    <row r="143" s="1" customFormat="1" ht="15" customHeight="1">
      <c r="B143" s="338"/>
      <c r="C143" s="339"/>
      <c r="D143" s="339"/>
      <c r="E143" s="339"/>
      <c r="F143" s="339"/>
      <c r="G143" s="339"/>
      <c r="H143" s="339"/>
      <c r="I143" s="339"/>
      <c r="J143" s="339"/>
      <c r="K143" s="340"/>
    </row>
    <row r="144" s="1" customFormat="1" ht="18.75" customHeight="1">
      <c r="B144" s="325"/>
      <c r="C144" s="325"/>
      <c r="D144" s="325"/>
      <c r="E144" s="325"/>
      <c r="F144" s="326"/>
      <c r="G144" s="325"/>
      <c r="H144" s="325"/>
      <c r="I144" s="325"/>
      <c r="J144" s="325"/>
      <c r="K144" s="325"/>
    </row>
    <row r="145" s="1" customFormat="1" ht="18.75" customHeight="1">
      <c r="B145" s="297"/>
      <c r="C145" s="297"/>
      <c r="D145" s="297"/>
      <c r="E145" s="297"/>
      <c r="F145" s="297"/>
      <c r="G145" s="297"/>
      <c r="H145" s="297"/>
      <c r="I145" s="297"/>
      <c r="J145" s="297"/>
      <c r="K145" s="297"/>
    </row>
    <row r="146" s="1" customFormat="1" ht="7.5" customHeight="1">
      <c r="B146" s="298"/>
      <c r="C146" s="299"/>
      <c r="D146" s="299"/>
      <c r="E146" s="299"/>
      <c r="F146" s="299"/>
      <c r="G146" s="299"/>
      <c r="H146" s="299"/>
      <c r="I146" s="299"/>
      <c r="J146" s="299"/>
      <c r="K146" s="300"/>
    </row>
    <row r="147" s="1" customFormat="1" ht="45" customHeight="1">
      <c r="B147" s="301"/>
      <c r="C147" s="302" t="s">
        <v>1532</v>
      </c>
      <c r="D147" s="302"/>
      <c r="E147" s="302"/>
      <c r="F147" s="302"/>
      <c r="G147" s="302"/>
      <c r="H147" s="302"/>
      <c r="I147" s="302"/>
      <c r="J147" s="302"/>
      <c r="K147" s="303"/>
    </row>
    <row r="148" s="1" customFormat="1" ht="17.25" customHeight="1">
      <c r="B148" s="301"/>
      <c r="C148" s="304" t="s">
        <v>1467</v>
      </c>
      <c r="D148" s="304"/>
      <c r="E148" s="304"/>
      <c r="F148" s="304" t="s">
        <v>1468</v>
      </c>
      <c r="G148" s="305"/>
      <c r="H148" s="304" t="s">
        <v>53</v>
      </c>
      <c r="I148" s="304" t="s">
        <v>56</v>
      </c>
      <c r="J148" s="304" t="s">
        <v>1469</v>
      </c>
      <c r="K148" s="303"/>
    </row>
    <row r="149" s="1" customFormat="1" ht="17.25" customHeight="1">
      <c r="B149" s="301"/>
      <c r="C149" s="306" t="s">
        <v>1470</v>
      </c>
      <c r="D149" s="306"/>
      <c r="E149" s="306"/>
      <c r="F149" s="307" t="s">
        <v>1471</v>
      </c>
      <c r="G149" s="308"/>
      <c r="H149" s="306"/>
      <c r="I149" s="306"/>
      <c r="J149" s="306" t="s">
        <v>1472</v>
      </c>
      <c r="K149" s="303"/>
    </row>
    <row r="150" s="1" customFormat="1" ht="5.25" customHeight="1">
      <c r="B150" s="314"/>
      <c r="C150" s="309"/>
      <c r="D150" s="309"/>
      <c r="E150" s="309"/>
      <c r="F150" s="309"/>
      <c r="G150" s="310"/>
      <c r="H150" s="309"/>
      <c r="I150" s="309"/>
      <c r="J150" s="309"/>
      <c r="K150" s="337"/>
    </row>
    <row r="151" s="1" customFormat="1" ht="15" customHeight="1">
      <c r="B151" s="314"/>
      <c r="C151" s="341" t="s">
        <v>1476</v>
      </c>
      <c r="D151" s="289"/>
      <c r="E151" s="289"/>
      <c r="F151" s="342" t="s">
        <v>1473</v>
      </c>
      <c r="G151" s="289"/>
      <c r="H151" s="341" t="s">
        <v>1513</v>
      </c>
      <c r="I151" s="341" t="s">
        <v>1475</v>
      </c>
      <c r="J151" s="341">
        <v>120</v>
      </c>
      <c r="K151" s="337"/>
    </row>
    <row r="152" s="1" customFormat="1" ht="15" customHeight="1">
      <c r="B152" s="314"/>
      <c r="C152" s="341" t="s">
        <v>1522</v>
      </c>
      <c r="D152" s="289"/>
      <c r="E152" s="289"/>
      <c r="F152" s="342" t="s">
        <v>1473</v>
      </c>
      <c r="G152" s="289"/>
      <c r="H152" s="341" t="s">
        <v>1533</v>
      </c>
      <c r="I152" s="341" t="s">
        <v>1475</v>
      </c>
      <c r="J152" s="341" t="s">
        <v>1524</v>
      </c>
      <c r="K152" s="337"/>
    </row>
    <row r="153" s="1" customFormat="1" ht="15" customHeight="1">
      <c r="B153" s="314"/>
      <c r="C153" s="341" t="s">
        <v>1421</v>
      </c>
      <c r="D153" s="289"/>
      <c r="E153" s="289"/>
      <c r="F153" s="342" t="s">
        <v>1473</v>
      </c>
      <c r="G153" s="289"/>
      <c r="H153" s="341" t="s">
        <v>1534</v>
      </c>
      <c r="I153" s="341" t="s">
        <v>1475</v>
      </c>
      <c r="J153" s="341" t="s">
        <v>1524</v>
      </c>
      <c r="K153" s="337"/>
    </row>
    <row r="154" s="1" customFormat="1" ht="15" customHeight="1">
      <c r="B154" s="314"/>
      <c r="C154" s="341" t="s">
        <v>1478</v>
      </c>
      <c r="D154" s="289"/>
      <c r="E154" s="289"/>
      <c r="F154" s="342" t="s">
        <v>1479</v>
      </c>
      <c r="G154" s="289"/>
      <c r="H154" s="341" t="s">
        <v>1513</v>
      </c>
      <c r="I154" s="341" t="s">
        <v>1475</v>
      </c>
      <c r="J154" s="341">
        <v>50</v>
      </c>
      <c r="K154" s="337"/>
    </row>
    <row r="155" s="1" customFormat="1" ht="15" customHeight="1">
      <c r="B155" s="314"/>
      <c r="C155" s="341" t="s">
        <v>1481</v>
      </c>
      <c r="D155" s="289"/>
      <c r="E155" s="289"/>
      <c r="F155" s="342" t="s">
        <v>1473</v>
      </c>
      <c r="G155" s="289"/>
      <c r="H155" s="341" t="s">
        <v>1513</v>
      </c>
      <c r="I155" s="341" t="s">
        <v>1483</v>
      </c>
      <c r="J155" s="341"/>
      <c r="K155" s="337"/>
    </row>
    <row r="156" s="1" customFormat="1" ht="15" customHeight="1">
      <c r="B156" s="314"/>
      <c r="C156" s="341" t="s">
        <v>1492</v>
      </c>
      <c r="D156" s="289"/>
      <c r="E156" s="289"/>
      <c r="F156" s="342" t="s">
        <v>1479</v>
      </c>
      <c r="G156" s="289"/>
      <c r="H156" s="341" t="s">
        <v>1513</v>
      </c>
      <c r="I156" s="341" t="s">
        <v>1475</v>
      </c>
      <c r="J156" s="341">
        <v>50</v>
      </c>
      <c r="K156" s="337"/>
    </row>
    <row r="157" s="1" customFormat="1" ht="15" customHeight="1">
      <c r="B157" s="314"/>
      <c r="C157" s="341" t="s">
        <v>1500</v>
      </c>
      <c r="D157" s="289"/>
      <c r="E157" s="289"/>
      <c r="F157" s="342" t="s">
        <v>1479</v>
      </c>
      <c r="G157" s="289"/>
      <c r="H157" s="341" t="s">
        <v>1513</v>
      </c>
      <c r="I157" s="341" t="s">
        <v>1475</v>
      </c>
      <c r="J157" s="341">
        <v>50</v>
      </c>
      <c r="K157" s="337"/>
    </row>
    <row r="158" s="1" customFormat="1" ht="15" customHeight="1">
      <c r="B158" s="314"/>
      <c r="C158" s="341" t="s">
        <v>1498</v>
      </c>
      <c r="D158" s="289"/>
      <c r="E158" s="289"/>
      <c r="F158" s="342" t="s">
        <v>1479</v>
      </c>
      <c r="G158" s="289"/>
      <c r="H158" s="341" t="s">
        <v>1513</v>
      </c>
      <c r="I158" s="341" t="s">
        <v>1475</v>
      </c>
      <c r="J158" s="341">
        <v>50</v>
      </c>
      <c r="K158" s="337"/>
    </row>
    <row r="159" s="1" customFormat="1" ht="15" customHeight="1">
      <c r="B159" s="314"/>
      <c r="C159" s="341" t="s">
        <v>95</v>
      </c>
      <c r="D159" s="289"/>
      <c r="E159" s="289"/>
      <c r="F159" s="342" t="s">
        <v>1473</v>
      </c>
      <c r="G159" s="289"/>
      <c r="H159" s="341" t="s">
        <v>1535</v>
      </c>
      <c r="I159" s="341" t="s">
        <v>1475</v>
      </c>
      <c r="J159" s="341" t="s">
        <v>1536</v>
      </c>
      <c r="K159" s="337"/>
    </row>
    <row r="160" s="1" customFormat="1" ht="15" customHeight="1">
      <c r="B160" s="314"/>
      <c r="C160" s="341" t="s">
        <v>1537</v>
      </c>
      <c r="D160" s="289"/>
      <c r="E160" s="289"/>
      <c r="F160" s="342" t="s">
        <v>1473</v>
      </c>
      <c r="G160" s="289"/>
      <c r="H160" s="341" t="s">
        <v>1538</v>
      </c>
      <c r="I160" s="341" t="s">
        <v>1508</v>
      </c>
      <c r="J160" s="341"/>
      <c r="K160" s="337"/>
    </row>
    <row r="161" s="1" customFormat="1" ht="15" customHeight="1">
      <c r="B161" s="343"/>
      <c r="C161" s="323"/>
      <c r="D161" s="323"/>
      <c r="E161" s="323"/>
      <c r="F161" s="323"/>
      <c r="G161" s="323"/>
      <c r="H161" s="323"/>
      <c r="I161" s="323"/>
      <c r="J161" s="323"/>
      <c r="K161" s="344"/>
    </row>
    <row r="162" s="1" customFormat="1" ht="18.75" customHeight="1">
      <c r="B162" s="325"/>
      <c r="C162" s="335"/>
      <c r="D162" s="335"/>
      <c r="E162" s="335"/>
      <c r="F162" s="345"/>
      <c r="G162" s="335"/>
      <c r="H162" s="335"/>
      <c r="I162" s="335"/>
      <c r="J162" s="335"/>
      <c r="K162" s="325"/>
    </row>
    <row r="163" s="1" customFormat="1" ht="18.75" customHeight="1">
      <c r="B163" s="297"/>
      <c r="C163" s="297"/>
      <c r="D163" s="297"/>
      <c r="E163" s="297"/>
      <c r="F163" s="297"/>
      <c r="G163" s="297"/>
      <c r="H163" s="297"/>
      <c r="I163" s="297"/>
      <c r="J163" s="297"/>
      <c r="K163" s="297"/>
    </row>
    <row r="164" s="1" customFormat="1" ht="7.5" customHeight="1">
      <c r="B164" s="276"/>
      <c r="C164" s="277"/>
      <c r="D164" s="277"/>
      <c r="E164" s="277"/>
      <c r="F164" s="277"/>
      <c r="G164" s="277"/>
      <c r="H164" s="277"/>
      <c r="I164" s="277"/>
      <c r="J164" s="277"/>
      <c r="K164" s="278"/>
    </row>
    <row r="165" s="1" customFormat="1" ht="45" customHeight="1">
      <c r="B165" s="279"/>
      <c r="C165" s="280" t="s">
        <v>1539</v>
      </c>
      <c r="D165" s="280"/>
      <c r="E165" s="280"/>
      <c r="F165" s="280"/>
      <c r="G165" s="280"/>
      <c r="H165" s="280"/>
      <c r="I165" s="280"/>
      <c r="J165" s="280"/>
      <c r="K165" s="281"/>
    </row>
    <row r="166" s="1" customFormat="1" ht="17.25" customHeight="1">
      <c r="B166" s="279"/>
      <c r="C166" s="304" t="s">
        <v>1467</v>
      </c>
      <c r="D166" s="304"/>
      <c r="E166" s="304"/>
      <c r="F166" s="304" t="s">
        <v>1468</v>
      </c>
      <c r="G166" s="346"/>
      <c r="H166" s="347" t="s">
        <v>53</v>
      </c>
      <c r="I166" s="347" t="s">
        <v>56</v>
      </c>
      <c r="J166" s="304" t="s">
        <v>1469</v>
      </c>
      <c r="K166" s="281"/>
    </row>
    <row r="167" s="1" customFormat="1" ht="17.25" customHeight="1">
      <c r="B167" s="282"/>
      <c r="C167" s="306" t="s">
        <v>1470</v>
      </c>
      <c r="D167" s="306"/>
      <c r="E167" s="306"/>
      <c r="F167" s="307" t="s">
        <v>1471</v>
      </c>
      <c r="G167" s="348"/>
      <c r="H167" s="349"/>
      <c r="I167" s="349"/>
      <c r="J167" s="306" t="s">
        <v>1472</v>
      </c>
      <c r="K167" s="284"/>
    </row>
    <row r="168" s="1" customFormat="1" ht="5.25" customHeight="1">
      <c r="B168" s="314"/>
      <c r="C168" s="309"/>
      <c r="D168" s="309"/>
      <c r="E168" s="309"/>
      <c r="F168" s="309"/>
      <c r="G168" s="310"/>
      <c r="H168" s="309"/>
      <c r="I168" s="309"/>
      <c r="J168" s="309"/>
      <c r="K168" s="337"/>
    </row>
    <row r="169" s="1" customFormat="1" ht="15" customHeight="1">
      <c r="B169" s="314"/>
      <c r="C169" s="289" t="s">
        <v>1476</v>
      </c>
      <c r="D169" s="289"/>
      <c r="E169" s="289"/>
      <c r="F169" s="312" t="s">
        <v>1473</v>
      </c>
      <c r="G169" s="289"/>
      <c r="H169" s="289" t="s">
        <v>1513</v>
      </c>
      <c r="I169" s="289" t="s">
        <v>1475</v>
      </c>
      <c r="J169" s="289">
        <v>120</v>
      </c>
      <c r="K169" s="337"/>
    </row>
    <row r="170" s="1" customFormat="1" ht="15" customHeight="1">
      <c r="B170" s="314"/>
      <c r="C170" s="289" t="s">
        <v>1522</v>
      </c>
      <c r="D170" s="289"/>
      <c r="E170" s="289"/>
      <c r="F170" s="312" t="s">
        <v>1473</v>
      </c>
      <c r="G170" s="289"/>
      <c r="H170" s="289" t="s">
        <v>1523</v>
      </c>
      <c r="I170" s="289" t="s">
        <v>1475</v>
      </c>
      <c r="J170" s="289" t="s">
        <v>1524</v>
      </c>
      <c r="K170" s="337"/>
    </row>
    <row r="171" s="1" customFormat="1" ht="15" customHeight="1">
      <c r="B171" s="314"/>
      <c r="C171" s="289" t="s">
        <v>1421</v>
      </c>
      <c r="D171" s="289"/>
      <c r="E171" s="289"/>
      <c r="F171" s="312" t="s">
        <v>1473</v>
      </c>
      <c r="G171" s="289"/>
      <c r="H171" s="289" t="s">
        <v>1540</v>
      </c>
      <c r="I171" s="289" t="s">
        <v>1475</v>
      </c>
      <c r="J171" s="289" t="s">
        <v>1524</v>
      </c>
      <c r="K171" s="337"/>
    </row>
    <row r="172" s="1" customFormat="1" ht="15" customHeight="1">
      <c r="B172" s="314"/>
      <c r="C172" s="289" t="s">
        <v>1478</v>
      </c>
      <c r="D172" s="289"/>
      <c r="E172" s="289"/>
      <c r="F172" s="312" t="s">
        <v>1479</v>
      </c>
      <c r="G172" s="289"/>
      <c r="H172" s="289" t="s">
        <v>1540</v>
      </c>
      <c r="I172" s="289" t="s">
        <v>1475</v>
      </c>
      <c r="J172" s="289">
        <v>50</v>
      </c>
      <c r="K172" s="337"/>
    </row>
    <row r="173" s="1" customFormat="1" ht="15" customHeight="1">
      <c r="B173" s="314"/>
      <c r="C173" s="289" t="s">
        <v>1481</v>
      </c>
      <c r="D173" s="289"/>
      <c r="E173" s="289"/>
      <c r="F173" s="312" t="s">
        <v>1473</v>
      </c>
      <c r="G173" s="289"/>
      <c r="H173" s="289" t="s">
        <v>1540</v>
      </c>
      <c r="I173" s="289" t="s">
        <v>1483</v>
      </c>
      <c r="J173" s="289"/>
      <c r="K173" s="337"/>
    </row>
    <row r="174" s="1" customFormat="1" ht="15" customHeight="1">
      <c r="B174" s="314"/>
      <c r="C174" s="289" t="s">
        <v>1492</v>
      </c>
      <c r="D174" s="289"/>
      <c r="E174" s="289"/>
      <c r="F174" s="312" t="s">
        <v>1479</v>
      </c>
      <c r="G174" s="289"/>
      <c r="H174" s="289" t="s">
        <v>1540</v>
      </c>
      <c r="I174" s="289" t="s">
        <v>1475</v>
      </c>
      <c r="J174" s="289">
        <v>50</v>
      </c>
      <c r="K174" s="337"/>
    </row>
    <row r="175" s="1" customFormat="1" ht="15" customHeight="1">
      <c r="B175" s="314"/>
      <c r="C175" s="289" t="s">
        <v>1500</v>
      </c>
      <c r="D175" s="289"/>
      <c r="E175" s="289"/>
      <c r="F175" s="312" t="s">
        <v>1479</v>
      </c>
      <c r="G175" s="289"/>
      <c r="H175" s="289" t="s">
        <v>1540</v>
      </c>
      <c r="I175" s="289" t="s">
        <v>1475</v>
      </c>
      <c r="J175" s="289">
        <v>50</v>
      </c>
      <c r="K175" s="337"/>
    </row>
    <row r="176" s="1" customFormat="1" ht="15" customHeight="1">
      <c r="B176" s="314"/>
      <c r="C176" s="289" t="s">
        <v>1498</v>
      </c>
      <c r="D176" s="289"/>
      <c r="E176" s="289"/>
      <c r="F176" s="312" t="s">
        <v>1479</v>
      </c>
      <c r="G176" s="289"/>
      <c r="H176" s="289" t="s">
        <v>1540</v>
      </c>
      <c r="I176" s="289" t="s">
        <v>1475</v>
      </c>
      <c r="J176" s="289">
        <v>50</v>
      </c>
      <c r="K176" s="337"/>
    </row>
    <row r="177" s="1" customFormat="1" ht="15" customHeight="1">
      <c r="B177" s="314"/>
      <c r="C177" s="289" t="s">
        <v>120</v>
      </c>
      <c r="D177" s="289"/>
      <c r="E177" s="289"/>
      <c r="F177" s="312" t="s">
        <v>1473</v>
      </c>
      <c r="G177" s="289"/>
      <c r="H177" s="289" t="s">
        <v>1541</v>
      </c>
      <c r="I177" s="289" t="s">
        <v>1542</v>
      </c>
      <c r="J177" s="289"/>
      <c r="K177" s="337"/>
    </row>
    <row r="178" s="1" customFormat="1" ht="15" customHeight="1">
      <c r="B178" s="314"/>
      <c r="C178" s="289" t="s">
        <v>56</v>
      </c>
      <c r="D178" s="289"/>
      <c r="E178" s="289"/>
      <c r="F178" s="312" t="s">
        <v>1473</v>
      </c>
      <c r="G178" s="289"/>
      <c r="H178" s="289" t="s">
        <v>1543</v>
      </c>
      <c r="I178" s="289" t="s">
        <v>1544</v>
      </c>
      <c r="J178" s="289">
        <v>1</v>
      </c>
      <c r="K178" s="337"/>
    </row>
    <row r="179" s="1" customFormat="1" ht="15" customHeight="1">
      <c r="B179" s="314"/>
      <c r="C179" s="289" t="s">
        <v>52</v>
      </c>
      <c r="D179" s="289"/>
      <c r="E179" s="289"/>
      <c r="F179" s="312" t="s">
        <v>1473</v>
      </c>
      <c r="G179" s="289"/>
      <c r="H179" s="289" t="s">
        <v>1545</v>
      </c>
      <c r="I179" s="289" t="s">
        <v>1475</v>
      </c>
      <c r="J179" s="289">
        <v>20</v>
      </c>
      <c r="K179" s="337"/>
    </row>
    <row r="180" s="1" customFormat="1" ht="15" customHeight="1">
      <c r="B180" s="314"/>
      <c r="C180" s="289" t="s">
        <v>53</v>
      </c>
      <c r="D180" s="289"/>
      <c r="E180" s="289"/>
      <c r="F180" s="312" t="s">
        <v>1473</v>
      </c>
      <c r="G180" s="289"/>
      <c r="H180" s="289" t="s">
        <v>1546</v>
      </c>
      <c r="I180" s="289" t="s">
        <v>1475</v>
      </c>
      <c r="J180" s="289">
        <v>255</v>
      </c>
      <c r="K180" s="337"/>
    </row>
    <row r="181" s="1" customFormat="1" ht="15" customHeight="1">
      <c r="B181" s="314"/>
      <c r="C181" s="289" t="s">
        <v>121</v>
      </c>
      <c r="D181" s="289"/>
      <c r="E181" s="289"/>
      <c r="F181" s="312" t="s">
        <v>1473</v>
      </c>
      <c r="G181" s="289"/>
      <c r="H181" s="289" t="s">
        <v>1437</v>
      </c>
      <c r="I181" s="289" t="s">
        <v>1475</v>
      </c>
      <c r="J181" s="289">
        <v>10</v>
      </c>
      <c r="K181" s="337"/>
    </row>
    <row r="182" s="1" customFormat="1" ht="15" customHeight="1">
      <c r="B182" s="314"/>
      <c r="C182" s="289" t="s">
        <v>122</v>
      </c>
      <c r="D182" s="289"/>
      <c r="E182" s="289"/>
      <c r="F182" s="312" t="s">
        <v>1473</v>
      </c>
      <c r="G182" s="289"/>
      <c r="H182" s="289" t="s">
        <v>1547</v>
      </c>
      <c r="I182" s="289" t="s">
        <v>1508</v>
      </c>
      <c r="J182" s="289"/>
      <c r="K182" s="337"/>
    </row>
    <row r="183" s="1" customFormat="1" ht="15" customHeight="1">
      <c r="B183" s="314"/>
      <c r="C183" s="289" t="s">
        <v>1548</v>
      </c>
      <c r="D183" s="289"/>
      <c r="E183" s="289"/>
      <c r="F183" s="312" t="s">
        <v>1473</v>
      </c>
      <c r="G183" s="289"/>
      <c r="H183" s="289" t="s">
        <v>1549</v>
      </c>
      <c r="I183" s="289" t="s">
        <v>1508</v>
      </c>
      <c r="J183" s="289"/>
      <c r="K183" s="337"/>
    </row>
    <row r="184" s="1" customFormat="1" ht="15" customHeight="1">
      <c r="B184" s="314"/>
      <c r="C184" s="289" t="s">
        <v>1537</v>
      </c>
      <c r="D184" s="289"/>
      <c r="E184" s="289"/>
      <c r="F184" s="312" t="s">
        <v>1473</v>
      </c>
      <c r="G184" s="289"/>
      <c r="H184" s="289" t="s">
        <v>1550</v>
      </c>
      <c r="I184" s="289" t="s">
        <v>1508</v>
      </c>
      <c r="J184" s="289"/>
      <c r="K184" s="337"/>
    </row>
    <row r="185" s="1" customFormat="1" ht="15" customHeight="1">
      <c r="B185" s="314"/>
      <c r="C185" s="289" t="s">
        <v>124</v>
      </c>
      <c r="D185" s="289"/>
      <c r="E185" s="289"/>
      <c r="F185" s="312" t="s">
        <v>1479</v>
      </c>
      <c r="G185" s="289"/>
      <c r="H185" s="289" t="s">
        <v>1551</v>
      </c>
      <c r="I185" s="289" t="s">
        <v>1475</v>
      </c>
      <c r="J185" s="289">
        <v>50</v>
      </c>
      <c r="K185" s="337"/>
    </row>
    <row r="186" s="1" customFormat="1" ht="15" customHeight="1">
      <c r="B186" s="314"/>
      <c r="C186" s="289" t="s">
        <v>1552</v>
      </c>
      <c r="D186" s="289"/>
      <c r="E186" s="289"/>
      <c r="F186" s="312" t="s">
        <v>1479</v>
      </c>
      <c r="G186" s="289"/>
      <c r="H186" s="289" t="s">
        <v>1553</v>
      </c>
      <c r="I186" s="289" t="s">
        <v>1554</v>
      </c>
      <c r="J186" s="289"/>
      <c r="K186" s="337"/>
    </row>
    <row r="187" s="1" customFormat="1" ht="15" customHeight="1">
      <c r="B187" s="314"/>
      <c r="C187" s="289" t="s">
        <v>1555</v>
      </c>
      <c r="D187" s="289"/>
      <c r="E187" s="289"/>
      <c r="F187" s="312" t="s">
        <v>1479</v>
      </c>
      <c r="G187" s="289"/>
      <c r="H187" s="289" t="s">
        <v>1556</v>
      </c>
      <c r="I187" s="289" t="s">
        <v>1554</v>
      </c>
      <c r="J187" s="289"/>
      <c r="K187" s="337"/>
    </row>
    <row r="188" s="1" customFormat="1" ht="15" customHeight="1">
      <c r="B188" s="314"/>
      <c r="C188" s="289" t="s">
        <v>1557</v>
      </c>
      <c r="D188" s="289"/>
      <c r="E188" s="289"/>
      <c r="F188" s="312" t="s">
        <v>1479</v>
      </c>
      <c r="G188" s="289"/>
      <c r="H188" s="289" t="s">
        <v>1558</v>
      </c>
      <c r="I188" s="289" t="s">
        <v>1554</v>
      </c>
      <c r="J188" s="289"/>
      <c r="K188" s="337"/>
    </row>
    <row r="189" s="1" customFormat="1" ht="15" customHeight="1">
      <c r="B189" s="314"/>
      <c r="C189" s="350" t="s">
        <v>1559</v>
      </c>
      <c r="D189" s="289"/>
      <c r="E189" s="289"/>
      <c r="F189" s="312" t="s">
        <v>1479</v>
      </c>
      <c r="G189" s="289"/>
      <c r="H189" s="289" t="s">
        <v>1560</v>
      </c>
      <c r="I189" s="289" t="s">
        <v>1561</v>
      </c>
      <c r="J189" s="351" t="s">
        <v>1562</v>
      </c>
      <c r="K189" s="337"/>
    </row>
    <row r="190" s="1" customFormat="1" ht="15" customHeight="1">
      <c r="B190" s="314"/>
      <c r="C190" s="350" t="s">
        <v>41</v>
      </c>
      <c r="D190" s="289"/>
      <c r="E190" s="289"/>
      <c r="F190" s="312" t="s">
        <v>1473</v>
      </c>
      <c r="G190" s="289"/>
      <c r="H190" s="286" t="s">
        <v>1563</v>
      </c>
      <c r="I190" s="289" t="s">
        <v>1564</v>
      </c>
      <c r="J190" s="289"/>
      <c r="K190" s="337"/>
    </row>
    <row r="191" s="1" customFormat="1" ht="15" customHeight="1">
      <c r="B191" s="314"/>
      <c r="C191" s="350" t="s">
        <v>1565</v>
      </c>
      <c r="D191" s="289"/>
      <c r="E191" s="289"/>
      <c r="F191" s="312" t="s">
        <v>1473</v>
      </c>
      <c r="G191" s="289"/>
      <c r="H191" s="289" t="s">
        <v>1566</v>
      </c>
      <c r="I191" s="289" t="s">
        <v>1508</v>
      </c>
      <c r="J191" s="289"/>
      <c r="K191" s="337"/>
    </row>
    <row r="192" s="1" customFormat="1" ht="15" customHeight="1">
      <c r="B192" s="314"/>
      <c r="C192" s="350" t="s">
        <v>1567</v>
      </c>
      <c r="D192" s="289"/>
      <c r="E192" s="289"/>
      <c r="F192" s="312" t="s">
        <v>1473</v>
      </c>
      <c r="G192" s="289"/>
      <c r="H192" s="289" t="s">
        <v>1568</v>
      </c>
      <c r="I192" s="289" t="s">
        <v>1508</v>
      </c>
      <c r="J192" s="289"/>
      <c r="K192" s="337"/>
    </row>
    <row r="193" s="1" customFormat="1" ht="15" customHeight="1">
      <c r="B193" s="314"/>
      <c r="C193" s="350" t="s">
        <v>1569</v>
      </c>
      <c r="D193" s="289"/>
      <c r="E193" s="289"/>
      <c r="F193" s="312" t="s">
        <v>1479</v>
      </c>
      <c r="G193" s="289"/>
      <c r="H193" s="289" t="s">
        <v>1570</v>
      </c>
      <c r="I193" s="289" t="s">
        <v>1508</v>
      </c>
      <c r="J193" s="289"/>
      <c r="K193" s="337"/>
    </row>
    <row r="194" s="1" customFormat="1" ht="15" customHeight="1">
      <c r="B194" s="343"/>
      <c r="C194" s="352"/>
      <c r="D194" s="323"/>
      <c r="E194" s="323"/>
      <c r="F194" s="323"/>
      <c r="G194" s="323"/>
      <c r="H194" s="323"/>
      <c r="I194" s="323"/>
      <c r="J194" s="323"/>
      <c r="K194" s="344"/>
    </row>
    <row r="195" s="1" customFormat="1" ht="18.75" customHeight="1">
      <c r="B195" s="325"/>
      <c r="C195" s="335"/>
      <c r="D195" s="335"/>
      <c r="E195" s="335"/>
      <c r="F195" s="345"/>
      <c r="G195" s="335"/>
      <c r="H195" s="335"/>
      <c r="I195" s="335"/>
      <c r="J195" s="335"/>
      <c r="K195" s="325"/>
    </row>
    <row r="196" s="1" customFormat="1" ht="18.75" customHeight="1">
      <c r="B196" s="325"/>
      <c r="C196" s="335"/>
      <c r="D196" s="335"/>
      <c r="E196" s="335"/>
      <c r="F196" s="345"/>
      <c r="G196" s="335"/>
      <c r="H196" s="335"/>
      <c r="I196" s="335"/>
      <c r="J196" s="335"/>
      <c r="K196" s="325"/>
    </row>
    <row r="197" s="1" customFormat="1" ht="18.75" customHeight="1">
      <c r="B197" s="297"/>
      <c r="C197" s="297"/>
      <c r="D197" s="297"/>
      <c r="E197" s="297"/>
      <c r="F197" s="297"/>
      <c r="G197" s="297"/>
      <c r="H197" s="297"/>
      <c r="I197" s="297"/>
      <c r="J197" s="297"/>
      <c r="K197" s="297"/>
    </row>
    <row r="198" s="1" customFormat="1" ht="13.5">
      <c r="B198" s="276"/>
      <c r="C198" s="277"/>
      <c r="D198" s="277"/>
      <c r="E198" s="277"/>
      <c r="F198" s="277"/>
      <c r="G198" s="277"/>
      <c r="H198" s="277"/>
      <c r="I198" s="277"/>
      <c r="J198" s="277"/>
      <c r="K198" s="278"/>
    </row>
    <row r="199" s="1" customFormat="1" ht="21">
      <c r="B199" s="279"/>
      <c r="C199" s="280" t="s">
        <v>1571</v>
      </c>
      <c r="D199" s="280"/>
      <c r="E199" s="280"/>
      <c r="F199" s="280"/>
      <c r="G199" s="280"/>
      <c r="H199" s="280"/>
      <c r="I199" s="280"/>
      <c r="J199" s="280"/>
      <c r="K199" s="281"/>
    </row>
    <row r="200" s="1" customFormat="1" ht="25.5" customHeight="1">
      <c r="B200" s="279"/>
      <c r="C200" s="353" t="s">
        <v>1572</v>
      </c>
      <c r="D200" s="353"/>
      <c r="E200" s="353"/>
      <c r="F200" s="353" t="s">
        <v>1573</v>
      </c>
      <c r="G200" s="354"/>
      <c r="H200" s="353" t="s">
        <v>1574</v>
      </c>
      <c r="I200" s="353"/>
      <c r="J200" s="353"/>
      <c r="K200" s="281"/>
    </row>
    <row r="201" s="1" customFormat="1" ht="5.25" customHeight="1">
      <c r="B201" s="314"/>
      <c r="C201" s="309"/>
      <c r="D201" s="309"/>
      <c r="E201" s="309"/>
      <c r="F201" s="309"/>
      <c r="G201" s="335"/>
      <c r="H201" s="309"/>
      <c r="I201" s="309"/>
      <c r="J201" s="309"/>
      <c r="K201" s="337"/>
    </row>
    <row r="202" s="1" customFormat="1" ht="15" customHeight="1">
      <c r="B202" s="314"/>
      <c r="C202" s="289" t="s">
        <v>1564</v>
      </c>
      <c r="D202" s="289"/>
      <c r="E202" s="289"/>
      <c r="F202" s="312" t="s">
        <v>42</v>
      </c>
      <c r="G202" s="289"/>
      <c r="H202" s="289" t="s">
        <v>1575</v>
      </c>
      <c r="I202" s="289"/>
      <c r="J202" s="289"/>
      <c r="K202" s="337"/>
    </row>
    <row r="203" s="1" customFormat="1" ht="15" customHeight="1">
      <c r="B203" s="314"/>
      <c r="C203" s="289"/>
      <c r="D203" s="289"/>
      <c r="E203" s="289"/>
      <c r="F203" s="312" t="s">
        <v>43</v>
      </c>
      <c r="G203" s="289"/>
      <c r="H203" s="289" t="s">
        <v>1576</v>
      </c>
      <c r="I203" s="289"/>
      <c r="J203" s="289"/>
      <c r="K203" s="337"/>
    </row>
    <row r="204" s="1" customFormat="1" ht="15" customHeight="1">
      <c r="B204" s="314"/>
      <c r="C204" s="289"/>
      <c r="D204" s="289"/>
      <c r="E204" s="289"/>
      <c r="F204" s="312" t="s">
        <v>46</v>
      </c>
      <c r="G204" s="289"/>
      <c r="H204" s="289" t="s">
        <v>1577</v>
      </c>
      <c r="I204" s="289"/>
      <c r="J204" s="289"/>
      <c r="K204" s="337"/>
    </row>
    <row r="205" s="1" customFormat="1" ht="15" customHeight="1">
      <c r="B205" s="314"/>
      <c r="C205" s="289"/>
      <c r="D205" s="289"/>
      <c r="E205" s="289"/>
      <c r="F205" s="312" t="s">
        <v>44</v>
      </c>
      <c r="G205" s="289"/>
      <c r="H205" s="289" t="s">
        <v>1578</v>
      </c>
      <c r="I205" s="289"/>
      <c r="J205" s="289"/>
      <c r="K205" s="337"/>
    </row>
    <row r="206" s="1" customFormat="1" ht="15" customHeight="1">
      <c r="B206" s="314"/>
      <c r="C206" s="289"/>
      <c r="D206" s="289"/>
      <c r="E206" s="289"/>
      <c r="F206" s="312" t="s">
        <v>45</v>
      </c>
      <c r="G206" s="289"/>
      <c r="H206" s="289" t="s">
        <v>1579</v>
      </c>
      <c r="I206" s="289"/>
      <c r="J206" s="289"/>
      <c r="K206" s="337"/>
    </row>
    <row r="207" s="1" customFormat="1" ht="15" customHeight="1">
      <c r="B207" s="314"/>
      <c r="C207" s="289"/>
      <c r="D207" s="289"/>
      <c r="E207" s="289"/>
      <c r="F207" s="312"/>
      <c r="G207" s="289"/>
      <c r="H207" s="289"/>
      <c r="I207" s="289"/>
      <c r="J207" s="289"/>
      <c r="K207" s="337"/>
    </row>
    <row r="208" s="1" customFormat="1" ht="15" customHeight="1">
      <c r="B208" s="314"/>
      <c r="C208" s="289" t="s">
        <v>1520</v>
      </c>
      <c r="D208" s="289"/>
      <c r="E208" s="289"/>
      <c r="F208" s="312" t="s">
        <v>78</v>
      </c>
      <c r="G208" s="289"/>
      <c r="H208" s="289" t="s">
        <v>1580</v>
      </c>
      <c r="I208" s="289"/>
      <c r="J208" s="289"/>
      <c r="K208" s="337"/>
    </row>
    <row r="209" s="1" customFormat="1" ht="15" customHeight="1">
      <c r="B209" s="314"/>
      <c r="C209" s="289"/>
      <c r="D209" s="289"/>
      <c r="E209" s="289"/>
      <c r="F209" s="312" t="s">
        <v>1416</v>
      </c>
      <c r="G209" s="289"/>
      <c r="H209" s="289" t="s">
        <v>1417</v>
      </c>
      <c r="I209" s="289"/>
      <c r="J209" s="289"/>
      <c r="K209" s="337"/>
    </row>
    <row r="210" s="1" customFormat="1" ht="15" customHeight="1">
      <c r="B210" s="314"/>
      <c r="C210" s="289"/>
      <c r="D210" s="289"/>
      <c r="E210" s="289"/>
      <c r="F210" s="312" t="s">
        <v>1414</v>
      </c>
      <c r="G210" s="289"/>
      <c r="H210" s="289" t="s">
        <v>1581</v>
      </c>
      <c r="I210" s="289"/>
      <c r="J210" s="289"/>
      <c r="K210" s="337"/>
    </row>
    <row r="211" s="1" customFormat="1" ht="15" customHeight="1">
      <c r="B211" s="355"/>
      <c r="C211" s="289"/>
      <c r="D211" s="289"/>
      <c r="E211" s="289"/>
      <c r="F211" s="312" t="s">
        <v>89</v>
      </c>
      <c r="G211" s="350"/>
      <c r="H211" s="341" t="s">
        <v>1418</v>
      </c>
      <c r="I211" s="341"/>
      <c r="J211" s="341"/>
      <c r="K211" s="356"/>
    </row>
    <row r="212" s="1" customFormat="1" ht="15" customHeight="1">
      <c r="B212" s="355"/>
      <c r="C212" s="289"/>
      <c r="D212" s="289"/>
      <c r="E212" s="289"/>
      <c r="F212" s="312" t="s">
        <v>1419</v>
      </c>
      <c r="G212" s="350"/>
      <c r="H212" s="341" t="s">
        <v>1582</v>
      </c>
      <c r="I212" s="341"/>
      <c r="J212" s="341"/>
      <c r="K212" s="356"/>
    </row>
    <row r="213" s="1" customFormat="1" ht="15" customHeight="1">
      <c r="B213" s="355"/>
      <c r="C213" s="289"/>
      <c r="D213" s="289"/>
      <c r="E213" s="289"/>
      <c r="F213" s="312"/>
      <c r="G213" s="350"/>
      <c r="H213" s="341"/>
      <c r="I213" s="341"/>
      <c r="J213" s="341"/>
      <c r="K213" s="356"/>
    </row>
    <row r="214" s="1" customFormat="1" ht="15" customHeight="1">
      <c r="B214" s="355"/>
      <c r="C214" s="289" t="s">
        <v>1544</v>
      </c>
      <c r="D214" s="289"/>
      <c r="E214" s="289"/>
      <c r="F214" s="312">
        <v>1</v>
      </c>
      <c r="G214" s="350"/>
      <c r="H214" s="341" t="s">
        <v>1583</v>
      </c>
      <c r="I214" s="341"/>
      <c r="J214" s="341"/>
      <c r="K214" s="356"/>
    </row>
    <row r="215" s="1" customFormat="1" ht="15" customHeight="1">
      <c r="B215" s="355"/>
      <c r="C215" s="289"/>
      <c r="D215" s="289"/>
      <c r="E215" s="289"/>
      <c r="F215" s="312">
        <v>2</v>
      </c>
      <c r="G215" s="350"/>
      <c r="H215" s="341" t="s">
        <v>1584</v>
      </c>
      <c r="I215" s="341"/>
      <c r="J215" s="341"/>
      <c r="K215" s="356"/>
    </row>
    <row r="216" s="1" customFormat="1" ht="15" customHeight="1">
      <c r="B216" s="355"/>
      <c r="C216" s="289"/>
      <c r="D216" s="289"/>
      <c r="E216" s="289"/>
      <c r="F216" s="312">
        <v>3</v>
      </c>
      <c r="G216" s="350"/>
      <c r="H216" s="341" t="s">
        <v>1585</v>
      </c>
      <c r="I216" s="341"/>
      <c r="J216" s="341"/>
      <c r="K216" s="356"/>
    </row>
    <row r="217" s="1" customFormat="1" ht="15" customHeight="1">
      <c r="B217" s="355"/>
      <c r="C217" s="289"/>
      <c r="D217" s="289"/>
      <c r="E217" s="289"/>
      <c r="F217" s="312">
        <v>4</v>
      </c>
      <c r="G217" s="350"/>
      <c r="H217" s="341" t="s">
        <v>1586</v>
      </c>
      <c r="I217" s="341"/>
      <c r="J217" s="341"/>
      <c r="K217" s="356"/>
    </row>
    <row r="218" s="1" customFormat="1" ht="12.75" customHeight="1">
      <c r="B218" s="357"/>
      <c r="C218" s="358"/>
      <c r="D218" s="358"/>
      <c r="E218" s="358"/>
      <c r="F218" s="358"/>
      <c r="G218" s="358"/>
      <c r="H218" s="358"/>
      <c r="I218" s="358"/>
      <c r="J218" s="358"/>
      <c r="K218" s="35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Zenisek Vaclav</dc:creator>
  <cp:lastModifiedBy>Zenisek Vaclav</cp:lastModifiedBy>
  <dcterms:created xsi:type="dcterms:W3CDTF">2021-11-26T09:31:12Z</dcterms:created>
  <dcterms:modified xsi:type="dcterms:W3CDTF">2021-11-26T09:31:17Z</dcterms:modified>
</cp:coreProperties>
</file>