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017-2021 - SO 101 Komunikace" sheetId="2" r:id="rId2"/>
    <sheet name="B - sanace_01" sheetId="3" r:id="rId3"/>
    <sheet name="VRN - Vedlejší rozpočtové..." sheetId="4" r:id="rId4"/>
    <sheet name="Pokyny pro vyplnění" sheetId="5" r:id="rId5"/>
  </sheets>
  <definedNames>
    <definedName name="_xlnm._FilterDatabase" localSheetId="1" hidden="1">'017-2021 - SO 101 Komunikace'!$C$85:$K$234</definedName>
    <definedName name="_xlnm._FilterDatabase" localSheetId="2" hidden="1">'B - sanace_01'!$C$82:$K$132</definedName>
    <definedName name="_xlnm._FilterDatabase" localSheetId="3" hidden="1">'VRN - Vedlejší rozpočtové...'!$C$83:$K$111</definedName>
    <definedName name="_xlnm.Print_Area" localSheetId="1">'017-2021 - SO 101 Komunikace'!$C$4:$J$39,'017-2021 - SO 101 Komunikace'!$C$45:$J$67,'017-2021 - SO 101 Komunikace'!$C$73:$K$234</definedName>
    <definedName name="_xlnm.Print_Area" localSheetId="2">'B - sanace_01'!$C$4:$J$39,'B - sanace_01'!$C$45:$J$64,'B - sanace_01'!$C$70:$K$132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3">'VRN - Vedlejší rozpočtové...'!$C$4:$J$39,'VRN - Vedlejší rozpočtové...'!$C$45:$J$65,'VRN - Vedlejší rozpočtové...'!$C$71:$K$111</definedName>
    <definedName name="_xlnm.Print_Titles" localSheetId="0">'Rekapitulace stavby'!$52:$52</definedName>
    <definedName name="_xlnm.Print_Titles" localSheetId="1">'017-2021 - SO 101 Komunikace'!$85:$85</definedName>
    <definedName name="_xlnm.Print_Titles" localSheetId="2">'B - sanace_01'!$82:$82</definedName>
    <definedName name="_xlnm.Print_Titles" localSheetId="3">'VRN - Vedlejší rozpočtové...'!$83:$83</definedName>
  </definedNames>
  <calcPr calcId="162913"/>
</workbook>
</file>

<file path=xl/sharedStrings.xml><?xml version="1.0" encoding="utf-8"?>
<sst xmlns="http://schemas.openxmlformats.org/spreadsheetml/2006/main" count="3083" uniqueCount="641">
  <si>
    <t>Export Komplet</t>
  </si>
  <si>
    <t>VZ</t>
  </si>
  <si>
    <t>2.0</t>
  </si>
  <si>
    <t>ZAMOK</t>
  </si>
  <si>
    <t>False</t>
  </si>
  <si>
    <t>{ea371ee4-12b6-4fd7-bafc-95496334c151}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</si>
  <si>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</si>
  <si>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</si>
  <si>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</si>
  <si>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</si>
  <si>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</si>
  <si>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</si>
  <si>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</si>
  <si>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</si>
  <si>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017-2021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</si>
  <si>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</si>
  <si>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</si>
  <si>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III/18323 Merklín-oprava</t>
  </si>
  <si>
    <t>KSO:</t>
  </si>
  <si>
    <t/>
  </si>
  <si>
    <t>CC-CZ:</t>
  </si>
  <si>
    <t>Místo:</t>
  </si>
  <si>
    <t>Merklín</t>
  </si>
  <si>
    <t>Datum:</t>
  </si>
  <si>
    <t>6.1.2022</t>
  </si>
  <si>
    <t>Zadavatel:</t>
  </si>
  <si>
    <t>IČ:</t>
  </si>
  <si>
    <t>72053119</t>
  </si>
  <si>
    <t>Správa a údržba silnic Plzeňského kraje p.o.</t>
  </si>
  <si>
    <t>DIČ:</t>
  </si>
  <si>
    <t>Uchazeč:</t>
  </si>
  <si>
    <t>Vyplň údaj</t>
  </si>
  <si>
    <t>Projektant:</t>
  </si>
  <si>
    <t>40527514</t>
  </si>
  <si>
    <t>Georeal spol.s.r.o.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</si>
  <si>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</si>
  <si>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</si>
  <si>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</si>
  <si>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</si>
  <si>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</si>
  <si>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</si>
  <si>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</si>
  <si>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</si>
  <si>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</si>
  <si>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</si>
  <si>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</si>
  <si>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</si>
  <si>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</si>
  <si>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</si>
  <si>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</si>
  <si>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</si>
  <si>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</si>
  <si>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</si>
  <si>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</si>
  <si>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</si>
  <si>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</si>
  <si>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</si>
  <si>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</si>
  <si>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</si>
  <si>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</si>
  <si>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</si>
  <si>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</si>
  <si>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</si>
  <si>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</si>
  <si>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</si>
  <si>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</si>
  <si>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</si>
  <si>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</si>
  <si>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</si>
  <si>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</si>
  <si>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</si>
  <si>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</si>
  <si>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</si>
  <si>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</si>
  <si>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</si>
  <si>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</si>
  <si>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</si>
  <si>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</si>
  <si>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 Komunikace</t>
  </si>
  <si>
    <t>STA</t>
  </si>
  <si>
    <t>1</t>
  </si>
  <si>
    <t>{ca7773eb-3264-4400-a053-c2b161a56389}</t>
  </si>
  <si>
    <t>2</t>
  </si>
  <si>
    <t>B</t>
  </si>
  <si>
    <t>sanace_01</t>
  </si>
  <si>
    <t>{dc91a1d1-3def-4859-8b93-3e6ca98d734c}</t>
  </si>
  <si>
    <t>VRN</t>
  </si>
  <si>
    <t>Vedlejší rozpočtové náklady</t>
  </si>
  <si>
    <t>{2bda40b4-9bf0-4269-9a5b-97709c30bb88}</t>
  </si>
  <si>
    <t>KRYCÍ LIST SOUPISU PRACÍ</t>
  </si>
  <si>
    <t>Objekt:</t>
  </si>
  <si>
    <t>017-2021 - SO 101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</si>
  <si>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</si>
  <si>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</si>
  <si>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</si>
  <si>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</si>
  <si>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</si>
  <si>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</si>
  <si>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</si>
  <si>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</si>
  <si>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</si>
  <si>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</si>
  <si>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</si>
  <si>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</si>
  <si>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</si>
  <si>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</si>
  <si>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</si>
  <si>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</si>
  <si>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</si>
  <si>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</si>
  <si>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</si>
  <si>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</si>
  <si>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</si>
  <si>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</si>
  <si>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</si>
  <si>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</si>
  <si>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</si>
  <si>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</si>
  <si>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</si>
  <si>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</si>
  <si>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</si>
  <si>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</si>
  <si>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</si>
  <si>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</si>
  <si>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m2</t>
  </si>
  <si>
    <t>CS ÚRS 2021 02</t>
  </si>
  <si>
    <t>4</t>
  </si>
  <si>
    <t>-17794775</t>
  </si>
  <si>
    <t>Online PSC</t>
  </si>
  <si>
    <t>https://podminky.urs.cz/item/CS_URS_2021_02/113107042</t>
  </si>
  <si>
    <t>VV</t>
  </si>
  <si>
    <t>ODSTRANĚNÍ ASF. VRSTEV KOLEM VPUSTÍ A POKLOPŮ</t>
  </si>
  <si>
    <t>20*1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</si>
  <si>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</si>
  <si>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</si>
  <si>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344812021</t>
  </si>
  <si>
    <t>https://podminky.urs.cz/item/CS_URS_2021_02/113107242</t>
  </si>
  <si>
    <t>ODSTRANĚNÍ PM INTRAVILÁN (ODEČTENO Z VÝKRESU)</t>
  </si>
  <si>
    <t>2130,99</t>
  </si>
  <si>
    <t>3</t>
  </si>
  <si>
    <t>113154331</t>
  </si>
  <si>
    <t>Frézování živičného podkladu nebo krytu s naložením na dopravní prostředek plochy přes 1 000 do 10 000 m2 bez překážek v trase pruhu šířky přes 1 m do 2 m, tloušťky vrstvy do 30 mm</t>
  </si>
  <si>
    <t>1221433214</t>
  </si>
  <si>
    <t>https://podminky.urs.cz/item/CS_URS_2021_02/113154331</t>
  </si>
  <si>
    <t>ODFRÉZOVÁNÍ AC VRSTVY - CELÝ ÚSEK (ODEČTENO Z VÝKRESU)</t>
  </si>
  <si>
    <t>4279,52</t>
  </si>
  <si>
    <t>181951114</t>
  </si>
  <si>
    <t>Úprava pláně vyrovnáním výškových rozdílů strojně v hornině třídy těžitelnosti II, skupiny 4 a 5 se zhutněním</t>
  </si>
  <si>
    <t>1617106174</t>
  </si>
  <si>
    <t>https://podminky.urs.cz/item/CS_URS_2021_02/181951114</t>
  </si>
  <si>
    <t>ÚPRAVA PLÁNĚ INTRAVILÁN</t>
  </si>
  <si>
    <t>5</t>
  </si>
  <si>
    <t>R-113202111</t>
  </si>
  <si>
    <t>Vytrhání obrub s vybouráním lože, s přemístěním hmot na skládku na vzdálenost do 3 m nebo s naložením na dopravní prostředek z krajníků nebo obrubníků stojatých</t>
  </si>
  <si>
    <t>m</t>
  </si>
  <si>
    <t>1980427777</t>
  </si>
  <si>
    <t>https://podminky.urs.cz/item/CS_URS_2021_02/R-113202111</t>
  </si>
  <si>
    <t>OPRAVA STÁVAJÍCÍCH OBRUB (VYBOURÁNÍ, OČIŠTĚNÍ A ZNOVUOSAZENÍ DO BETONOVÉHO LOŽE)</t>
  </si>
  <si>
    <t>BUDE FAKTUROVÁNO DLE SKUTEČNOSTI PO ODSOUHLASENÍ TDI/AD</t>
  </si>
  <si>
    <t>314</t>
  </si>
  <si>
    <t>6</t>
  </si>
  <si>
    <t>R-113203111</t>
  </si>
  <si>
    <t>Vytrhání obrub s vybouráním lože, s přemístěním hmot na skládku na vzdálenost do 3 m nebo s naložením na dopravní prostředek z dlažebních kostek</t>
  </si>
  <si>
    <t>-462564381</t>
  </si>
  <si>
    <t>https://podminky.urs.cz/item/CS_URS_2021_02/R-113203111</t>
  </si>
  <si>
    <t>ODSTRANĚNÍ STÁVAJÍCÍ POŠKOZENÉ PŘÍDLAŽBY  VČETNĚ PODKLADU, OČIŠTĚNÍ ŽULOVÝCH KOSTEK A ODVOZU NA SKLÁDKU INVESTORA</t>
  </si>
  <si>
    <t>(KM 0,06 -0,314)</t>
  </si>
  <si>
    <t>454</t>
  </si>
  <si>
    <t>Komunikace pozemní</t>
  </si>
  <si>
    <t>7</t>
  </si>
  <si>
    <t>565145101</t>
  </si>
  <si>
    <t>Asfaltový beton vrstva podkladní ACP 16 (obalované kamenivo střednězrnné - OKS) s rozprostřením a zhutněním v pruhu šířky do 1,5 m, po zhutnění tl. 60 mm</t>
  </si>
  <si>
    <t>649637246</t>
  </si>
  <si>
    <t>https://podminky.urs.cz/item/CS_URS_2021_02/565145101</t>
  </si>
  <si>
    <t>OPRAVA ROZPADLÝCH MÍST</t>
  </si>
  <si>
    <t>100</t>
  </si>
  <si>
    <t>8</t>
  </si>
  <si>
    <t>566201111</t>
  </si>
  <si>
    <t>Úprava dosavadního krytu z kameniva drceného jako podklad pro nový kryt s vyrovnáním profilu v příčném i podélném směru, s vlhčením a zhutněním, s doplněním kamenivem drceným, jeho rozprostřením a zhutněním, v množství do 0,04 m3/m2</t>
  </si>
  <si>
    <t>439764958</t>
  </si>
  <si>
    <t>https://podminky.urs.cz/item/CS_URS_2021_02/566201111</t>
  </si>
  <si>
    <t>VYROVNÁNÍ STÁVAJÍCÍ PODKLADNÍ VRSTVY ŠD_0/32 - INTRAVILÁN</t>
  </si>
  <si>
    <t>9</t>
  </si>
  <si>
    <t>569851111</t>
  </si>
  <si>
    <t>Zpevnění krajnic nebo komunikací pro pěší s rozprostřením a zhutněním, po zhutnění štěrkodrtí tl. 150 mm</t>
  </si>
  <si>
    <t>-797081252</t>
  </si>
  <si>
    <t>https://podminky.urs.cz/item/CS_URS_2021_02/569851111</t>
  </si>
  <si>
    <t>KRAJNICE</t>
  </si>
  <si>
    <t>309,702</t>
  </si>
  <si>
    <t>10</t>
  </si>
  <si>
    <t>R-569931132</t>
  </si>
  <si>
    <t>Zpevnění sjezdů s rozprostřením a zhutněním, po zhutnění asfaltovým recyklátem tl. 100 mm</t>
  </si>
  <si>
    <t>1277766804</t>
  </si>
  <si>
    <t>SJEZDY - RECYKLÁT</t>
  </si>
  <si>
    <t>89,019</t>
  </si>
  <si>
    <t>11</t>
  </si>
  <si>
    <t>573231106</t>
  </si>
  <si>
    <t>Postřik spojovací PS bez posypu kamenivem ze silniční emulze, v množství 0,30 kg/m2</t>
  </si>
  <si>
    <t>1981482980</t>
  </si>
  <si>
    <t>https://podminky.urs.cz/item/CS_URS_2021_02/573231106</t>
  </si>
  <si>
    <t>POSTŘIK SPOJOVACÍ</t>
  </si>
  <si>
    <t>12</t>
  </si>
  <si>
    <t>573231107</t>
  </si>
  <si>
    <t>Postřik spojovací PS bez posypu kamenivem ze silniční emulze, v množství 0,40 kg/m2</t>
  </si>
  <si>
    <t>1764242180</t>
  </si>
  <si>
    <t>https://podminky.urs.cz/item/CS_URS_2021_02/573231107</t>
  </si>
  <si>
    <t>4108,662</t>
  </si>
  <si>
    <t>13</t>
  </si>
  <si>
    <t>577144111</t>
  </si>
  <si>
    <t>Asfaltový beton vrstva obrusná ACO 11 (ABS) s rozprostřením a se zhutněním z nemodifikovaného asfaltu v pruhu šířky do 3 m tř. I, po zhutnění tl. 50 mm</t>
  </si>
  <si>
    <t>-1800100933</t>
  </si>
  <si>
    <t>https://podminky.urs.cz/item/CS_URS_2021_02/577144111</t>
  </si>
  <si>
    <t>OBRUSNÁ VRSTVA VČETNĚ ROZJEZDŮ</t>
  </si>
  <si>
    <t>14</t>
  </si>
  <si>
    <t>577145122</t>
  </si>
  <si>
    <t>Asfaltový beton vrstva ložní ACL 16 (ABH) s rozprostřením a zhutněním z nemodifikovaného asfaltu v pruhu šířky přes 3 m, po zhutnění tl. 50 mm</t>
  </si>
  <si>
    <t>-1628147840</t>
  </si>
  <si>
    <t>https://podminky.urs.cz/item/CS_URS_2021_02/577145122</t>
  </si>
  <si>
    <t>LOŽNÍ VRSTVA - INTRAVILÁN</t>
  </si>
  <si>
    <t>577165122</t>
  </si>
  <si>
    <t>Asfaltový beton vrstva ložní ACL 16 (ABH) s rozprostřením a zhutněním z nemodifikovaného asfaltu v pruhu šířky přes 3 m, po zhutnění tl. 70 mm</t>
  </si>
  <si>
    <t>-1103808237</t>
  </si>
  <si>
    <t>https://podminky.urs.cz/item/CS_URS_2021_02/577165122</t>
  </si>
  <si>
    <t>LOŽNÍ VRSTVA - EXTRAVILÁN</t>
  </si>
  <si>
    <t>1977,672</t>
  </si>
  <si>
    <t>Trubní vedení</t>
  </si>
  <si>
    <t>16</t>
  </si>
  <si>
    <t>899231111</t>
  </si>
  <si>
    <t>Výšková úprava uličního vstupu nebo vpusti do 200 mm zvýšením mříže</t>
  </si>
  <si>
    <t>kus</t>
  </si>
  <si>
    <t>-31776291</t>
  </si>
  <si>
    <t>https://podminky.urs.cz/item/CS_URS_2021_02/899231111</t>
  </si>
  <si>
    <t>17</t>
  </si>
  <si>
    <t>899331111</t>
  </si>
  <si>
    <t>Výšková úprava uličního vstupu nebo vpusti do 200 mm zvýšením poklopu</t>
  </si>
  <si>
    <t>-1484038344</t>
  </si>
  <si>
    <t>https://podminky.urs.cz/item/CS_URS_2021_02/899331111</t>
  </si>
  <si>
    <t>18</t>
  </si>
  <si>
    <t>899431111</t>
  </si>
  <si>
    <t>Výšková úprava uličního vstupu nebo vpusti do 200 mm zvýšením krycího hrnce, šoupěte nebo hydrantu bez úpravy armatur</t>
  </si>
  <si>
    <t>-235647272</t>
  </si>
  <si>
    <t>https://podminky.urs.cz/item/CS_URS_2021_02/899431111</t>
  </si>
  <si>
    <t>Ostatní konstrukce a práce, bourání</t>
  </si>
  <si>
    <t>19</t>
  </si>
  <si>
    <t>914111111</t>
  </si>
  <si>
    <t>Montáž svislé dopravní značky základní velikosti do 1 m2 objímkami na sloupky nebo konzoly</t>
  </si>
  <si>
    <t>-911542456</t>
  </si>
  <si>
    <t>https://podminky.urs.cz/item/CS_URS_2021_02/914111111</t>
  </si>
  <si>
    <t>P2,P6</t>
  </si>
  <si>
    <t>20</t>
  </si>
  <si>
    <t>914511112</t>
  </si>
  <si>
    <t>Montáž sloupku dopravních značek délky do 3,5 m do hliníkové patky</t>
  </si>
  <si>
    <t>-1118794293</t>
  </si>
  <si>
    <t>https://podminky.urs.cz/item/CS_URS_2021_02/914511112</t>
  </si>
  <si>
    <t>OBNOVA DOPRANÍHO ZNAČENÍ</t>
  </si>
  <si>
    <t>(včetně naložení a odklizení výkopku)</t>
  </si>
  <si>
    <t>M</t>
  </si>
  <si>
    <t>40445225</t>
  </si>
  <si>
    <t>sloupek pro dopravní značku Zn D 60mm v 3,5m</t>
  </si>
  <si>
    <t>605016086</t>
  </si>
  <si>
    <t>https://podminky.urs.cz/item/CS_URS_2021_02/40445225</t>
  </si>
  <si>
    <t>22</t>
  </si>
  <si>
    <t>40445613</t>
  </si>
  <si>
    <t>značky upravující přednost P2, P3, P8 1250mm retroreflexní</t>
  </si>
  <si>
    <t>-719991010</t>
  </si>
  <si>
    <t>https://podminky.urs.cz/item/CS_URS_2021_02/40445613</t>
  </si>
  <si>
    <t>P2 "HLAVNÍ POZEMNÍ KOMUNIKACE"</t>
  </si>
  <si>
    <t>23</t>
  </si>
  <si>
    <t>40445616</t>
  </si>
  <si>
    <t>značky upravující přednost P6 900mm retroreflexní</t>
  </si>
  <si>
    <t>-252446120</t>
  </si>
  <si>
    <t>https://podminky.urs.cz/item/CS_URS_2021_02/40445616</t>
  </si>
  <si>
    <t>P6 "STŮJ, DEJ PŘEDNOST V JÍZDĚ"</t>
  </si>
  <si>
    <t>24</t>
  </si>
  <si>
    <t>915211112</t>
  </si>
  <si>
    <t>Vodorovné dopravní značení stříkaným plastem dělící čára šířky 125 mm souvislá bílá retroreflexní</t>
  </si>
  <si>
    <t>1319220167</t>
  </si>
  <si>
    <t>https://podminky.urs.cz/item/CS_URS_2021_02/915211112</t>
  </si>
  <si>
    <t>V4 (0,125)</t>
  </si>
  <si>
    <t>1165,52</t>
  </si>
  <si>
    <t>25</t>
  </si>
  <si>
    <t>915221122</t>
  </si>
  <si>
    <t>Vodorovné dopravní značení stříkaným plastem vodící čára bílá šířky 250 mm přerušovaná retroreflexní</t>
  </si>
  <si>
    <t>74222922</t>
  </si>
  <si>
    <t>https://podminky.urs.cz/item/CS_URS_2021_02/915221122</t>
  </si>
  <si>
    <t>V4 (0,5/0,5/0,25)+V2b (1,5/1,5/0,25)</t>
  </si>
  <si>
    <t>24,2363+10,3640+27,7670+9,0352</t>
  </si>
  <si>
    <t>26</t>
  </si>
  <si>
    <t>915611111</t>
  </si>
  <si>
    <t>Předznačení pro vodorovné značení stříkané barvou nebo prováděné z nátěrových hmot liniové dělicí čáry, vodicí proužky</t>
  </si>
  <si>
    <t>1793419220</t>
  </si>
  <si>
    <t>https://podminky.urs.cz/item/CS_URS_2021_02/915611111</t>
  </si>
  <si>
    <t>1165,52+71,403</t>
  </si>
  <si>
    <t>27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</si>
  <si>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</si>
  <si>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</si>
  <si>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699343628</t>
  </si>
  <si>
    <t>https://podminky.urs.cz/item/CS_URS_2021_02/919122121</t>
  </si>
  <si>
    <t>NAPOJENÍ NA STÁVAJÍCÍ ASFALTOVÉ VRSTVY</t>
  </si>
  <si>
    <t>84,8</t>
  </si>
  <si>
    <t>28</t>
  </si>
  <si>
    <t>919735111</t>
  </si>
  <si>
    <t>Řezání stávajícího živičného krytu nebo podkladu hloubky do 50 mm</t>
  </si>
  <si>
    <t>-327834974</t>
  </si>
  <si>
    <t>https://podminky.urs.cz/item/CS_URS_2021_02/919735111</t>
  </si>
  <si>
    <t>29</t>
  </si>
  <si>
    <t>938902151</t>
  </si>
  <si>
    <t>Čištění příkopů komunikací s odstraněním travnatého porostu nebo nánosu s naložením na dopravní prostředek nebo s přemístěním na hromady na vzdálenost do 20 m strojně příkopovou frézou při šířce dna do 400 mm</t>
  </si>
  <si>
    <t>222316649</t>
  </si>
  <si>
    <t>https://podminky.urs.cz/item/CS_URS_2021_02/938902151</t>
  </si>
  <si>
    <t>ČIŠTĚNÍ PŘÍKOPŮ</t>
  </si>
  <si>
    <t>643,00</t>
  </si>
  <si>
    <t>30</t>
  </si>
  <si>
    <t>938902421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</si>
  <si>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</si>
  <si>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1477767500</t>
  </si>
  <si>
    <t>https://podminky.urs.cz/item/CS_URS_2021_02/938902421</t>
  </si>
  <si>
    <t>PROČIŠTĚNÍ PROPUSTKŮ</t>
  </si>
  <si>
    <t>32</t>
  </si>
  <si>
    <t>31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</si>
  <si>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</si>
  <si>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</si>
  <si>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-670923441</t>
  </si>
  <si>
    <t>https://podminky.urs.cz/item/CS_URS_2021_02/938909611</t>
  </si>
  <si>
    <t>ODSTRANĚNÍ NÁNOSŮ NA KRAJNICÍCH - EXTRAVILÁN</t>
  </si>
  <si>
    <t>620,54*0,5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</si>
  <si>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</si>
  <si>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</si>
  <si>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</si>
  <si>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</si>
  <si>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t</t>
  </si>
  <si>
    <t>-2025387422</t>
  </si>
  <si>
    <t>https://podminky.urs.cz/item/CS_URS_2021_02/997221551</t>
  </si>
  <si>
    <t>"stržené krajnice" 39,094</t>
  </si>
  <si>
    <t>"ČIŠTĚNÍ PŘÍKOPŮ A PROPUSTKŮ"  110,569+2,752</t>
  </si>
  <si>
    <t>"PM"468,818+4,40</t>
  </si>
  <si>
    <t>"VYBORANÝ BETON" 64,370+52,210</t>
  </si>
  <si>
    <t>Součet</t>
  </si>
  <si>
    <t>33</t>
  </si>
  <si>
    <t>997221559</t>
  </si>
  <si>
    <t>Vodorovná doprava suti bez naložení, ale se složením a s hrubým urovnáním Příplatek k ceně za každý další i započatý 1 km přes 1 km</t>
  </si>
  <si>
    <t>2117035906</t>
  </si>
  <si>
    <t>https://podminky.urs.cz/item/CS_URS_2021_02/997221559</t>
  </si>
  <si>
    <t>ODVOZ DO 20 KM</t>
  </si>
  <si>
    <t>742,213*19</t>
  </si>
  <si>
    <t>34</t>
  </si>
  <si>
    <t>997221615</t>
  </si>
  <si>
    <t>Poplatek za uložení stavebního odpadu na skládce (skládkovné) z prostého betonu zatříděného do Katalogu odpadů pod kódem 17 01 01</t>
  </si>
  <si>
    <t>-1888252092</t>
  </si>
  <si>
    <t>https://podminky.urs.cz/item/CS_URS_2021_02/997221615</t>
  </si>
  <si>
    <t>"VYBORANÝ BETON" 116,580</t>
  </si>
  <si>
    <t>35</t>
  </si>
  <si>
    <t>997221645</t>
  </si>
  <si>
    <t>Poplatek za uložení stavebního odpadu na skládce (skládkovné) asfaltového bez obsahu dehtu zatříděného do Katalogu odpadů pod kódem 17 03 02</t>
  </si>
  <si>
    <t>212290665</t>
  </si>
  <si>
    <t>https://podminky.urs.cz/item/CS_URS_2021_02/997221645</t>
  </si>
  <si>
    <t>36</t>
  </si>
  <si>
    <t>997221655</t>
  </si>
  <si>
    <t>Poplatek za uložení stavebního odpadu na skládce (skládkovné) zeminy a kamení zatříděného do Katalogu odpadů pod kódem 17 05 04</t>
  </si>
  <si>
    <t>-298393480</t>
  </si>
  <si>
    <t>https://podminky.urs.cz/item/CS_URS_2021_02/997221655</t>
  </si>
  <si>
    <t>998</t>
  </si>
  <si>
    <t>Přesun hmot</t>
  </si>
  <si>
    <t>37</t>
  </si>
  <si>
    <t>998225111</t>
  </si>
  <si>
    <t>Přesun hmot pro komunikace s krytem z kameniva, monolitickým betonovým nebo živičným dopravní vzdálenost do 200 m jakékoliv délky objektu</t>
  </si>
  <si>
    <t>-1303544743</t>
  </si>
  <si>
    <t>https://podminky.urs.cz/item/CS_URS_2021_02/998225111</t>
  </si>
  <si>
    <t>B - sanace_01</t>
  </si>
  <si>
    <t>113107225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</si>
  <si>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</si>
  <si>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-170245204</t>
  </si>
  <si>
    <t>https://podminky.urs.cz/item/CS_URS_2021_02/113107225</t>
  </si>
  <si>
    <t>ODSTRANĚNÍ KAMENIVA</t>
  </si>
  <si>
    <t>720</t>
  </si>
  <si>
    <t>122351105</t>
  </si>
  <si>
    <t>Odkopávky a prokopávky nezapažené strojně v hornině třídy těžitelnosti II skupiny 4 přes 500 do 1 000 m3</t>
  </si>
  <si>
    <t>m3</t>
  </si>
  <si>
    <t>-1194460395</t>
  </si>
  <si>
    <t>https://podminky.urs.cz/item/CS_URS_2021_02/122351105</t>
  </si>
  <si>
    <t>ZEMINA</t>
  </si>
  <si>
    <t>720*0,2</t>
  </si>
  <si>
    <t>-1536126006</t>
  </si>
  <si>
    <t>ÚPRAVA PLÁNĚ V MÍSTĚ SANACE</t>
  </si>
  <si>
    <t>564661114</t>
  </si>
  <si>
    <t>Podklad z kameniva hrubého drceného vel. 63-125 mm, s rozprostřením a zhutněním, po zhutnění tl. 230 mm</t>
  </si>
  <si>
    <t>1118238745</t>
  </si>
  <si>
    <t>https://podminky.urs.cz/item/CS_URS_2021_02/564661114</t>
  </si>
  <si>
    <t>AKTIVNÍ ZONA</t>
  </si>
  <si>
    <t>564760111</t>
  </si>
  <si>
    <t>Podklad nebo kryt z kameniva hrubého drceného vel. 16-32 mm s rozprostřením a zhutněním, po zhutnění tl. 200 mm</t>
  </si>
  <si>
    <t>1854604673</t>
  </si>
  <si>
    <t>https://podminky.urs.cz/item/CS_URS_2021_02/564760111</t>
  </si>
  <si>
    <t>564871116</t>
  </si>
  <si>
    <t>Podklad ze štěrkodrti ŠD s rozprostřením a zhutněním, po zhutnění tl. 300 mm</t>
  </si>
  <si>
    <t>1835015965</t>
  </si>
  <si>
    <t>https://podminky.urs.cz/item/CS_URS_2021_02/564871116</t>
  </si>
  <si>
    <t>KONSTRUKCE VOZOVKY</t>
  </si>
  <si>
    <t>1395624305</t>
  </si>
  <si>
    <t>KAMENIVO+ZEMINA</t>
  </si>
  <si>
    <t>540+(144*1,9)</t>
  </si>
  <si>
    <t>-1136686894</t>
  </si>
  <si>
    <t>odvoz na skládku</t>
  </si>
  <si>
    <t>813,6*19</t>
  </si>
  <si>
    <t>-1679428878</t>
  </si>
  <si>
    <t xml:space="preserve">"ZEMINA+KAMENIVO" </t>
  </si>
  <si>
    <t>144*1,9 + 540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</si>
  <si>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</si>
  <si>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</si>
  <si>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</si>
  <si>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</si>
  <si>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</si>
  <si>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</si>
  <si>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</si>
  <si>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</si>
  <si>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</si>
  <si>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</si>
  <si>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</si>
  <si>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-678553819</t>
  </si>
  <si>
    <t>https://podminky.urs.cz/item/CS_URS_2021_02/012103000</t>
  </si>
  <si>
    <t>VYTÝČENÍ INŽENÝRSKÝCH SÍTÍ</t>
  </si>
  <si>
    <t>012303000</t>
  </si>
  <si>
    <t>Geodetické práce po výstavbě</t>
  </si>
  <si>
    <t>-2136387763</t>
  </si>
  <si>
    <t>https://podminky.urs.cz/item/CS_URS_2021_02/012303000</t>
  </si>
  <si>
    <t>ZAMĚŘENÍ SKUTEČNÉHO STAVU</t>
  </si>
  <si>
    <t>013254000</t>
  </si>
  <si>
    <t>Dokumentace skutečného provedení stavby</t>
  </si>
  <si>
    <t>-1815263068</t>
  </si>
  <si>
    <t>https://podminky.urs.cz/item/CS_URS_2021_02/013254000</t>
  </si>
  <si>
    <t>VRN2</t>
  </si>
  <si>
    <t>Příprava staveniště</t>
  </si>
  <si>
    <t>020001000</t>
  </si>
  <si>
    <t>1196360489</t>
  </si>
  <si>
    <t>https://podminky.urs.cz/item/CS_URS_2021_02/020001000</t>
  </si>
  <si>
    <t>VRN3</t>
  </si>
  <si>
    <t>Zařízení staveniště</t>
  </si>
  <si>
    <t>030001000</t>
  </si>
  <si>
    <t>328909789</t>
  </si>
  <si>
    <t>https://podminky.urs.cz/item/CS_URS_2021_02/030001000</t>
  </si>
  <si>
    <t>034303000</t>
  </si>
  <si>
    <t>Dopravní značení na staveništi</t>
  </si>
  <si>
    <t>-805236268</t>
  </si>
  <si>
    <t>https://podminky.urs.cz/item/CS_URS_2021_02/034303000</t>
  </si>
  <si>
    <t>DOPRAVNÍ ZNAČENÍ - STAVENIŠTĚ+OBJÍZDNÁ TRASA</t>
  </si>
  <si>
    <t>VRN4</t>
  </si>
  <si>
    <t>Inženýrská činnost</t>
  </si>
  <si>
    <t>043002000</t>
  </si>
  <si>
    <t>Zkoušky a ostatní měření</t>
  </si>
  <si>
    <t>-1153446030</t>
  </si>
  <si>
    <t>https://podminky.urs.cz/item/CS_URS_2021_02/043002000</t>
  </si>
  <si>
    <t>043194000</t>
  </si>
  <si>
    <t>Ostatní zkoušky</t>
  </si>
  <si>
    <t>-919882365</t>
  </si>
  <si>
    <t>https://podminky.urs.cz/item/CS_URS_2021_02/043194000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</si>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</sst>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042" TargetMode="External" /><Relationship Id="rId2" Type="http://schemas.openxmlformats.org/officeDocument/2006/relationships/hyperlink" Target="https://podminky.urs.cz/item/CS_URS_2021_02/113107242" TargetMode="External" /><Relationship Id="rId3" Type="http://schemas.openxmlformats.org/officeDocument/2006/relationships/hyperlink" Target="https://podminky.urs.cz/item/CS_URS_2021_02/113154331" TargetMode="External" /><Relationship Id="rId4" Type="http://schemas.openxmlformats.org/officeDocument/2006/relationships/hyperlink" Target="https://podminky.urs.cz/item/CS_URS_2021_02/181951114" TargetMode="External" /><Relationship Id="rId5" Type="http://schemas.openxmlformats.org/officeDocument/2006/relationships/hyperlink" Target="https://podminky.urs.cz/item/CS_URS_2021_02/R-113202111" TargetMode="External" /><Relationship Id="rId6" Type="http://schemas.openxmlformats.org/officeDocument/2006/relationships/hyperlink" Target="https://podminky.urs.cz/item/CS_URS_2021_02/R-113203111" TargetMode="External" /><Relationship Id="rId7" Type="http://schemas.openxmlformats.org/officeDocument/2006/relationships/hyperlink" Target="https://podminky.urs.cz/item/CS_URS_2021_02/565145101" TargetMode="External" /><Relationship Id="rId8" Type="http://schemas.openxmlformats.org/officeDocument/2006/relationships/hyperlink" Target="https://podminky.urs.cz/item/CS_URS_2021_02/566201111" TargetMode="External" /><Relationship Id="rId9" Type="http://schemas.openxmlformats.org/officeDocument/2006/relationships/hyperlink" Target="https://podminky.urs.cz/item/CS_URS_2021_02/569851111" TargetMode="External" /><Relationship Id="rId10" Type="http://schemas.openxmlformats.org/officeDocument/2006/relationships/hyperlink" Target="https://podminky.urs.cz/item/CS_URS_2021_02/573231106" TargetMode="External" /><Relationship Id="rId11" Type="http://schemas.openxmlformats.org/officeDocument/2006/relationships/hyperlink" Target="https://podminky.urs.cz/item/CS_URS_2021_02/573231107" TargetMode="External" /><Relationship Id="rId12" Type="http://schemas.openxmlformats.org/officeDocument/2006/relationships/hyperlink" Target="https://podminky.urs.cz/item/CS_URS_2021_02/577144111" TargetMode="External" /><Relationship Id="rId13" Type="http://schemas.openxmlformats.org/officeDocument/2006/relationships/hyperlink" Target="https://podminky.urs.cz/item/CS_URS_2021_02/577145122" TargetMode="External" /><Relationship Id="rId14" Type="http://schemas.openxmlformats.org/officeDocument/2006/relationships/hyperlink" Target="https://podminky.urs.cz/item/CS_URS_2021_02/577165122" TargetMode="External" /><Relationship Id="rId15" Type="http://schemas.openxmlformats.org/officeDocument/2006/relationships/hyperlink" Target="https://podminky.urs.cz/item/CS_URS_2021_02/899231111" TargetMode="External" /><Relationship Id="rId16" Type="http://schemas.openxmlformats.org/officeDocument/2006/relationships/hyperlink" Target="https://podminky.urs.cz/item/CS_URS_2021_02/899331111" TargetMode="External" /><Relationship Id="rId17" Type="http://schemas.openxmlformats.org/officeDocument/2006/relationships/hyperlink" Target="https://podminky.urs.cz/item/CS_URS_2021_02/899431111" TargetMode="External" /><Relationship Id="rId18" Type="http://schemas.openxmlformats.org/officeDocument/2006/relationships/hyperlink" Target="https://podminky.urs.cz/item/CS_URS_2021_02/914111111" TargetMode="External" /><Relationship Id="rId19" Type="http://schemas.openxmlformats.org/officeDocument/2006/relationships/hyperlink" Target="https://podminky.urs.cz/item/CS_URS_2021_02/914511112" TargetMode="External" /><Relationship Id="rId20" Type="http://schemas.openxmlformats.org/officeDocument/2006/relationships/hyperlink" Target="https://podminky.urs.cz/item/CS_URS_2021_02/40445225" TargetMode="External" /><Relationship Id="rId21" Type="http://schemas.openxmlformats.org/officeDocument/2006/relationships/hyperlink" Target="https://podminky.urs.cz/item/CS_URS_2021_02/40445613" TargetMode="External" /><Relationship Id="rId22" Type="http://schemas.openxmlformats.org/officeDocument/2006/relationships/hyperlink" Target="https://podminky.urs.cz/item/CS_URS_2021_02/40445616" TargetMode="External" /><Relationship Id="rId23" Type="http://schemas.openxmlformats.org/officeDocument/2006/relationships/hyperlink" Target="https://podminky.urs.cz/item/CS_URS_2021_02/915211112" TargetMode="External" /><Relationship Id="rId24" Type="http://schemas.openxmlformats.org/officeDocument/2006/relationships/hyperlink" Target="https://podminky.urs.cz/item/CS_URS_2021_02/915221122" TargetMode="External" /><Relationship Id="rId25" Type="http://schemas.openxmlformats.org/officeDocument/2006/relationships/hyperlink" Target="https://podminky.urs.cz/item/CS_URS_2021_02/915611111" TargetMode="External" /><Relationship Id="rId26" Type="http://schemas.openxmlformats.org/officeDocument/2006/relationships/hyperlink" Target="https://podminky.urs.cz/item/CS_URS_2021_02/919122121" TargetMode="External" /><Relationship Id="rId27" Type="http://schemas.openxmlformats.org/officeDocument/2006/relationships/hyperlink" Target="https://podminky.urs.cz/item/CS_URS_2021_02/919735111" TargetMode="External" /><Relationship Id="rId28" Type="http://schemas.openxmlformats.org/officeDocument/2006/relationships/hyperlink" Target="https://podminky.urs.cz/item/CS_URS_2021_02/938902151" TargetMode="External" /><Relationship Id="rId29" Type="http://schemas.openxmlformats.org/officeDocument/2006/relationships/hyperlink" Target="https://podminky.urs.cz/item/CS_URS_2021_02/938902421" TargetMode="External" /><Relationship Id="rId30" Type="http://schemas.openxmlformats.org/officeDocument/2006/relationships/hyperlink" Target="https://podminky.urs.cz/item/CS_URS_2021_02/938909611" TargetMode="External" /><Relationship Id="rId31" Type="http://schemas.openxmlformats.org/officeDocument/2006/relationships/hyperlink" Target="https://podminky.urs.cz/item/CS_URS_2021_02/997221551" TargetMode="External" /><Relationship Id="rId32" Type="http://schemas.openxmlformats.org/officeDocument/2006/relationships/hyperlink" Target="https://podminky.urs.cz/item/CS_URS_2021_02/997221559" TargetMode="External" /><Relationship Id="rId33" Type="http://schemas.openxmlformats.org/officeDocument/2006/relationships/hyperlink" Target="https://podminky.urs.cz/item/CS_URS_2021_02/997221615" TargetMode="External" /><Relationship Id="rId34" Type="http://schemas.openxmlformats.org/officeDocument/2006/relationships/hyperlink" Target="https://podminky.urs.cz/item/CS_URS_2021_02/997221645" TargetMode="External" /><Relationship Id="rId35" Type="http://schemas.openxmlformats.org/officeDocument/2006/relationships/hyperlink" Target="https://podminky.urs.cz/item/CS_URS_2021_02/997221655" TargetMode="External" /><Relationship Id="rId36" Type="http://schemas.openxmlformats.org/officeDocument/2006/relationships/hyperlink" Target="https://podminky.urs.cz/item/CS_URS_2021_02/998225111" TargetMode="External" /><Relationship Id="rId3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25" TargetMode="External" /><Relationship Id="rId2" Type="http://schemas.openxmlformats.org/officeDocument/2006/relationships/hyperlink" Target="https://podminky.urs.cz/item/CS_URS_2021_02/122351105" TargetMode="External" /><Relationship Id="rId3" Type="http://schemas.openxmlformats.org/officeDocument/2006/relationships/hyperlink" Target="https://podminky.urs.cz/item/CS_URS_2021_02/181951114" TargetMode="External" /><Relationship Id="rId4" Type="http://schemas.openxmlformats.org/officeDocument/2006/relationships/hyperlink" Target="https://podminky.urs.cz/item/CS_URS_2021_02/564661114" TargetMode="External" /><Relationship Id="rId5" Type="http://schemas.openxmlformats.org/officeDocument/2006/relationships/hyperlink" Target="https://podminky.urs.cz/item/CS_URS_2021_02/564760111" TargetMode="External" /><Relationship Id="rId6" Type="http://schemas.openxmlformats.org/officeDocument/2006/relationships/hyperlink" Target="https://podminky.urs.cz/item/CS_URS_2021_02/564871116" TargetMode="External" /><Relationship Id="rId7" Type="http://schemas.openxmlformats.org/officeDocument/2006/relationships/hyperlink" Target="https://podminky.urs.cz/item/CS_URS_2021_02/997221551" TargetMode="External" /><Relationship Id="rId8" Type="http://schemas.openxmlformats.org/officeDocument/2006/relationships/hyperlink" Target="https://podminky.urs.cz/item/CS_URS_2021_02/997221559" TargetMode="External" /><Relationship Id="rId9" Type="http://schemas.openxmlformats.org/officeDocument/2006/relationships/hyperlink" Target="https://podminky.urs.cz/item/CS_URS_2021_02/997221655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103000" TargetMode="External" /><Relationship Id="rId2" Type="http://schemas.openxmlformats.org/officeDocument/2006/relationships/hyperlink" Target="https://podminky.urs.cz/item/CS_URS_2021_02/012303000" TargetMode="External" /><Relationship Id="rId3" Type="http://schemas.openxmlformats.org/officeDocument/2006/relationships/hyperlink" Target="https://podminky.urs.cz/item/CS_URS_2021_02/013254000" TargetMode="External" /><Relationship Id="rId4" Type="http://schemas.openxmlformats.org/officeDocument/2006/relationships/hyperlink" Target="https://podminky.urs.cz/item/CS_URS_2021_02/020001000" TargetMode="External" /><Relationship Id="rId5" Type="http://schemas.openxmlformats.org/officeDocument/2006/relationships/hyperlink" Target="https://podminky.urs.cz/item/CS_URS_2021_02/030001000" TargetMode="External" /><Relationship Id="rId6" Type="http://schemas.openxmlformats.org/officeDocument/2006/relationships/hyperlink" Target="https://podminky.urs.cz/item/CS_URS_2021_02/034303000" TargetMode="External" /><Relationship Id="rId7" Type="http://schemas.openxmlformats.org/officeDocument/2006/relationships/hyperlink" Target="https://podminky.urs.cz/item/CS_URS_2021_02/043002000" TargetMode="External" /><Relationship Id="rId8" Type="http://schemas.openxmlformats.org/officeDocument/2006/relationships/hyperlink" Target="https://podminky.urs.cz/item/CS_URS_2021_02/043194000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5" t="s">
        <v>14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23"/>
      <c r="AQ5" s="23"/>
      <c r="AR5" s="21"/>
      <c r="BE5" s="322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7" t="s">
        <v>17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23"/>
      <c r="AQ6" s="23"/>
      <c r="AR6" s="21"/>
      <c r="BE6" s="323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3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3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3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3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3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3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23"/>
      <c r="BS13" s="18" t="s">
        <v>6</v>
      </c>
    </row>
    <row r="14" spans="2:71" ht="12.75">
      <c r="B14" s="22"/>
      <c r="C14" s="23"/>
      <c r="D14" s="23"/>
      <c r="E14" s="328" t="s">
        <v>31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23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3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3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3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3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33</v>
      </c>
      <c r="AO19" s="23"/>
      <c r="AP19" s="23"/>
      <c r="AQ19" s="23"/>
      <c r="AR19" s="21"/>
      <c r="BE19" s="323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3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3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3"/>
    </row>
    <row r="23" spans="2:57" s="1" customFormat="1" ht="47.25" customHeight="1">
      <c r="B23" s="22"/>
      <c r="C23" s="23"/>
      <c r="D23" s="23"/>
      <c r="E23" s="330" t="s">
        <v>38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23"/>
      <c r="AP23" s="23"/>
      <c r="AQ23" s="23"/>
      <c r="AR23" s="21"/>
      <c r="BE23" s="323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3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3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1">
        <f>ROUND(AG54,2)</f>
        <v>0</v>
      </c>
      <c r="AL26" s="332"/>
      <c r="AM26" s="332"/>
      <c r="AN26" s="332"/>
      <c r="AO26" s="332"/>
      <c r="AP26" s="37"/>
      <c r="AQ26" s="37"/>
      <c r="AR26" s="40"/>
      <c r="BE26" s="323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3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3" t="s">
        <v>40</v>
      </c>
      <c r="M28" s="333"/>
      <c r="N28" s="333"/>
      <c r="O28" s="333"/>
      <c r="P28" s="333"/>
      <c r="Q28" s="37"/>
      <c r="R28" s="37"/>
      <c r="S28" s="37"/>
      <c r="T28" s="37"/>
      <c r="U28" s="37"/>
      <c r="V28" s="37"/>
      <c r="W28" s="333" t="s">
        <v>41</v>
      </c>
      <c r="X28" s="333"/>
      <c r="Y28" s="333"/>
      <c r="Z28" s="333"/>
      <c r="AA28" s="333"/>
      <c r="AB28" s="333"/>
      <c r="AC28" s="333"/>
      <c r="AD28" s="333"/>
      <c r="AE28" s="333"/>
      <c r="AF28" s="37"/>
      <c r="AG28" s="37"/>
      <c r="AH28" s="37"/>
      <c r="AI28" s="37"/>
      <c r="AJ28" s="37"/>
      <c r="AK28" s="333" t="s">
        <v>42</v>
      </c>
      <c r="AL28" s="333"/>
      <c r="AM28" s="333"/>
      <c r="AN28" s="333"/>
      <c r="AO28" s="333"/>
      <c r="AP28" s="37"/>
      <c r="AQ28" s="37"/>
      <c r="AR28" s="40"/>
      <c r="BE28" s="323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36">
        <v>0.21</v>
      </c>
      <c r="M29" s="335"/>
      <c r="N29" s="335"/>
      <c r="O29" s="335"/>
      <c r="P29" s="335"/>
      <c r="Q29" s="42"/>
      <c r="R29" s="42"/>
      <c r="S29" s="42"/>
      <c r="T29" s="42"/>
      <c r="U29" s="42"/>
      <c r="V29" s="42"/>
      <c r="W29" s="334">
        <f>ROUND(AZ54,2)</f>
        <v>0</v>
      </c>
      <c r="X29" s="335"/>
      <c r="Y29" s="335"/>
      <c r="Z29" s="335"/>
      <c r="AA29" s="335"/>
      <c r="AB29" s="335"/>
      <c r="AC29" s="335"/>
      <c r="AD29" s="335"/>
      <c r="AE29" s="335"/>
      <c r="AF29" s="42"/>
      <c r="AG29" s="42"/>
      <c r="AH29" s="42"/>
      <c r="AI29" s="42"/>
      <c r="AJ29" s="42"/>
      <c r="AK29" s="334">
        <f>ROUND(AV54,2)</f>
        <v>0</v>
      </c>
      <c r="AL29" s="335"/>
      <c r="AM29" s="335"/>
      <c r="AN29" s="335"/>
      <c r="AO29" s="335"/>
      <c r="AP29" s="42"/>
      <c r="AQ29" s="42"/>
      <c r="AR29" s="43"/>
      <c r="BE29" s="324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36">
        <v>0.15</v>
      </c>
      <c r="M30" s="335"/>
      <c r="N30" s="335"/>
      <c r="O30" s="335"/>
      <c r="P30" s="335"/>
      <c r="Q30" s="42"/>
      <c r="R30" s="42"/>
      <c r="S30" s="42"/>
      <c r="T30" s="42"/>
      <c r="U30" s="42"/>
      <c r="V30" s="42"/>
      <c r="W30" s="334">
        <f>ROUND(BA54,2)</f>
        <v>0</v>
      </c>
      <c r="X30" s="335"/>
      <c r="Y30" s="335"/>
      <c r="Z30" s="335"/>
      <c r="AA30" s="335"/>
      <c r="AB30" s="335"/>
      <c r="AC30" s="335"/>
      <c r="AD30" s="335"/>
      <c r="AE30" s="335"/>
      <c r="AF30" s="42"/>
      <c r="AG30" s="42"/>
      <c r="AH30" s="42"/>
      <c r="AI30" s="42"/>
      <c r="AJ30" s="42"/>
      <c r="AK30" s="334">
        <f>ROUND(AW54,2)</f>
        <v>0</v>
      </c>
      <c r="AL30" s="335"/>
      <c r="AM30" s="335"/>
      <c r="AN30" s="335"/>
      <c r="AO30" s="335"/>
      <c r="AP30" s="42"/>
      <c r="AQ30" s="42"/>
      <c r="AR30" s="43"/>
      <c r="BE30" s="324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36">
        <v>0.21</v>
      </c>
      <c r="M31" s="335"/>
      <c r="N31" s="335"/>
      <c r="O31" s="335"/>
      <c r="P31" s="335"/>
      <c r="Q31" s="42"/>
      <c r="R31" s="42"/>
      <c r="S31" s="42"/>
      <c r="T31" s="42"/>
      <c r="U31" s="42"/>
      <c r="V31" s="42"/>
      <c r="W31" s="334">
        <f>ROUND(BB54,2)</f>
        <v>0</v>
      </c>
      <c r="X31" s="335"/>
      <c r="Y31" s="335"/>
      <c r="Z31" s="335"/>
      <c r="AA31" s="335"/>
      <c r="AB31" s="335"/>
      <c r="AC31" s="335"/>
      <c r="AD31" s="335"/>
      <c r="AE31" s="335"/>
      <c r="AF31" s="42"/>
      <c r="AG31" s="42"/>
      <c r="AH31" s="42"/>
      <c r="AI31" s="42"/>
      <c r="AJ31" s="42"/>
      <c r="AK31" s="334">
        <v>0</v>
      </c>
      <c r="AL31" s="335"/>
      <c r="AM31" s="335"/>
      <c r="AN31" s="335"/>
      <c r="AO31" s="335"/>
      <c r="AP31" s="42"/>
      <c r="AQ31" s="42"/>
      <c r="AR31" s="43"/>
      <c r="BE31" s="324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36">
        <v>0.15</v>
      </c>
      <c r="M32" s="335"/>
      <c r="N32" s="335"/>
      <c r="O32" s="335"/>
      <c r="P32" s="335"/>
      <c r="Q32" s="42"/>
      <c r="R32" s="42"/>
      <c r="S32" s="42"/>
      <c r="T32" s="42"/>
      <c r="U32" s="42"/>
      <c r="V32" s="42"/>
      <c r="W32" s="334">
        <f>ROUND(BC54,2)</f>
        <v>0</v>
      </c>
      <c r="X32" s="335"/>
      <c r="Y32" s="335"/>
      <c r="Z32" s="335"/>
      <c r="AA32" s="335"/>
      <c r="AB32" s="335"/>
      <c r="AC32" s="335"/>
      <c r="AD32" s="335"/>
      <c r="AE32" s="335"/>
      <c r="AF32" s="42"/>
      <c r="AG32" s="42"/>
      <c r="AH32" s="42"/>
      <c r="AI32" s="42"/>
      <c r="AJ32" s="42"/>
      <c r="AK32" s="334">
        <v>0</v>
      </c>
      <c r="AL32" s="335"/>
      <c r="AM32" s="335"/>
      <c r="AN32" s="335"/>
      <c r="AO32" s="335"/>
      <c r="AP32" s="42"/>
      <c r="AQ32" s="42"/>
      <c r="AR32" s="43"/>
      <c r="BE32" s="324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36">
        <v>0</v>
      </c>
      <c r="M33" s="335"/>
      <c r="N33" s="335"/>
      <c r="O33" s="335"/>
      <c r="P33" s="335"/>
      <c r="Q33" s="42"/>
      <c r="R33" s="42"/>
      <c r="S33" s="42"/>
      <c r="T33" s="42"/>
      <c r="U33" s="42"/>
      <c r="V33" s="42"/>
      <c r="W33" s="334">
        <f>ROUND(BD54,2)</f>
        <v>0</v>
      </c>
      <c r="X33" s="335"/>
      <c r="Y33" s="335"/>
      <c r="Z33" s="335"/>
      <c r="AA33" s="335"/>
      <c r="AB33" s="335"/>
      <c r="AC33" s="335"/>
      <c r="AD33" s="335"/>
      <c r="AE33" s="335"/>
      <c r="AF33" s="42"/>
      <c r="AG33" s="42"/>
      <c r="AH33" s="42"/>
      <c r="AI33" s="42"/>
      <c r="AJ33" s="42"/>
      <c r="AK33" s="334">
        <v>0</v>
      </c>
      <c r="AL33" s="335"/>
      <c r="AM33" s="335"/>
      <c r="AN33" s="335"/>
      <c r="AO33" s="335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37" t="s">
        <v>51</v>
      </c>
      <c r="Y35" s="338"/>
      <c r="Z35" s="338"/>
      <c r="AA35" s="338"/>
      <c r="AB35" s="338"/>
      <c r="AC35" s="46"/>
      <c r="AD35" s="46"/>
      <c r="AE35" s="46"/>
      <c r="AF35" s="46"/>
      <c r="AG35" s="46"/>
      <c r="AH35" s="46"/>
      <c r="AI35" s="46"/>
      <c r="AJ35" s="46"/>
      <c r="AK35" s="339">
        <f>SUM(AK26:AK33)</f>
        <v>0</v>
      </c>
      <c r="AL35" s="338"/>
      <c r="AM35" s="338"/>
      <c r="AN35" s="338"/>
      <c r="AO35" s="34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017-2021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1" t="str">
        <f>K6</f>
        <v>III/18323 Merklín-oprava</v>
      </c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Merklín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3" t="str">
        <f>IF(AN8="","",AN8)</f>
        <v>6.1.2022</v>
      </c>
      <c r="AN47" s="343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Správa a údržba silnic Plzeňského kraje p.o.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44" t="str">
        <f>IF(E17="","",E17)</f>
        <v>Georeal spol.s.r.o.</v>
      </c>
      <c r="AN49" s="345"/>
      <c r="AO49" s="345"/>
      <c r="AP49" s="345"/>
      <c r="AQ49" s="37"/>
      <c r="AR49" s="40"/>
      <c r="AS49" s="346" t="s">
        <v>53</v>
      </c>
      <c r="AT49" s="34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44" t="str">
        <f>IF(E20="","",E20)</f>
        <v>Georeal spol.s.r.o.</v>
      </c>
      <c r="AN50" s="345"/>
      <c r="AO50" s="345"/>
      <c r="AP50" s="345"/>
      <c r="AQ50" s="37"/>
      <c r="AR50" s="40"/>
      <c r="AS50" s="348"/>
      <c r="AT50" s="34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0"/>
      <c r="AT51" s="35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52" t="s">
        <v>54</v>
      </c>
      <c r="D52" s="353"/>
      <c r="E52" s="353"/>
      <c r="F52" s="353"/>
      <c r="G52" s="353"/>
      <c r="H52" s="67"/>
      <c r="I52" s="354" t="s">
        <v>55</v>
      </c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5" t="s">
        <v>56</v>
      </c>
      <c r="AH52" s="353"/>
      <c r="AI52" s="353"/>
      <c r="AJ52" s="353"/>
      <c r="AK52" s="353"/>
      <c r="AL52" s="353"/>
      <c r="AM52" s="353"/>
      <c r="AN52" s="354" t="s">
        <v>57</v>
      </c>
      <c r="AO52" s="353"/>
      <c r="AP52" s="353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9">
        <f>ROUND(SUM(AG55:AG57),2)</f>
        <v>0</v>
      </c>
      <c r="AH54" s="359"/>
      <c r="AI54" s="359"/>
      <c r="AJ54" s="359"/>
      <c r="AK54" s="359"/>
      <c r="AL54" s="359"/>
      <c r="AM54" s="359"/>
      <c r="AN54" s="360">
        <f>SUM(AG54,AT54)</f>
        <v>0</v>
      </c>
      <c r="AO54" s="360"/>
      <c r="AP54" s="360"/>
      <c r="AQ54" s="79" t="s">
        <v>19</v>
      </c>
      <c r="AR54" s="80"/>
      <c r="AS54" s="81">
        <f>ROUND(SUM(AS55:AS57),2)</f>
        <v>0</v>
      </c>
      <c r="AT54" s="82">
        <f>ROUND(SUM(AV54:AW54),2)</f>
        <v>0</v>
      </c>
      <c r="AU54" s="83">
        <f>ROUND(SUM(AU55:AU57),5)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ROUND(SUM(AZ55:AZ57),2)</f>
        <v>0</v>
      </c>
      <c r="BA54" s="82">
        <f>ROUND(SUM(BA55:BA57),2)</f>
        <v>0</v>
      </c>
      <c r="BB54" s="82">
        <f>ROUND(SUM(BB55:BB57),2)</f>
        <v>0</v>
      </c>
      <c r="BC54" s="82">
        <f>ROUND(SUM(BC55:BC57),2)</f>
        <v>0</v>
      </c>
      <c r="BD54" s="84">
        <f>ROUND(SUM(BD55:BD57),2)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1:91" s="7" customFormat="1" ht="24.75" customHeight="1">
      <c r="A55" s="87" t="s">
        <v>77</v>
      </c>
      <c r="B55" s="88"/>
      <c r="C55" s="89"/>
      <c r="D55" s="358" t="s">
        <v>14</v>
      </c>
      <c r="E55" s="358"/>
      <c r="F55" s="358"/>
      <c r="G55" s="358"/>
      <c r="H55" s="358"/>
      <c r="I55" s="90"/>
      <c r="J55" s="358" t="s">
        <v>78</v>
      </c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6">
        <f>'017-2021 - SO 101 Komunikace'!J30</f>
        <v>0</v>
      </c>
      <c r="AH55" s="357"/>
      <c r="AI55" s="357"/>
      <c r="AJ55" s="357"/>
      <c r="AK55" s="357"/>
      <c r="AL55" s="357"/>
      <c r="AM55" s="357"/>
      <c r="AN55" s="356">
        <f>SUM(AG55,AT55)</f>
        <v>0</v>
      </c>
      <c r="AO55" s="357"/>
      <c r="AP55" s="357"/>
      <c r="AQ55" s="91" t="s">
        <v>79</v>
      </c>
      <c r="AR55" s="92"/>
      <c r="AS55" s="93">
        <v>0</v>
      </c>
      <c r="AT55" s="94">
        <f>ROUND(SUM(AV55:AW55),2)</f>
        <v>0</v>
      </c>
      <c r="AU55" s="95">
        <f>'017-2021 - SO 101 Komunikace'!P86</f>
        <v>0</v>
      </c>
      <c r="AV55" s="94">
        <f>'017-2021 - SO 101 Komunikace'!J33</f>
        <v>0</v>
      </c>
      <c r="AW55" s="94">
        <f>'017-2021 - SO 101 Komunikace'!J34</f>
        <v>0</v>
      </c>
      <c r="AX55" s="94">
        <f>'017-2021 - SO 101 Komunikace'!J35</f>
        <v>0</v>
      </c>
      <c r="AY55" s="94">
        <f>'017-2021 - SO 101 Komunikace'!J36</f>
        <v>0</v>
      </c>
      <c r="AZ55" s="94">
        <f>'017-2021 - SO 101 Komunikace'!F33</f>
        <v>0</v>
      </c>
      <c r="BA55" s="94">
        <f>'017-2021 - SO 101 Komunikace'!F34</f>
        <v>0</v>
      </c>
      <c r="BB55" s="94">
        <f>'017-2021 - SO 101 Komunikace'!F35</f>
        <v>0</v>
      </c>
      <c r="BC55" s="94">
        <f>'017-2021 - SO 101 Komunikace'!F36</f>
        <v>0</v>
      </c>
      <c r="BD55" s="96">
        <f>'017-2021 - SO 101 Komunikace'!F37</f>
        <v>0</v>
      </c>
      <c r="BT55" s="97" t="s">
        <v>80</v>
      </c>
      <c r="BV55" s="97" t="s">
        <v>75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7" customFormat="1" ht="16.5" customHeight="1">
      <c r="A56" s="87" t="s">
        <v>77</v>
      </c>
      <c r="B56" s="88"/>
      <c r="C56" s="89"/>
      <c r="D56" s="358" t="s">
        <v>83</v>
      </c>
      <c r="E56" s="358"/>
      <c r="F56" s="358"/>
      <c r="G56" s="358"/>
      <c r="H56" s="358"/>
      <c r="I56" s="90"/>
      <c r="J56" s="358" t="s">
        <v>84</v>
      </c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6">
        <f>'B - sanace_01'!J30</f>
        <v>0</v>
      </c>
      <c r="AH56" s="357"/>
      <c r="AI56" s="357"/>
      <c r="AJ56" s="357"/>
      <c r="AK56" s="357"/>
      <c r="AL56" s="357"/>
      <c r="AM56" s="357"/>
      <c r="AN56" s="356">
        <f>SUM(AG56,AT56)</f>
        <v>0</v>
      </c>
      <c r="AO56" s="357"/>
      <c r="AP56" s="357"/>
      <c r="AQ56" s="91" t="s">
        <v>79</v>
      </c>
      <c r="AR56" s="92"/>
      <c r="AS56" s="93">
        <v>0</v>
      </c>
      <c r="AT56" s="94">
        <f>ROUND(SUM(AV56:AW56),2)</f>
        <v>0</v>
      </c>
      <c r="AU56" s="95">
        <f>'B - sanace_01'!P83</f>
        <v>0</v>
      </c>
      <c r="AV56" s="94">
        <f>'B - sanace_01'!J33</f>
        <v>0</v>
      </c>
      <c r="AW56" s="94">
        <f>'B - sanace_01'!J34</f>
        <v>0</v>
      </c>
      <c r="AX56" s="94">
        <f>'B - sanace_01'!J35</f>
        <v>0</v>
      </c>
      <c r="AY56" s="94">
        <f>'B - sanace_01'!J36</f>
        <v>0</v>
      </c>
      <c r="AZ56" s="94">
        <f>'B - sanace_01'!F33</f>
        <v>0</v>
      </c>
      <c r="BA56" s="94">
        <f>'B - sanace_01'!F34</f>
        <v>0</v>
      </c>
      <c r="BB56" s="94">
        <f>'B - sanace_01'!F35</f>
        <v>0</v>
      </c>
      <c r="BC56" s="94">
        <f>'B - sanace_01'!F36</f>
        <v>0</v>
      </c>
      <c r="BD56" s="96">
        <f>'B - sanace_01'!F37</f>
        <v>0</v>
      </c>
      <c r="BT56" s="97" t="s">
        <v>80</v>
      </c>
      <c r="BV56" s="97" t="s">
        <v>75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91" s="7" customFormat="1" ht="16.5" customHeight="1">
      <c r="A57" s="87" t="s">
        <v>77</v>
      </c>
      <c r="B57" s="88"/>
      <c r="C57" s="89"/>
      <c r="D57" s="358" t="s">
        <v>86</v>
      </c>
      <c r="E57" s="358"/>
      <c r="F57" s="358"/>
      <c r="G57" s="358"/>
      <c r="H57" s="358"/>
      <c r="I57" s="90"/>
      <c r="J57" s="358" t="s">
        <v>87</v>
      </c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6">
        <f>'VRN - Vedlejší rozpočtové...'!J30</f>
        <v>0</v>
      </c>
      <c r="AH57" s="357"/>
      <c r="AI57" s="357"/>
      <c r="AJ57" s="357"/>
      <c r="AK57" s="357"/>
      <c r="AL57" s="357"/>
      <c r="AM57" s="357"/>
      <c r="AN57" s="356">
        <f>SUM(AG57,AT57)</f>
        <v>0</v>
      </c>
      <c r="AO57" s="357"/>
      <c r="AP57" s="357"/>
      <c r="AQ57" s="91" t="s">
        <v>79</v>
      </c>
      <c r="AR57" s="92"/>
      <c r="AS57" s="98">
        <v>0</v>
      </c>
      <c r="AT57" s="99">
        <f>ROUND(SUM(AV57:AW57),2)</f>
        <v>0</v>
      </c>
      <c r="AU57" s="100">
        <f>'VRN - Vedlejší rozpočtové...'!P84</f>
        <v>0</v>
      </c>
      <c r="AV57" s="99">
        <f>'VRN - Vedlejší rozpočtové...'!J33</f>
        <v>0</v>
      </c>
      <c r="AW57" s="99">
        <f>'VRN - Vedlejší rozpočtové...'!J34</f>
        <v>0</v>
      </c>
      <c r="AX57" s="99">
        <f>'VRN - Vedlejší rozpočtové...'!J35</f>
        <v>0</v>
      </c>
      <c r="AY57" s="99">
        <f>'VRN - Vedlejší rozpočtové...'!J36</f>
        <v>0</v>
      </c>
      <c r="AZ57" s="99">
        <f>'VRN - Vedlejší rozpočtové...'!F33</f>
        <v>0</v>
      </c>
      <c r="BA57" s="99">
        <f>'VRN - Vedlejší rozpočtové...'!F34</f>
        <v>0</v>
      </c>
      <c r="BB57" s="99">
        <f>'VRN - Vedlejší rozpočtové...'!F35</f>
        <v>0</v>
      </c>
      <c r="BC57" s="99">
        <f>'VRN - Vedlejší rozpočtové...'!F36</f>
        <v>0</v>
      </c>
      <c r="BD57" s="101">
        <f>'VRN - Vedlejší rozpočtové...'!F37</f>
        <v>0</v>
      </c>
      <c r="BT57" s="97" t="s">
        <v>80</v>
      </c>
      <c r="BV57" s="97" t="s">
        <v>75</v>
      </c>
      <c r="BW57" s="97" t="s">
        <v>88</v>
      </c>
      <c r="BX57" s="97" t="s">
        <v>5</v>
      </c>
      <c r="CL57" s="97" t="s">
        <v>19</v>
      </c>
      <c r="CM57" s="97" t="s">
        <v>82</v>
      </c>
    </row>
    <row r="58" spans="1:57" s="2" customFormat="1" ht="30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2" customFormat="1" ht="6.95" customHeight="1">
      <c r="A59" s="3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sheetProtection algorithmName="SHA-512" hashValue="VNaT01OSVnJnG6XhI4XgCmW+yS5QMjzZCK+IcpQrmU2kLUI/5a9BKQKbqMaiY4epqW6V1zGXlflhs2Z+O8tiOQ==" saltValue="J+echjmkp21EkxnxGe18Z+B7aAIb0YbTNitX8hMRbww9wRKUSlvQnRrYOxtMGQcfSsjGPXVIwe4rESv9RpqzmA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7-2021 - SO 101 Komunikace'!C2" display="/"/>
    <hyperlink ref="A56" location="'B - sanace_01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81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89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2" t="str">
        <f>'Rekapitulace stavby'!K6</f>
        <v>III/18323 Merklín-oprava</v>
      </c>
      <c r="F7" s="363"/>
      <c r="G7" s="363"/>
      <c r="H7" s="363"/>
      <c r="L7" s="21"/>
    </row>
    <row r="8" spans="1:31" s="2" customFormat="1" ht="12" customHeight="1">
      <c r="A8" s="35"/>
      <c r="B8" s="40"/>
      <c r="C8" s="35"/>
      <c r="D8" s="106" t="s">
        <v>90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4" t="s">
        <v>91</v>
      </c>
      <c r="F9" s="365"/>
      <c r="G9" s="365"/>
      <c r="H9" s="365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6.1.2022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6" t="str">
        <f>'Rekapitulace stavby'!E14</f>
        <v>Vyplň údaj</v>
      </c>
      <c r="F18" s="367"/>
      <c r="G18" s="367"/>
      <c r="H18" s="367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8" t="s">
        <v>19</v>
      </c>
      <c r="F27" s="368"/>
      <c r="G27" s="368"/>
      <c r="H27" s="368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ROUND(J86,2)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ROUND((SUM(BE86:BE234)),2)</f>
        <v>0</v>
      </c>
      <c r="G33" s="35"/>
      <c r="H33" s="35"/>
      <c r="I33" s="119">
        <v>0.21</v>
      </c>
      <c r="J33" s="118">
        <f>ROUND(((SUM(BE86:BE234))*I33),2)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ROUND((SUM(BF86:BF234)),2)</f>
        <v>0</v>
      </c>
      <c r="G34" s="35"/>
      <c r="H34" s="35"/>
      <c r="I34" s="119">
        <v>0.15</v>
      </c>
      <c r="J34" s="118">
        <f>ROUND(((SUM(BF86:BF234))*I34),2)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ROUND((SUM(BG86:BG234)),2)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ROUND((SUM(BH86:BH234)),2)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ROUND((SUM(BI86:BI234)),2)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9" t="str">
        <f>E7</f>
        <v>III/18323 Merklín-oprava</v>
      </c>
      <c r="F48" s="370"/>
      <c r="G48" s="370"/>
      <c r="H48" s="37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1" t="str">
        <f>E9</f>
        <v>017-2021 - SO 101 Komunikace</v>
      </c>
      <c r="F50" s="371"/>
      <c r="G50" s="371"/>
      <c r="H50" s="371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Merklín</v>
      </c>
      <c r="G52" s="37"/>
      <c r="H52" s="37"/>
      <c r="I52" s="30" t="s">
        <v>23</v>
      </c>
      <c r="J52" s="60" t="str">
        <f>IF(J12="","",J12)</f>
        <v>6.1.2022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 p.o.</v>
      </c>
      <c r="G54" s="37"/>
      <c r="H54" s="37"/>
      <c r="I54" s="30" t="s">
        <v>32</v>
      </c>
      <c r="J54" s="33" t="str">
        <f>E21</f>
        <v>Georeal spol.s.r.o.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Georeal spol.s.r.o.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93</v>
      </c>
      <c r="D57" s="132"/>
      <c r="E57" s="132"/>
      <c r="F57" s="132"/>
      <c r="G57" s="132"/>
      <c r="H57" s="132"/>
      <c r="I57" s="132"/>
      <c r="J57" s="133" t="s">
        <v>94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5" customHeight="1">
      <c r="B60" s="135"/>
      <c r="C60" s="136"/>
      <c r="D60" s="137" t="s">
        <v>96</v>
      </c>
      <c r="E60" s="138"/>
      <c r="F60" s="138"/>
      <c r="G60" s="138"/>
      <c r="H60" s="138"/>
      <c r="I60" s="138"/>
      <c r="J60" s="139">
        <f>J87</f>
        <v>0</v>
      </c>
      <c r="K60" s="136"/>
      <c r="L60" s="140"/>
    </row>
    <row r="61" spans="2:12" s="10" customFormat="1" ht="19.9" customHeight="1">
      <c r="B61" s="141"/>
      <c r="C61" s="142"/>
      <c r="D61" s="143" t="s">
        <v>97</v>
      </c>
      <c r="E61" s="144"/>
      <c r="F61" s="144"/>
      <c r="G61" s="144"/>
      <c r="H61" s="144"/>
      <c r="I61" s="144"/>
      <c r="J61" s="145">
        <f>J88</f>
        <v>0</v>
      </c>
      <c r="K61" s="142"/>
      <c r="L61" s="146"/>
    </row>
    <row r="62" spans="2:12" s="10" customFormat="1" ht="19.9" customHeight="1">
      <c r="B62" s="141"/>
      <c r="C62" s="142"/>
      <c r="D62" s="143" t="s">
        <v>98</v>
      </c>
      <c r="E62" s="144"/>
      <c r="F62" s="144"/>
      <c r="G62" s="144"/>
      <c r="H62" s="144"/>
      <c r="I62" s="144"/>
      <c r="J62" s="145">
        <f>J116</f>
        <v>0</v>
      </c>
      <c r="K62" s="142"/>
      <c r="L62" s="146"/>
    </row>
    <row r="63" spans="2:12" s="10" customFormat="1" ht="19.9" customHeight="1">
      <c r="B63" s="141"/>
      <c r="C63" s="142"/>
      <c r="D63" s="143" t="s">
        <v>99</v>
      </c>
      <c r="E63" s="144"/>
      <c r="F63" s="144"/>
      <c r="G63" s="144"/>
      <c r="H63" s="144"/>
      <c r="I63" s="144"/>
      <c r="J63" s="145">
        <f>J152</f>
        <v>0</v>
      </c>
      <c r="K63" s="142"/>
      <c r="L63" s="146"/>
    </row>
    <row r="64" spans="2:12" s="10" customFormat="1" ht="19.9" customHeight="1">
      <c r="B64" s="141"/>
      <c r="C64" s="142"/>
      <c r="D64" s="143" t="s">
        <v>100</v>
      </c>
      <c r="E64" s="144"/>
      <c r="F64" s="144"/>
      <c r="G64" s="144"/>
      <c r="H64" s="144"/>
      <c r="I64" s="144"/>
      <c r="J64" s="145">
        <f>J159</f>
        <v>0</v>
      </c>
      <c r="K64" s="142"/>
      <c r="L64" s="146"/>
    </row>
    <row r="65" spans="2:12" s="10" customFormat="1" ht="19.9" customHeight="1">
      <c r="B65" s="141"/>
      <c r="C65" s="142"/>
      <c r="D65" s="143" t="s">
        <v>101</v>
      </c>
      <c r="E65" s="144"/>
      <c r="F65" s="144"/>
      <c r="G65" s="144"/>
      <c r="H65" s="144"/>
      <c r="I65" s="144"/>
      <c r="J65" s="145">
        <f>J208</f>
        <v>0</v>
      </c>
      <c r="K65" s="142"/>
      <c r="L65" s="146"/>
    </row>
    <row r="66" spans="2:12" s="10" customFormat="1" ht="19.9" customHeight="1">
      <c r="B66" s="141"/>
      <c r="C66" s="142"/>
      <c r="D66" s="143" t="s">
        <v>102</v>
      </c>
      <c r="E66" s="144"/>
      <c r="F66" s="144"/>
      <c r="G66" s="144"/>
      <c r="H66" s="144"/>
      <c r="I66" s="144"/>
      <c r="J66" s="145">
        <f>J232</f>
        <v>0</v>
      </c>
      <c r="K66" s="142"/>
      <c r="L66" s="146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103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69" t="str">
        <f>E7</f>
        <v>III/18323 Merklín-oprava</v>
      </c>
      <c r="F76" s="370"/>
      <c r="G76" s="370"/>
      <c r="H76" s="370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90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41" t="str">
        <f>E9</f>
        <v>017-2021 - SO 101 Komunikace</v>
      </c>
      <c r="F78" s="371"/>
      <c r="G78" s="371"/>
      <c r="H78" s="371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>Merklín</v>
      </c>
      <c r="G80" s="37"/>
      <c r="H80" s="37"/>
      <c r="I80" s="30" t="s">
        <v>23</v>
      </c>
      <c r="J80" s="60" t="str">
        <f>IF(J12="","",J12)</f>
        <v>6.1.2022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25</v>
      </c>
      <c r="D82" s="37"/>
      <c r="E82" s="37"/>
      <c r="F82" s="28" t="str">
        <f>E15</f>
        <v>Správa a údržba silnic Plzeňského kraje p.o.</v>
      </c>
      <c r="G82" s="37"/>
      <c r="H82" s="37"/>
      <c r="I82" s="30" t="s">
        <v>32</v>
      </c>
      <c r="J82" s="33" t="str">
        <f>E21</f>
        <v>Georeal spol.s.r.o.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30</v>
      </c>
      <c r="D83" s="37"/>
      <c r="E83" s="37"/>
      <c r="F83" s="28" t="str">
        <f>IF(E18="","",E18)</f>
        <v>Vyplň údaj</v>
      </c>
      <c r="G83" s="37"/>
      <c r="H83" s="37"/>
      <c r="I83" s="30" t="s">
        <v>36</v>
      </c>
      <c r="J83" s="33" t="str">
        <f>E24</f>
        <v>Georeal spol.s.r.o.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7"/>
      <c r="B85" s="148"/>
      <c r="C85" s="149" t="s">
        <v>104</v>
      </c>
      <c r="D85" s="150" t="s">
        <v>58</v>
      </c>
      <c r="E85" s="150" t="s">
        <v>54</v>
      </c>
      <c r="F85" s="150" t="s">
        <v>55</v>
      </c>
      <c r="G85" s="150" t="s">
        <v>105</v>
      </c>
      <c r="H85" s="150" t="s">
        <v>106</v>
      </c>
      <c r="I85" s="150" t="s">
        <v>107</v>
      </c>
      <c r="J85" s="150" t="s">
        <v>94</v>
      </c>
      <c r="K85" s="151" t="s">
        <v>108</v>
      </c>
      <c r="L85" s="152"/>
      <c r="M85" s="69" t="s">
        <v>19</v>
      </c>
      <c r="N85" s="70" t="s">
        <v>43</v>
      </c>
      <c r="O85" s="70" t="s">
        <v>109</v>
      </c>
      <c r="P85" s="70" t="s">
        <v>110</v>
      </c>
      <c r="Q85" s="70" t="s">
        <v>111</v>
      </c>
      <c r="R85" s="70" t="s">
        <v>112</v>
      </c>
      <c r="S85" s="70" t="s">
        <v>113</v>
      </c>
      <c r="T85" s="70" t="s">
        <v>114</v>
      </c>
      <c r="U85" s="71" t="s">
        <v>115</v>
      </c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63" s="2" customFormat="1" ht="22.9" customHeight="1">
      <c r="A86" s="35"/>
      <c r="B86" s="36"/>
      <c r="C86" s="76" t="s">
        <v>116</v>
      </c>
      <c r="D86" s="37"/>
      <c r="E86" s="37"/>
      <c r="F86" s="37"/>
      <c r="G86" s="37"/>
      <c r="H86" s="37"/>
      <c r="I86" s="37"/>
      <c r="J86" s="153">
        <f>BK86</f>
        <v>0</v>
      </c>
      <c r="K86" s="37"/>
      <c r="L86" s="40"/>
      <c r="M86" s="72"/>
      <c r="N86" s="154"/>
      <c r="O86" s="73"/>
      <c r="P86" s="155">
        <f>P87</f>
        <v>0</v>
      </c>
      <c r="Q86" s="73"/>
      <c r="R86" s="155">
        <f>R87</f>
        <v>1471.9057065000002</v>
      </c>
      <c r="S86" s="73"/>
      <c r="T86" s="155">
        <f>T87</f>
        <v>1037.5267000000001</v>
      </c>
      <c r="U86" s="74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72</v>
      </c>
      <c r="AU86" s="18" t="s">
        <v>95</v>
      </c>
      <c r="BK86" s="156">
        <f>BK87</f>
        <v>0</v>
      </c>
    </row>
    <row r="87" spans="2:63" s="12" customFormat="1" ht="25.9" customHeight="1">
      <c r="B87" s="157"/>
      <c r="C87" s="158"/>
      <c r="D87" s="159" t="s">
        <v>72</v>
      </c>
      <c r="E87" s="160" t="s">
        <v>117</v>
      </c>
      <c r="F87" s="160" t="s">
        <v>118</v>
      </c>
      <c r="G87" s="158"/>
      <c r="H87" s="158"/>
      <c r="I87" s="161"/>
      <c r="J87" s="162">
        <f>BK87</f>
        <v>0</v>
      </c>
      <c r="K87" s="158"/>
      <c r="L87" s="163"/>
      <c r="M87" s="164"/>
      <c r="N87" s="165"/>
      <c r="O87" s="165"/>
      <c r="P87" s="166">
        <f>P88+P116+P152+P159+P208+P232</f>
        <v>0</v>
      </c>
      <c r="Q87" s="165"/>
      <c r="R87" s="166">
        <f>R88+R116+R152+R159+R208+R232</f>
        <v>1471.9057065000002</v>
      </c>
      <c r="S87" s="165"/>
      <c r="T87" s="166">
        <f>T88+T116+T152+T159+T208+T232</f>
        <v>1037.5267000000001</v>
      </c>
      <c r="U87" s="167"/>
      <c r="AR87" s="168" t="s">
        <v>80</v>
      </c>
      <c r="AT87" s="169" t="s">
        <v>72</v>
      </c>
      <c r="AU87" s="169" t="s">
        <v>73</v>
      </c>
      <c r="AY87" s="168" t="s">
        <v>119</v>
      </c>
      <c r="BK87" s="170">
        <f>BK88+BK116+BK152+BK159+BK208+BK232</f>
        <v>0</v>
      </c>
    </row>
    <row r="88" spans="2:63" s="12" customFormat="1" ht="22.9" customHeight="1">
      <c r="B88" s="157"/>
      <c r="C88" s="158"/>
      <c r="D88" s="159" t="s">
        <v>72</v>
      </c>
      <c r="E88" s="171" t="s">
        <v>80</v>
      </c>
      <c r="F88" s="171" t="s">
        <v>120</v>
      </c>
      <c r="G88" s="158"/>
      <c r="H88" s="158"/>
      <c r="I88" s="161"/>
      <c r="J88" s="172">
        <f>BK88</f>
        <v>0</v>
      </c>
      <c r="K88" s="158"/>
      <c r="L88" s="163"/>
      <c r="M88" s="164"/>
      <c r="N88" s="165"/>
      <c r="O88" s="165"/>
      <c r="P88" s="166">
        <f>SUM(P89:P115)</f>
        <v>0</v>
      </c>
      <c r="Q88" s="165"/>
      <c r="R88" s="166">
        <f>SUM(R89:R115)</f>
        <v>0.21397600000000003</v>
      </c>
      <c r="S88" s="165"/>
      <c r="T88" s="166">
        <f>SUM(T89:T115)</f>
        <v>885.08468</v>
      </c>
      <c r="U88" s="167"/>
      <c r="AR88" s="168" t="s">
        <v>80</v>
      </c>
      <c r="AT88" s="169" t="s">
        <v>72</v>
      </c>
      <c r="AU88" s="169" t="s">
        <v>80</v>
      </c>
      <c r="AY88" s="168" t="s">
        <v>119</v>
      </c>
      <c r="BK88" s="170">
        <f>SUM(BK89:BK115)</f>
        <v>0</v>
      </c>
    </row>
    <row r="89" spans="1:65" s="2" customFormat="1" ht="33" customHeight="1">
      <c r="A89" s="35"/>
      <c r="B89" s="36"/>
      <c r="C89" s="173" t="s">
        <v>80</v>
      </c>
      <c r="D89" s="173" t="s">
        <v>121</v>
      </c>
      <c r="E89" s="174" t="s">
        <v>122</v>
      </c>
      <c r="F89" s="175" t="s">
        <v>123</v>
      </c>
      <c r="G89" s="176" t="s">
        <v>124</v>
      </c>
      <c r="H89" s="177">
        <v>20</v>
      </c>
      <c r="I89" s="178"/>
      <c r="J89" s="179">
        <f>ROUND(I89*H89,2)</f>
        <v>0</v>
      </c>
      <c r="K89" s="175" t="s">
        <v>125</v>
      </c>
      <c r="L89" s="40"/>
      <c r="M89" s="180" t="s">
        <v>19</v>
      </c>
      <c r="N89" s="181" t="s">
        <v>44</v>
      </c>
      <c r="O89" s="65"/>
      <c r="P89" s="182">
        <f>O89*H89</f>
        <v>0</v>
      </c>
      <c r="Q89" s="182">
        <v>0</v>
      </c>
      <c r="R89" s="182">
        <f>Q89*H89</f>
        <v>0</v>
      </c>
      <c r="S89" s="182">
        <v>0.22</v>
      </c>
      <c r="T89" s="182">
        <f>S89*H89</f>
        <v>4.4</v>
      </c>
      <c r="U89" s="183" t="s">
        <v>19</v>
      </c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4" t="s">
        <v>126</v>
      </c>
      <c r="AT89" s="184" t="s">
        <v>121</v>
      </c>
      <c r="AU89" s="184" t="s">
        <v>82</v>
      </c>
      <c r="AY89" s="18" t="s">
        <v>119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8" t="s">
        <v>80</v>
      </c>
      <c r="BK89" s="185">
        <f>ROUND(I89*H89,2)</f>
        <v>0</v>
      </c>
      <c r="BL89" s="18" t="s">
        <v>126</v>
      </c>
      <c r="BM89" s="184" t="s">
        <v>127</v>
      </c>
    </row>
    <row r="90" spans="1:47" s="2" customFormat="1" ht="11.25">
      <c r="A90" s="35"/>
      <c r="B90" s="36"/>
      <c r="C90" s="37"/>
      <c r="D90" s="186" t="s">
        <v>128</v>
      </c>
      <c r="E90" s="37"/>
      <c r="F90" s="187" t="s">
        <v>129</v>
      </c>
      <c r="G90" s="37"/>
      <c r="H90" s="37"/>
      <c r="I90" s="188"/>
      <c r="J90" s="37"/>
      <c r="K90" s="37"/>
      <c r="L90" s="40"/>
      <c r="M90" s="189"/>
      <c r="N90" s="190"/>
      <c r="O90" s="65"/>
      <c r="P90" s="65"/>
      <c r="Q90" s="65"/>
      <c r="R90" s="65"/>
      <c r="S90" s="65"/>
      <c r="T90" s="65"/>
      <c r="U90" s="66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128</v>
      </c>
      <c r="AU90" s="18" t="s">
        <v>82</v>
      </c>
    </row>
    <row r="91" spans="2:51" s="13" customFormat="1" ht="11.25">
      <c r="B91" s="191"/>
      <c r="C91" s="192"/>
      <c r="D91" s="193" t="s">
        <v>130</v>
      </c>
      <c r="E91" s="194" t="s">
        <v>19</v>
      </c>
      <c r="F91" s="195" t="s">
        <v>131</v>
      </c>
      <c r="G91" s="192"/>
      <c r="H91" s="194" t="s">
        <v>19</v>
      </c>
      <c r="I91" s="196"/>
      <c r="J91" s="192"/>
      <c r="K91" s="192"/>
      <c r="L91" s="197"/>
      <c r="M91" s="198"/>
      <c r="N91" s="199"/>
      <c r="O91" s="199"/>
      <c r="P91" s="199"/>
      <c r="Q91" s="199"/>
      <c r="R91" s="199"/>
      <c r="S91" s="199"/>
      <c r="T91" s="199"/>
      <c r="U91" s="200"/>
      <c r="AT91" s="201" t="s">
        <v>130</v>
      </c>
      <c r="AU91" s="201" t="s">
        <v>82</v>
      </c>
      <c r="AV91" s="13" t="s">
        <v>80</v>
      </c>
      <c r="AW91" s="13" t="s">
        <v>35</v>
      </c>
      <c r="AX91" s="13" t="s">
        <v>73</v>
      </c>
      <c r="AY91" s="201" t="s">
        <v>119</v>
      </c>
    </row>
    <row r="92" spans="2:51" s="14" customFormat="1" ht="11.25">
      <c r="B92" s="202"/>
      <c r="C92" s="203"/>
      <c r="D92" s="193" t="s">
        <v>130</v>
      </c>
      <c r="E92" s="204" t="s">
        <v>19</v>
      </c>
      <c r="F92" s="205" t="s">
        <v>132</v>
      </c>
      <c r="G92" s="203"/>
      <c r="H92" s="206">
        <v>20</v>
      </c>
      <c r="I92" s="207"/>
      <c r="J92" s="203"/>
      <c r="K92" s="203"/>
      <c r="L92" s="208"/>
      <c r="M92" s="209"/>
      <c r="N92" s="210"/>
      <c r="O92" s="210"/>
      <c r="P92" s="210"/>
      <c r="Q92" s="210"/>
      <c r="R92" s="210"/>
      <c r="S92" s="210"/>
      <c r="T92" s="210"/>
      <c r="U92" s="211"/>
      <c r="AT92" s="212" t="s">
        <v>130</v>
      </c>
      <c r="AU92" s="212" t="s">
        <v>82</v>
      </c>
      <c r="AV92" s="14" t="s">
        <v>82</v>
      </c>
      <c r="AW92" s="14" t="s">
        <v>35</v>
      </c>
      <c r="AX92" s="14" t="s">
        <v>80</v>
      </c>
      <c r="AY92" s="212" t="s">
        <v>119</v>
      </c>
    </row>
    <row r="93" spans="1:65" s="2" customFormat="1" ht="33" customHeight="1">
      <c r="A93" s="35"/>
      <c r="B93" s="36"/>
      <c r="C93" s="173" t="s">
        <v>82</v>
      </c>
      <c r="D93" s="173" t="s">
        <v>121</v>
      </c>
      <c r="E93" s="174" t="s">
        <v>133</v>
      </c>
      <c r="F93" s="175" t="s">
        <v>134</v>
      </c>
      <c r="G93" s="176" t="s">
        <v>124</v>
      </c>
      <c r="H93" s="177">
        <v>2130.99</v>
      </c>
      <c r="I93" s="178"/>
      <c r="J93" s="179">
        <f>ROUND(I93*H93,2)</f>
        <v>0</v>
      </c>
      <c r="K93" s="175" t="s">
        <v>125</v>
      </c>
      <c r="L93" s="40"/>
      <c r="M93" s="180" t="s">
        <v>19</v>
      </c>
      <c r="N93" s="181" t="s">
        <v>44</v>
      </c>
      <c r="O93" s="65"/>
      <c r="P93" s="182">
        <f>O93*H93</f>
        <v>0</v>
      </c>
      <c r="Q93" s="182">
        <v>0</v>
      </c>
      <c r="R93" s="182">
        <f>Q93*H93</f>
        <v>0</v>
      </c>
      <c r="S93" s="182">
        <v>0.22</v>
      </c>
      <c r="T93" s="182">
        <f>S93*H93</f>
        <v>468.8178</v>
      </c>
      <c r="U93" s="183" t="s">
        <v>19</v>
      </c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4" t="s">
        <v>126</v>
      </c>
      <c r="AT93" s="184" t="s">
        <v>121</v>
      </c>
      <c r="AU93" s="184" t="s">
        <v>82</v>
      </c>
      <c r="AY93" s="18" t="s">
        <v>119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8" t="s">
        <v>80</v>
      </c>
      <c r="BK93" s="185">
        <f>ROUND(I93*H93,2)</f>
        <v>0</v>
      </c>
      <c r="BL93" s="18" t="s">
        <v>126</v>
      </c>
      <c r="BM93" s="184" t="s">
        <v>135</v>
      </c>
    </row>
    <row r="94" spans="1:47" s="2" customFormat="1" ht="11.25">
      <c r="A94" s="35"/>
      <c r="B94" s="36"/>
      <c r="C94" s="37"/>
      <c r="D94" s="186" t="s">
        <v>128</v>
      </c>
      <c r="E94" s="37"/>
      <c r="F94" s="187" t="s">
        <v>136</v>
      </c>
      <c r="G94" s="37"/>
      <c r="H94" s="37"/>
      <c r="I94" s="188"/>
      <c r="J94" s="37"/>
      <c r="K94" s="37"/>
      <c r="L94" s="40"/>
      <c r="M94" s="189"/>
      <c r="N94" s="190"/>
      <c r="O94" s="65"/>
      <c r="P94" s="65"/>
      <c r="Q94" s="65"/>
      <c r="R94" s="65"/>
      <c r="S94" s="65"/>
      <c r="T94" s="65"/>
      <c r="U94" s="66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128</v>
      </c>
      <c r="AU94" s="18" t="s">
        <v>82</v>
      </c>
    </row>
    <row r="95" spans="2:51" s="13" customFormat="1" ht="11.25">
      <c r="B95" s="191"/>
      <c r="C95" s="192"/>
      <c r="D95" s="193" t="s">
        <v>130</v>
      </c>
      <c r="E95" s="194" t="s">
        <v>19</v>
      </c>
      <c r="F95" s="195" t="s">
        <v>137</v>
      </c>
      <c r="G95" s="192"/>
      <c r="H95" s="194" t="s">
        <v>19</v>
      </c>
      <c r="I95" s="196"/>
      <c r="J95" s="192"/>
      <c r="K95" s="192"/>
      <c r="L95" s="197"/>
      <c r="M95" s="198"/>
      <c r="N95" s="199"/>
      <c r="O95" s="199"/>
      <c r="P95" s="199"/>
      <c r="Q95" s="199"/>
      <c r="R95" s="199"/>
      <c r="S95" s="199"/>
      <c r="T95" s="199"/>
      <c r="U95" s="200"/>
      <c r="AT95" s="201" t="s">
        <v>130</v>
      </c>
      <c r="AU95" s="201" t="s">
        <v>82</v>
      </c>
      <c r="AV95" s="13" t="s">
        <v>80</v>
      </c>
      <c r="AW95" s="13" t="s">
        <v>35</v>
      </c>
      <c r="AX95" s="13" t="s">
        <v>73</v>
      </c>
      <c r="AY95" s="201" t="s">
        <v>119</v>
      </c>
    </row>
    <row r="96" spans="2:51" s="14" customFormat="1" ht="11.25">
      <c r="B96" s="202"/>
      <c r="C96" s="203"/>
      <c r="D96" s="193" t="s">
        <v>130</v>
      </c>
      <c r="E96" s="204" t="s">
        <v>19</v>
      </c>
      <c r="F96" s="205" t="s">
        <v>138</v>
      </c>
      <c r="G96" s="203"/>
      <c r="H96" s="206">
        <v>2130.99</v>
      </c>
      <c r="I96" s="207"/>
      <c r="J96" s="203"/>
      <c r="K96" s="203"/>
      <c r="L96" s="208"/>
      <c r="M96" s="209"/>
      <c r="N96" s="210"/>
      <c r="O96" s="210"/>
      <c r="P96" s="210"/>
      <c r="Q96" s="210"/>
      <c r="R96" s="210"/>
      <c r="S96" s="210"/>
      <c r="T96" s="210"/>
      <c r="U96" s="211"/>
      <c r="AT96" s="212" t="s">
        <v>130</v>
      </c>
      <c r="AU96" s="212" t="s">
        <v>82</v>
      </c>
      <c r="AV96" s="14" t="s">
        <v>82</v>
      </c>
      <c r="AW96" s="14" t="s">
        <v>35</v>
      </c>
      <c r="AX96" s="14" t="s">
        <v>80</v>
      </c>
      <c r="AY96" s="212" t="s">
        <v>119</v>
      </c>
    </row>
    <row r="97" spans="1:65" s="2" customFormat="1" ht="24.2" customHeight="1">
      <c r="A97" s="35"/>
      <c r="B97" s="36"/>
      <c r="C97" s="173" t="s">
        <v>139</v>
      </c>
      <c r="D97" s="173" t="s">
        <v>121</v>
      </c>
      <c r="E97" s="174" t="s">
        <v>140</v>
      </c>
      <c r="F97" s="175" t="s">
        <v>141</v>
      </c>
      <c r="G97" s="176" t="s">
        <v>124</v>
      </c>
      <c r="H97" s="177">
        <v>4279.52</v>
      </c>
      <c r="I97" s="178"/>
      <c r="J97" s="179">
        <f>ROUND(I97*H97,2)</f>
        <v>0</v>
      </c>
      <c r="K97" s="175" t="s">
        <v>125</v>
      </c>
      <c r="L97" s="40"/>
      <c r="M97" s="180" t="s">
        <v>19</v>
      </c>
      <c r="N97" s="181" t="s">
        <v>44</v>
      </c>
      <c r="O97" s="65"/>
      <c r="P97" s="182">
        <f>O97*H97</f>
        <v>0</v>
      </c>
      <c r="Q97" s="182">
        <v>5E-05</v>
      </c>
      <c r="R97" s="182">
        <f>Q97*H97</f>
        <v>0.21397600000000003</v>
      </c>
      <c r="S97" s="182">
        <v>0.069</v>
      </c>
      <c r="T97" s="182">
        <f>S97*H97</f>
        <v>295.28688000000005</v>
      </c>
      <c r="U97" s="183" t="s">
        <v>19</v>
      </c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4" t="s">
        <v>126</v>
      </c>
      <c r="AT97" s="184" t="s">
        <v>121</v>
      </c>
      <c r="AU97" s="184" t="s">
        <v>82</v>
      </c>
      <c r="AY97" s="18" t="s">
        <v>119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8" t="s">
        <v>80</v>
      </c>
      <c r="BK97" s="185">
        <f>ROUND(I97*H97,2)</f>
        <v>0</v>
      </c>
      <c r="BL97" s="18" t="s">
        <v>126</v>
      </c>
      <c r="BM97" s="184" t="s">
        <v>142</v>
      </c>
    </row>
    <row r="98" spans="1:47" s="2" customFormat="1" ht="11.25">
      <c r="A98" s="35"/>
      <c r="B98" s="36"/>
      <c r="C98" s="37"/>
      <c r="D98" s="186" t="s">
        <v>128</v>
      </c>
      <c r="E98" s="37"/>
      <c r="F98" s="187" t="s">
        <v>143</v>
      </c>
      <c r="G98" s="37"/>
      <c r="H98" s="37"/>
      <c r="I98" s="188"/>
      <c r="J98" s="37"/>
      <c r="K98" s="37"/>
      <c r="L98" s="40"/>
      <c r="M98" s="189"/>
      <c r="N98" s="190"/>
      <c r="O98" s="65"/>
      <c r="P98" s="65"/>
      <c r="Q98" s="65"/>
      <c r="R98" s="65"/>
      <c r="S98" s="65"/>
      <c r="T98" s="65"/>
      <c r="U98" s="66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128</v>
      </c>
      <c r="AU98" s="18" t="s">
        <v>82</v>
      </c>
    </row>
    <row r="99" spans="2:51" s="13" customFormat="1" ht="11.25">
      <c r="B99" s="191"/>
      <c r="C99" s="192"/>
      <c r="D99" s="193" t="s">
        <v>130</v>
      </c>
      <c r="E99" s="194" t="s">
        <v>19</v>
      </c>
      <c r="F99" s="195" t="s">
        <v>144</v>
      </c>
      <c r="G99" s="192"/>
      <c r="H99" s="194" t="s">
        <v>19</v>
      </c>
      <c r="I99" s="196"/>
      <c r="J99" s="192"/>
      <c r="K99" s="192"/>
      <c r="L99" s="197"/>
      <c r="M99" s="198"/>
      <c r="N99" s="199"/>
      <c r="O99" s="199"/>
      <c r="P99" s="199"/>
      <c r="Q99" s="199"/>
      <c r="R99" s="199"/>
      <c r="S99" s="199"/>
      <c r="T99" s="199"/>
      <c r="U99" s="200"/>
      <c r="AT99" s="201" t="s">
        <v>130</v>
      </c>
      <c r="AU99" s="201" t="s">
        <v>82</v>
      </c>
      <c r="AV99" s="13" t="s">
        <v>80</v>
      </c>
      <c r="AW99" s="13" t="s">
        <v>35</v>
      </c>
      <c r="AX99" s="13" t="s">
        <v>73</v>
      </c>
      <c r="AY99" s="201" t="s">
        <v>119</v>
      </c>
    </row>
    <row r="100" spans="2:51" s="14" customFormat="1" ht="11.25">
      <c r="B100" s="202"/>
      <c r="C100" s="203"/>
      <c r="D100" s="193" t="s">
        <v>130</v>
      </c>
      <c r="E100" s="204" t="s">
        <v>19</v>
      </c>
      <c r="F100" s="205" t="s">
        <v>145</v>
      </c>
      <c r="G100" s="203"/>
      <c r="H100" s="206">
        <v>4279.52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0"/>
      <c r="U100" s="211"/>
      <c r="AT100" s="212" t="s">
        <v>130</v>
      </c>
      <c r="AU100" s="212" t="s">
        <v>82</v>
      </c>
      <c r="AV100" s="14" t="s">
        <v>82</v>
      </c>
      <c r="AW100" s="14" t="s">
        <v>35</v>
      </c>
      <c r="AX100" s="14" t="s">
        <v>80</v>
      </c>
      <c r="AY100" s="212" t="s">
        <v>119</v>
      </c>
    </row>
    <row r="101" spans="1:65" s="2" customFormat="1" ht="21.75" customHeight="1">
      <c r="A101" s="35"/>
      <c r="B101" s="36"/>
      <c r="C101" s="173" t="s">
        <v>126</v>
      </c>
      <c r="D101" s="173" t="s">
        <v>121</v>
      </c>
      <c r="E101" s="174" t="s">
        <v>146</v>
      </c>
      <c r="F101" s="175" t="s">
        <v>147</v>
      </c>
      <c r="G101" s="176" t="s">
        <v>124</v>
      </c>
      <c r="H101" s="177">
        <v>2130.99</v>
      </c>
      <c r="I101" s="178"/>
      <c r="J101" s="179">
        <f>ROUND(I101*H101,2)</f>
        <v>0</v>
      </c>
      <c r="K101" s="175" t="s">
        <v>125</v>
      </c>
      <c r="L101" s="40"/>
      <c r="M101" s="180" t="s">
        <v>19</v>
      </c>
      <c r="N101" s="181" t="s">
        <v>44</v>
      </c>
      <c r="O101" s="65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2">
        <f>S101*H101</f>
        <v>0</v>
      </c>
      <c r="U101" s="183" t="s">
        <v>19</v>
      </c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4" t="s">
        <v>126</v>
      </c>
      <c r="AT101" s="184" t="s">
        <v>121</v>
      </c>
      <c r="AU101" s="184" t="s">
        <v>82</v>
      </c>
      <c r="AY101" s="18" t="s">
        <v>119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8" t="s">
        <v>80</v>
      </c>
      <c r="BK101" s="185">
        <f>ROUND(I101*H101,2)</f>
        <v>0</v>
      </c>
      <c r="BL101" s="18" t="s">
        <v>126</v>
      </c>
      <c r="BM101" s="184" t="s">
        <v>148</v>
      </c>
    </row>
    <row r="102" spans="1:47" s="2" customFormat="1" ht="11.25">
      <c r="A102" s="35"/>
      <c r="B102" s="36"/>
      <c r="C102" s="37"/>
      <c r="D102" s="186" t="s">
        <v>128</v>
      </c>
      <c r="E102" s="37"/>
      <c r="F102" s="187" t="s">
        <v>149</v>
      </c>
      <c r="G102" s="37"/>
      <c r="H102" s="37"/>
      <c r="I102" s="188"/>
      <c r="J102" s="37"/>
      <c r="K102" s="37"/>
      <c r="L102" s="40"/>
      <c r="M102" s="189"/>
      <c r="N102" s="190"/>
      <c r="O102" s="65"/>
      <c r="P102" s="65"/>
      <c r="Q102" s="65"/>
      <c r="R102" s="65"/>
      <c r="S102" s="65"/>
      <c r="T102" s="65"/>
      <c r="U102" s="66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128</v>
      </c>
      <c r="AU102" s="18" t="s">
        <v>82</v>
      </c>
    </row>
    <row r="103" spans="2:51" s="13" customFormat="1" ht="11.25">
      <c r="B103" s="191"/>
      <c r="C103" s="192"/>
      <c r="D103" s="193" t="s">
        <v>130</v>
      </c>
      <c r="E103" s="194" t="s">
        <v>19</v>
      </c>
      <c r="F103" s="195" t="s">
        <v>150</v>
      </c>
      <c r="G103" s="192"/>
      <c r="H103" s="194" t="s">
        <v>19</v>
      </c>
      <c r="I103" s="196"/>
      <c r="J103" s="192"/>
      <c r="K103" s="192"/>
      <c r="L103" s="197"/>
      <c r="M103" s="198"/>
      <c r="N103" s="199"/>
      <c r="O103" s="199"/>
      <c r="P103" s="199"/>
      <c r="Q103" s="199"/>
      <c r="R103" s="199"/>
      <c r="S103" s="199"/>
      <c r="T103" s="199"/>
      <c r="U103" s="200"/>
      <c r="AT103" s="201" t="s">
        <v>130</v>
      </c>
      <c r="AU103" s="201" t="s">
        <v>82</v>
      </c>
      <c r="AV103" s="13" t="s">
        <v>80</v>
      </c>
      <c r="AW103" s="13" t="s">
        <v>35</v>
      </c>
      <c r="AX103" s="13" t="s">
        <v>73</v>
      </c>
      <c r="AY103" s="201" t="s">
        <v>119</v>
      </c>
    </row>
    <row r="104" spans="2:51" s="14" customFormat="1" ht="11.25">
      <c r="B104" s="202"/>
      <c r="C104" s="203"/>
      <c r="D104" s="193" t="s">
        <v>130</v>
      </c>
      <c r="E104" s="204" t="s">
        <v>19</v>
      </c>
      <c r="F104" s="205" t="s">
        <v>138</v>
      </c>
      <c r="G104" s="203"/>
      <c r="H104" s="206">
        <v>2130.99</v>
      </c>
      <c r="I104" s="207"/>
      <c r="J104" s="203"/>
      <c r="K104" s="203"/>
      <c r="L104" s="208"/>
      <c r="M104" s="209"/>
      <c r="N104" s="210"/>
      <c r="O104" s="210"/>
      <c r="P104" s="210"/>
      <c r="Q104" s="210"/>
      <c r="R104" s="210"/>
      <c r="S104" s="210"/>
      <c r="T104" s="210"/>
      <c r="U104" s="211"/>
      <c r="AT104" s="212" t="s">
        <v>130</v>
      </c>
      <c r="AU104" s="212" t="s">
        <v>82</v>
      </c>
      <c r="AV104" s="14" t="s">
        <v>82</v>
      </c>
      <c r="AW104" s="14" t="s">
        <v>35</v>
      </c>
      <c r="AX104" s="14" t="s">
        <v>80</v>
      </c>
      <c r="AY104" s="212" t="s">
        <v>119</v>
      </c>
    </row>
    <row r="105" spans="1:65" s="2" customFormat="1" ht="24.2" customHeight="1">
      <c r="A105" s="35"/>
      <c r="B105" s="36"/>
      <c r="C105" s="173" t="s">
        <v>151</v>
      </c>
      <c r="D105" s="173" t="s">
        <v>121</v>
      </c>
      <c r="E105" s="174" t="s">
        <v>152</v>
      </c>
      <c r="F105" s="175" t="s">
        <v>153</v>
      </c>
      <c r="G105" s="176" t="s">
        <v>154</v>
      </c>
      <c r="H105" s="177">
        <v>314</v>
      </c>
      <c r="I105" s="178"/>
      <c r="J105" s="179">
        <f>ROUND(I105*H105,2)</f>
        <v>0</v>
      </c>
      <c r="K105" s="175" t="s">
        <v>125</v>
      </c>
      <c r="L105" s="40"/>
      <c r="M105" s="180" t="s">
        <v>19</v>
      </c>
      <c r="N105" s="181" t="s">
        <v>44</v>
      </c>
      <c r="O105" s="65"/>
      <c r="P105" s="182">
        <f>O105*H105</f>
        <v>0</v>
      </c>
      <c r="Q105" s="182">
        <v>0</v>
      </c>
      <c r="R105" s="182">
        <f>Q105*H105</f>
        <v>0</v>
      </c>
      <c r="S105" s="182">
        <v>0.205</v>
      </c>
      <c r="T105" s="182">
        <f>S105*H105</f>
        <v>64.36999999999999</v>
      </c>
      <c r="U105" s="183" t="s">
        <v>19</v>
      </c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4" t="s">
        <v>126</v>
      </c>
      <c r="AT105" s="184" t="s">
        <v>121</v>
      </c>
      <c r="AU105" s="184" t="s">
        <v>82</v>
      </c>
      <c r="AY105" s="18" t="s">
        <v>119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8" t="s">
        <v>80</v>
      </c>
      <c r="BK105" s="185">
        <f>ROUND(I105*H105,2)</f>
        <v>0</v>
      </c>
      <c r="BL105" s="18" t="s">
        <v>126</v>
      </c>
      <c r="BM105" s="184" t="s">
        <v>155</v>
      </c>
    </row>
    <row r="106" spans="1:47" s="2" customFormat="1" ht="11.25">
      <c r="A106" s="35"/>
      <c r="B106" s="36"/>
      <c r="C106" s="37"/>
      <c r="D106" s="186" t="s">
        <v>128</v>
      </c>
      <c r="E106" s="37"/>
      <c r="F106" s="187" t="s">
        <v>156</v>
      </c>
      <c r="G106" s="37"/>
      <c r="H106" s="37"/>
      <c r="I106" s="188"/>
      <c r="J106" s="37"/>
      <c r="K106" s="37"/>
      <c r="L106" s="40"/>
      <c r="M106" s="189"/>
      <c r="N106" s="190"/>
      <c r="O106" s="65"/>
      <c r="P106" s="65"/>
      <c r="Q106" s="65"/>
      <c r="R106" s="65"/>
      <c r="S106" s="65"/>
      <c r="T106" s="65"/>
      <c r="U106" s="66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128</v>
      </c>
      <c r="AU106" s="18" t="s">
        <v>82</v>
      </c>
    </row>
    <row r="107" spans="2:51" s="13" customFormat="1" ht="11.25">
      <c r="B107" s="191"/>
      <c r="C107" s="192"/>
      <c r="D107" s="193" t="s">
        <v>130</v>
      </c>
      <c r="E107" s="194" t="s">
        <v>19</v>
      </c>
      <c r="F107" s="195" t="s">
        <v>157</v>
      </c>
      <c r="G107" s="192"/>
      <c r="H107" s="194" t="s">
        <v>19</v>
      </c>
      <c r="I107" s="196"/>
      <c r="J107" s="192"/>
      <c r="K107" s="192"/>
      <c r="L107" s="197"/>
      <c r="M107" s="198"/>
      <c r="N107" s="199"/>
      <c r="O107" s="199"/>
      <c r="P107" s="199"/>
      <c r="Q107" s="199"/>
      <c r="R107" s="199"/>
      <c r="S107" s="199"/>
      <c r="T107" s="199"/>
      <c r="U107" s="200"/>
      <c r="AT107" s="201" t="s">
        <v>130</v>
      </c>
      <c r="AU107" s="201" t="s">
        <v>82</v>
      </c>
      <c r="AV107" s="13" t="s">
        <v>80</v>
      </c>
      <c r="AW107" s="13" t="s">
        <v>35</v>
      </c>
      <c r="AX107" s="13" t="s">
        <v>73</v>
      </c>
      <c r="AY107" s="201" t="s">
        <v>119</v>
      </c>
    </row>
    <row r="108" spans="2:51" s="13" customFormat="1" ht="11.25">
      <c r="B108" s="191"/>
      <c r="C108" s="192"/>
      <c r="D108" s="193" t="s">
        <v>130</v>
      </c>
      <c r="E108" s="194" t="s">
        <v>19</v>
      </c>
      <c r="F108" s="195" t="s">
        <v>158</v>
      </c>
      <c r="G108" s="192"/>
      <c r="H108" s="194" t="s">
        <v>19</v>
      </c>
      <c r="I108" s="196"/>
      <c r="J108" s="192"/>
      <c r="K108" s="192"/>
      <c r="L108" s="197"/>
      <c r="M108" s="198"/>
      <c r="N108" s="199"/>
      <c r="O108" s="199"/>
      <c r="P108" s="199"/>
      <c r="Q108" s="199"/>
      <c r="R108" s="199"/>
      <c r="S108" s="199"/>
      <c r="T108" s="199"/>
      <c r="U108" s="200"/>
      <c r="AT108" s="201" t="s">
        <v>130</v>
      </c>
      <c r="AU108" s="201" t="s">
        <v>82</v>
      </c>
      <c r="AV108" s="13" t="s">
        <v>80</v>
      </c>
      <c r="AW108" s="13" t="s">
        <v>35</v>
      </c>
      <c r="AX108" s="13" t="s">
        <v>73</v>
      </c>
      <c r="AY108" s="201" t="s">
        <v>119</v>
      </c>
    </row>
    <row r="109" spans="2:51" s="14" customFormat="1" ht="11.25">
      <c r="B109" s="202"/>
      <c r="C109" s="203"/>
      <c r="D109" s="193" t="s">
        <v>130</v>
      </c>
      <c r="E109" s="204" t="s">
        <v>19</v>
      </c>
      <c r="F109" s="205" t="s">
        <v>159</v>
      </c>
      <c r="G109" s="203"/>
      <c r="H109" s="206">
        <v>314</v>
      </c>
      <c r="I109" s="207"/>
      <c r="J109" s="203"/>
      <c r="K109" s="203"/>
      <c r="L109" s="208"/>
      <c r="M109" s="209"/>
      <c r="N109" s="210"/>
      <c r="O109" s="210"/>
      <c r="P109" s="210"/>
      <c r="Q109" s="210"/>
      <c r="R109" s="210"/>
      <c r="S109" s="210"/>
      <c r="T109" s="210"/>
      <c r="U109" s="211"/>
      <c r="AT109" s="212" t="s">
        <v>130</v>
      </c>
      <c r="AU109" s="212" t="s">
        <v>82</v>
      </c>
      <c r="AV109" s="14" t="s">
        <v>82</v>
      </c>
      <c r="AW109" s="14" t="s">
        <v>35</v>
      </c>
      <c r="AX109" s="14" t="s">
        <v>80</v>
      </c>
      <c r="AY109" s="212" t="s">
        <v>119</v>
      </c>
    </row>
    <row r="110" spans="1:65" s="2" customFormat="1" ht="24.2" customHeight="1">
      <c r="A110" s="35"/>
      <c r="B110" s="36"/>
      <c r="C110" s="173" t="s">
        <v>160</v>
      </c>
      <c r="D110" s="173" t="s">
        <v>121</v>
      </c>
      <c r="E110" s="174" t="s">
        <v>161</v>
      </c>
      <c r="F110" s="175" t="s">
        <v>162</v>
      </c>
      <c r="G110" s="176" t="s">
        <v>154</v>
      </c>
      <c r="H110" s="177">
        <v>454</v>
      </c>
      <c r="I110" s="178"/>
      <c r="J110" s="179">
        <f>ROUND(I110*H110,2)</f>
        <v>0</v>
      </c>
      <c r="K110" s="175" t="s">
        <v>125</v>
      </c>
      <c r="L110" s="40"/>
      <c r="M110" s="180" t="s">
        <v>19</v>
      </c>
      <c r="N110" s="181" t="s">
        <v>44</v>
      </c>
      <c r="O110" s="65"/>
      <c r="P110" s="182">
        <f>O110*H110</f>
        <v>0</v>
      </c>
      <c r="Q110" s="182">
        <v>0</v>
      </c>
      <c r="R110" s="182">
        <f>Q110*H110</f>
        <v>0</v>
      </c>
      <c r="S110" s="182">
        <v>0.115</v>
      </c>
      <c r="T110" s="182">
        <f>S110*H110</f>
        <v>52.21</v>
      </c>
      <c r="U110" s="183" t="s">
        <v>19</v>
      </c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4" t="s">
        <v>126</v>
      </c>
      <c r="AT110" s="184" t="s">
        <v>121</v>
      </c>
      <c r="AU110" s="184" t="s">
        <v>82</v>
      </c>
      <c r="AY110" s="18" t="s">
        <v>119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8" t="s">
        <v>80</v>
      </c>
      <c r="BK110" s="185">
        <f>ROUND(I110*H110,2)</f>
        <v>0</v>
      </c>
      <c r="BL110" s="18" t="s">
        <v>126</v>
      </c>
      <c r="BM110" s="184" t="s">
        <v>163</v>
      </c>
    </row>
    <row r="111" spans="1:47" s="2" customFormat="1" ht="11.25">
      <c r="A111" s="35"/>
      <c r="B111" s="36"/>
      <c r="C111" s="37"/>
      <c r="D111" s="186" t="s">
        <v>128</v>
      </c>
      <c r="E111" s="37"/>
      <c r="F111" s="187" t="s">
        <v>164</v>
      </c>
      <c r="G111" s="37"/>
      <c r="H111" s="37"/>
      <c r="I111" s="188"/>
      <c r="J111" s="37"/>
      <c r="K111" s="37"/>
      <c r="L111" s="40"/>
      <c r="M111" s="189"/>
      <c r="N111" s="190"/>
      <c r="O111" s="65"/>
      <c r="P111" s="65"/>
      <c r="Q111" s="65"/>
      <c r="R111" s="65"/>
      <c r="S111" s="65"/>
      <c r="T111" s="65"/>
      <c r="U111" s="66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128</v>
      </c>
      <c r="AU111" s="18" t="s">
        <v>82</v>
      </c>
    </row>
    <row r="112" spans="2:51" s="13" customFormat="1" ht="22.5">
      <c r="B112" s="191"/>
      <c r="C112" s="192"/>
      <c r="D112" s="193" t="s">
        <v>130</v>
      </c>
      <c r="E112" s="194" t="s">
        <v>19</v>
      </c>
      <c r="F112" s="195" t="s">
        <v>165</v>
      </c>
      <c r="G112" s="192"/>
      <c r="H112" s="194" t="s">
        <v>19</v>
      </c>
      <c r="I112" s="196"/>
      <c r="J112" s="192"/>
      <c r="K112" s="192"/>
      <c r="L112" s="197"/>
      <c r="M112" s="198"/>
      <c r="N112" s="199"/>
      <c r="O112" s="199"/>
      <c r="P112" s="199"/>
      <c r="Q112" s="199"/>
      <c r="R112" s="199"/>
      <c r="S112" s="199"/>
      <c r="T112" s="199"/>
      <c r="U112" s="200"/>
      <c r="AT112" s="201" t="s">
        <v>130</v>
      </c>
      <c r="AU112" s="201" t="s">
        <v>82</v>
      </c>
      <c r="AV112" s="13" t="s">
        <v>80</v>
      </c>
      <c r="AW112" s="13" t="s">
        <v>35</v>
      </c>
      <c r="AX112" s="13" t="s">
        <v>73</v>
      </c>
      <c r="AY112" s="201" t="s">
        <v>119</v>
      </c>
    </row>
    <row r="113" spans="2:51" s="13" customFormat="1" ht="11.25">
      <c r="B113" s="191"/>
      <c r="C113" s="192"/>
      <c r="D113" s="193" t="s">
        <v>130</v>
      </c>
      <c r="E113" s="194" t="s">
        <v>19</v>
      </c>
      <c r="F113" s="195" t="s">
        <v>166</v>
      </c>
      <c r="G113" s="192"/>
      <c r="H113" s="194" t="s">
        <v>19</v>
      </c>
      <c r="I113" s="196"/>
      <c r="J113" s="192"/>
      <c r="K113" s="192"/>
      <c r="L113" s="197"/>
      <c r="M113" s="198"/>
      <c r="N113" s="199"/>
      <c r="O113" s="199"/>
      <c r="P113" s="199"/>
      <c r="Q113" s="199"/>
      <c r="R113" s="199"/>
      <c r="S113" s="199"/>
      <c r="T113" s="199"/>
      <c r="U113" s="200"/>
      <c r="AT113" s="201" t="s">
        <v>130</v>
      </c>
      <c r="AU113" s="201" t="s">
        <v>82</v>
      </c>
      <c r="AV113" s="13" t="s">
        <v>80</v>
      </c>
      <c r="AW113" s="13" t="s">
        <v>35</v>
      </c>
      <c r="AX113" s="13" t="s">
        <v>73</v>
      </c>
      <c r="AY113" s="201" t="s">
        <v>119</v>
      </c>
    </row>
    <row r="114" spans="2:51" s="13" customFormat="1" ht="11.25">
      <c r="B114" s="191"/>
      <c r="C114" s="192"/>
      <c r="D114" s="193" t="s">
        <v>130</v>
      </c>
      <c r="E114" s="194" t="s">
        <v>19</v>
      </c>
      <c r="F114" s="195" t="s">
        <v>158</v>
      </c>
      <c r="G114" s="192"/>
      <c r="H114" s="194" t="s">
        <v>19</v>
      </c>
      <c r="I114" s="196"/>
      <c r="J114" s="192"/>
      <c r="K114" s="192"/>
      <c r="L114" s="197"/>
      <c r="M114" s="198"/>
      <c r="N114" s="199"/>
      <c r="O114" s="199"/>
      <c r="P114" s="199"/>
      <c r="Q114" s="199"/>
      <c r="R114" s="199"/>
      <c r="S114" s="199"/>
      <c r="T114" s="199"/>
      <c r="U114" s="200"/>
      <c r="AT114" s="201" t="s">
        <v>130</v>
      </c>
      <c r="AU114" s="201" t="s">
        <v>82</v>
      </c>
      <c r="AV114" s="13" t="s">
        <v>80</v>
      </c>
      <c r="AW114" s="13" t="s">
        <v>35</v>
      </c>
      <c r="AX114" s="13" t="s">
        <v>73</v>
      </c>
      <c r="AY114" s="201" t="s">
        <v>119</v>
      </c>
    </row>
    <row r="115" spans="2:51" s="14" customFormat="1" ht="11.25">
      <c r="B115" s="202"/>
      <c r="C115" s="203"/>
      <c r="D115" s="193" t="s">
        <v>130</v>
      </c>
      <c r="E115" s="204" t="s">
        <v>19</v>
      </c>
      <c r="F115" s="205" t="s">
        <v>167</v>
      </c>
      <c r="G115" s="203"/>
      <c r="H115" s="206">
        <v>454</v>
      </c>
      <c r="I115" s="207"/>
      <c r="J115" s="203"/>
      <c r="K115" s="203"/>
      <c r="L115" s="208"/>
      <c r="M115" s="209"/>
      <c r="N115" s="210"/>
      <c r="O115" s="210"/>
      <c r="P115" s="210"/>
      <c r="Q115" s="210"/>
      <c r="R115" s="210"/>
      <c r="S115" s="210"/>
      <c r="T115" s="210"/>
      <c r="U115" s="211"/>
      <c r="AT115" s="212" t="s">
        <v>130</v>
      </c>
      <c r="AU115" s="212" t="s">
        <v>82</v>
      </c>
      <c r="AV115" s="14" t="s">
        <v>82</v>
      </c>
      <c r="AW115" s="14" t="s">
        <v>35</v>
      </c>
      <c r="AX115" s="14" t="s">
        <v>80</v>
      </c>
      <c r="AY115" s="212" t="s">
        <v>119</v>
      </c>
    </row>
    <row r="116" spans="2:63" s="12" customFormat="1" ht="22.9" customHeight="1">
      <c r="B116" s="157"/>
      <c r="C116" s="158"/>
      <c r="D116" s="159" t="s">
        <v>72</v>
      </c>
      <c r="E116" s="171" t="s">
        <v>151</v>
      </c>
      <c r="F116" s="171" t="s">
        <v>168</v>
      </c>
      <c r="G116" s="158"/>
      <c r="H116" s="158"/>
      <c r="I116" s="161"/>
      <c r="J116" s="172">
        <f>BK116</f>
        <v>0</v>
      </c>
      <c r="K116" s="158"/>
      <c r="L116" s="163"/>
      <c r="M116" s="164"/>
      <c r="N116" s="165"/>
      <c r="O116" s="165"/>
      <c r="P116" s="166">
        <f>SUM(P117:P151)</f>
        <v>0</v>
      </c>
      <c r="Q116" s="165"/>
      <c r="R116" s="166">
        <f>SUM(R117:R151)</f>
        <v>1461.0064437600001</v>
      </c>
      <c r="S116" s="165"/>
      <c r="T116" s="166">
        <f>SUM(T117:T151)</f>
        <v>0</v>
      </c>
      <c r="U116" s="167"/>
      <c r="AR116" s="168" t="s">
        <v>80</v>
      </c>
      <c r="AT116" s="169" t="s">
        <v>72</v>
      </c>
      <c r="AU116" s="169" t="s">
        <v>80</v>
      </c>
      <c r="AY116" s="168" t="s">
        <v>119</v>
      </c>
      <c r="BK116" s="170">
        <f>SUM(BK117:BK151)</f>
        <v>0</v>
      </c>
    </row>
    <row r="117" spans="1:65" s="2" customFormat="1" ht="24.2" customHeight="1">
      <c r="A117" s="35"/>
      <c r="B117" s="36"/>
      <c r="C117" s="173" t="s">
        <v>169</v>
      </c>
      <c r="D117" s="173" t="s">
        <v>121</v>
      </c>
      <c r="E117" s="174" t="s">
        <v>170</v>
      </c>
      <c r="F117" s="175" t="s">
        <v>171</v>
      </c>
      <c r="G117" s="176" t="s">
        <v>124</v>
      </c>
      <c r="H117" s="177">
        <v>100</v>
      </c>
      <c r="I117" s="178"/>
      <c r="J117" s="179">
        <f>ROUND(I117*H117,2)</f>
        <v>0</v>
      </c>
      <c r="K117" s="175" t="s">
        <v>125</v>
      </c>
      <c r="L117" s="40"/>
      <c r="M117" s="180" t="s">
        <v>19</v>
      </c>
      <c r="N117" s="181" t="s">
        <v>44</v>
      </c>
      <c r="O117" s="65"/>
      <c r="P117" s="182">
        <f>O117*H117</f>
        <v>0</v>
      </c>
      <c r="Q117" s="182">
        <v>0.15826</v>
      </c>
      <c r="R117" s="182">
        <f>Q117*H117</f>
        <v>15.826</v>
      </c>
      <c r="S117" s="182">
        <v>0</v>
      </c>
      <c r="T117" s="182">
        <f>S117*H117</f>
        <v>0</v>
      </c>
      <c r="U117" s="183" t="s">
        <v>19</v>
      </c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4" t="s">
        <v>126</v>
      </c>
      <c r="AT117" s="184" t="s">
        <v>121</v>
      </c>
      <c r="AU117" s="184" t="s">
        <v>82</v>
      </c>
      <c r="AY117" s="18" t="s">
        <v>119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8" t="s">
        <v>80</v>
      </c>
      <c r="BK117" s="185">
        <f>ROUND(I117*H117,2)</f>
        <v>0</v>
      </c>
      <c r="BL117" s="18" t="s">
        <v>126</v>
      </c>
      <c r="BM117" s="184" t="s">
        <v>172</v>
      </c>
    </row>
    <row r="118" spans="1:47" s="2" customFormat="1" ht="11.25">
      <c r="A118" s="35"/>
      <c r="B118" s="36"/>
      <c r="C118" s="37"/>
      <c r="D118" s="186" t="s">
        <v>128</v>
      </c>
      <c r="E118" s="37"/>
      <c r="F118" s="187" t="s">
        <v>173</v>
      </c>
      <c r="G118" s="37"/>
      <c r="H118" s="37"/>
      <c r="I118" s="188"/>
      <c r="J118" s="37"/>
      <c r="K118" s="37"/>
      <c r="L118" s="40"/>
      <c r="M118" s="189"/>
      <c r="N118" s="190"/>
      <c r="O118" s="65"/>
      <c r="P118" s="65"/>
      <c r="Q118" s="65"/>
      <c r="R118" s="65"/>
      <c r="S118" s="65"/>
      <c r="T118" s="65"/>
      <c r="U118" s="66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128</v>
      </c>
      <c r="AU118" s="18" t="s">
        <v>82</v>
      </c>
    </row>
    <row r="119" spans="2:51" s="13" customFormat="1" ht="11.25">
      <c r="B119" s="191"/>
      <c r="C119" s="192"/>
      <c r="D119" s="193" t="s">
        <v>130</v>
      </c>
      <c r="E119" s="194" t="s">
        <v>19</v>
      </c>
      <c r="F119" s="195" t="s">
        <v>174</v>
      </c>
      <c r="G119" s="192"/>
      <c r="H119" s="194" t="s">
        <v>19</v>
      </c>
      <c r="I119" s="196"/>
      <c r="J119" s="192"/>
      <c r="K119" s="192"/>
      <c r="L119" s="197"/>
      <c r="M119" s="198"/>
      <c r="N119" s="199"/>
      <c r="O119" s="199"/>
      <c r="P119" s="199"/>
      <c r="Q119" s="199"/>
      <c r="R119" s="199"/>
      <c r="S119" s="199"/>
      <c r="T119" s="199"/>
      <c r="U119" s="200"/>
      <c r="AT119" s="201" t="s">
        <v>130</v>
      </c>
      <c r="AU119" s="201" t="s">
        <v>82</v>
      </c>
      <c r="AV119" s="13" t="s">
        <v>80</v>
      </c>
      <c r="AW119" s="13" t="s">
        <v>35</v>
      </c>
      <c r="AX119" s="13" t="s">
        <v>73</v>
      </c>
      <c r="AY119" s="201" t="s">
        <v>119</v>
      </c>
    </row>
    <row r="120" spans="2:51" s="14" customFormat="1" ht="11.25">
      <c r="B120" s="202"/>
      <c r="C120" s="203"/>
      <c r="D120" s="193" t="s">
        <v>130</v>
      </c>
      <c r="E120" s="204" t="s">
        <v>19</v>
      </c>
      <c r="F120" s="205" t="s">
        <v>175</v>
      </c>
      <c r="G120" s="203"/>
      <c r="H120" s="206">
        <v>100</v>
      </c>
      <c r="I120" s="207"/>
      <c r="J120" s="203"/>
      <c r="K120" s="203"/>
      <c r="L120" s="208"/>
      <c r="M120" s="209"/>
      <c r="N120" s="210"/>
      <c r="O120" s="210"/>
      <c r="P120" s="210"/>
      <c r="Q120" s="210"/>
      <c r="R120" s="210"/>
      <c r="S120" s="210"/>
      <c r="T120" s="210"/>
      <c r="U120" s="211"/>
      <c r="AT120" s="212" t="s">
        <v>130</v>
      </c>
      <c r="AU120" s="212" t="s">
        <v>82</v>
      </c>
      <c r="AV120" s="14" t="s">
        <v>82</v>
      </c>
      <c r="AW120" s="14" t="s">
        <v>35</v>
      </c>
      <c r="AX120" s="14" t="s">
        <v>80</v>
      </c>
      <c r="AY120" s="212" t="s">
        <v>119</v>
      </c>
    </row>
    <row r="121" spans="1:65" s="2" customFormat="1" ht="37.9" customHeight="1">
      <c r="A121" s="35"/>
      <c r="B121" s="36"/>
      <c r="C121" s="173" t="s">
        <v>176</v>
      </c>
      <c r="D121" s="173" t="s">
        <v>121</v>
      </c>
      <c r="E121" s="174" t="s">
        <v>177</v>
      </c>
      <c r="F121" s="175" t="s">
        <v>178</v>
      </c>
      <c r="G121" s="176" t="s">
        <v>124</v>
      </c>
      <c r="H121" s="177">
        <v>2130.99</v>
      </c>
      <c r="I121" s="178"/>
      <c r="J121" s="179">
        <f>ROUND(I121*H121,2)</f>
        <v>0</v>
      </c>
      <c r="K121" s="175" t="s">
        <v>125</v>
      </c>
      <c r="L121" s="40"/>
      <c r="M121" s="180" t="s">
        <v>19</v>
      </c>
      <c r="N121" s="181" t="s">
        <v>44</v>
      </c>
      <c r="O121" s="65"/>
      <c r="P121" s="182">
        <f>O121*H121</f>
        <v>0</v>
      </c>
      <c r="Q121" s="182">
        <v>0.05909</v>
      </c>
      <c r="R121" s="182">
        <f>Q121*H121</f>
        <v>125.92019909999998</v>
      </c>
      <c r="S121" s="182">
        <v>0</v>
      </c>
      <c r="T121" s="182">
        <f>S121*H121</f>
        <v>0</v>
      </c>
      <c r="U121" s="183" t="s">
        <v>19</v>
      </c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4" t="s">
        <v>126</v>
      </c>
      <c r="AT121" s="184" t="s">
        <v>121</v>
      </c>
      <c r="AU121" s="184" t="s">
        <v>82</v>
      </c>
      <c r="AY121" s="18" t="s">
        <v>119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8" t="s">
        <v>80</v>
      </c>
      <c r="BK121" s="185">
        <f>ROUND(I121*H121,2)</f>
        <v>0</v>
      </c>
      <c r="BL121" s="18" t="s">
        <v>126</v>
      </c>
      <c r="BM121" s="184" t="s">
        <v>179</v>
      </c>
    </row>
    <row r="122" spans="1:47" s="2" customFormat="1" ht="11.25">
      <c r="A122" s="35"/>
      <c r="B122" s="36"/>
      <c r="C122" s="37"/>
      <c r="D122" s="186" t="s">
        <v>128</v>
      </c>
      <c r="E122" s="37"/>
      <c r="F122" s="187" t="s">
        <v>180</v>
      </c>
      <c r="G122" s="37"/>
      <c r="H122" s="37"/>
      <c r="I122" s="188"/>
      <c r="J122" s="37"/>
      <c r="K122" s="37"/>
      <c r="L122" s="40"/>
      <c r="M122" s="189"/>
      <c r="N122" s="190"/>
      <c r="O122" s="65"/>
      <c r="P122" s="65"/>
      <c r="Q122" s="65"/>
      <c r="R122" s="65"/>
      <c r="S122" s="65"/>
      <c r="T122" s="65"/>
      <c r="U122" s="66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128</v>
      </c>
      <c r="AU122" s="18" t="s">
        <v>82</v>
      </c>
    </row>
    <row r="123" spans="2:51" s="13" customFormat="1" ht="11.25">
      <c r="B123" s="191"/>
      <c r="C123" s="192"/>
      <c r="D123" s="193" t="s">
        <v>130</v>
      </c>
      <c r="E123" s="194" t="s">
        <v>19</v>
      </c>
      <c r="F123" s="195" t="s">
        <v>181</v>
      </c>
      <c r="G123" s="192"/>
      <c r="H123" s="194" t="s">
        <v>19</v>
      </c>
      <c r="I123" s="196"/>
      <c r="J123" s="192"/>
      <c r="K123" s="192"/>
      <c r="L123" s="197"/>
      <c r="M123" s="198"/>
      <c r="N123" s="199"/>
      <c r="O123" s="199"/>
      <c r="P123" s="199"/>
      <c r="Q123" s="199"/>
      <c r="R123" s="199"/>
      <c r="S123" s="199"/>
      <c r="T123" s="199"/>
      <c r="U123" s="200"/>
      <c r="AT123" s="201" t="s">
        <v>130</v>
      </c>
      <c r="AU123" s="201" t="s">
        <v>82</v>
      </c>
      <c r="AV123" s="13" t="s">
        <v>80</v>
      </c>
      <c r="AW123" s="13" t="s">
        <v>35</v>
      </c>
      <c r="AX123" s="13" t="s">
        <v>73</v>
      </c>
      <c r="AY123" s="201" t="s">
        <v>119</v>
      </c>
    </row>
    <row r="124" spans="2:51" s="14" customFormat="1" ht="11.25">
      <c r="B124" s="202"/>
      <c r="C124" s="203"/>
      <c r="D124" s="193" t="s">
        <v>130</v>
      </c>
      <c r="E124" s="204" t="s">
        <v>19</v>
      </c>
      <c r="F124" s="205" t="s">
        <v>138</v>
      </c>
      <c r="G124" s="203"/>
      <c r="H124" s="206">
        <v>2130.99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0"/>
      <c r="U124" s="211"/>
      <c r="AT124" s="212" t="s">
        <v>130</v>
      </c>
      <c r="AU124" s="212" t="s">
        <v>82</v>
      </c>
      <c r="AV124" s="14" t="s">
        <v>82</v>
      </c>
      <c r="AW124" s="14" t="s">
        <v>35</v>
      </c>
      <c r="AX124" s="14" t="s">
        <v>80</v>
      </c>
      <c r="AY124" s="212" t="s">
        <v>119</v>
      </c>
    </row>
    <row r="125" spans="1:65" s="2" customFormat="1" ht="21.75" customHeight="1">
      <c r="A125" s="35"/>
      <c r="B125" s="36"/>
      <c r="C125" s="173" t="s">
        <v>182</v>
      </c>
      <c r="D125" s="173" t="s">
        <v>121</v>
      </c>
      <c r="E125" s="174" t="s">
        <v>183</v>
      </c>
      <c r="F125" s="175" t="s">
        <v>184</v>
      </c>
      <c r="G125" s="176" t="s">
        <v>124</v>
      </c>
      <c r="H125" s="177">
        <v>309.702</v>
      </c>
      <c r="I125" s="178"/>
      <c r="J125" s="179">
        <f>ROUND(I125*H125,2)</f>
        <v>0</v>
      </c>
      <c r="K125" s="175" t="s">
        <v>125</v>
      </c>
      <c r="L125" s="40"/>
      <c r="M125" s="180" t="s">
        <v>19</v>
      </c>
      <c r="N125" s="181" t="s">
        <v>44</v>
      </c>
      <c r="O125" s="65"/>
      <c r="P125" s="182">
        <f>O125*H125</f>
        <v>0</v>
      </c>
      <c r="Q125" s="182">
        <v>0.345</v>
      </c>
      <c r="R125" s="182">
        <f>Q125*H125</f>
        <v>106.84719</v>
      </c>
      <c r="S125" s="182">
        <v>0</v>
      </c>
      <c r="T125" s="182">
        <f>S125*H125</f>
        <v>0</v>
      </c>
      <c r="U125" s="183" t="s">
        <v>19</v>
      </c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4" t="s">
        <v>126</v>
      </c>
      <c r="AT125" s="184" t="s">
        <v>121</v>
      </c>
      <c r="AU125" s="184" t="s">
        <v>82</v>
      </c>
      <c r="AY125" s="18" t="s">
        <v>119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8" t="s">
        <v>80</v>
      </c>
      <c r="BK125" s="185">
        <f>ROUND(I125*H125,2)</f>
        <v>0</v>
      </c>
      <c r="BL125" s="18" t="s">
        <v>126</v>
      </c>
      <c r="BM125" s="184" t="s">
        <v>185</v>
      </c>
    </row>
    <row r="126" spans="1:47" s="2" customFormat="1" ht="11.25">
      <c r="A126" s="35"/>
      <c r="B126" s="36"/>
      <c r="C126" s="37"/>
      <c r="D126" s="186" t="s">
        <v>128</v>
      </c>
      <c r="E126" s="37"/>
      <c r="F126" s="187" t="s">
        <v>186</v>
      </c>
      <c r="G126" s="37"/>
      <c r="H126" s="37"/>
      <c r="I126" s="188"/>
      <c r="J126" s="37"/>
      <c r="K126" s="37"/>
      <c r="L126" s="40"/>
      <c r="M126" s="189"/>
      <c r="N126" s="190"/>
      <c r="O126" s="65"/>
      <c r="P126" s="65"/>
      <c r="Q126" s="65"/>
      <c r="R126" s="65"/>
      <c r="S126" s="65"/>
      <c r="T126" s="65"/>
      <c r="U126" s="66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128</v>
      </c>
      <c r="AU126" s="18" t="s">
        <v>82</v>
      </c>
    </row>
    <row r="127" spans="2:51" s="13" customFormat="1" ht="11.25">
      <c r="B127" s="191"/>
      <c r="C127" s="192"/>
      <c r="D127" s="193" t="s">
        <v>130</v>
      </c>
      <c r="E127" s="194" t="s">
        <v>19</v>
      </c>
      <c r="F127" s="195" t="s">
        <v>187</v>
      </c>
      <c r="G127" s="192"/>
      <c r="H127" s="194" t="s">
        <v>19</v>
      </c>
      <c r="I127" s="196"/>
      <c r="J127" s="192"/>
      <c r="K127" s="192"/>
      <c r="L127" s="197"/>
      <c r="M127" s="198"/>
      <c r="N127" s="199"/>
      <c r="O127" s="199"/>
      <c r="P127" s="199"/>
      <c r="Q127" s="199"/>
      <c r="R127" s="199"/>
      <c r="S127" s="199"/>
      <c r="T127" s="199"/>
      <c r="U127" s="200"/>
      <c r="AT127" s="201" t="s">
        <v>130</v>
      </c>
      <c r="AU127" s="201" t="s">
        <v>82</v>
      </c>
      <c r="AV127" s="13" t="s">
        <v>80</v>
      </c>
      <c r="AW127" s="13" t="s">
        <v>35</v>
      </c>
      <c r="AX127" s="13" t="s">
        <v>73</v>
      </c>
      <c r="AY127" s="201" t="s">
        <v>119</v>
      </c>
    </row>
    <row r="128" spans="2:51" s="14" customFormat="1" ht="11.25">
      <c r="B128" s="202"/>
      <c r="C128" s="203"/>
      <c r="D128" s="193" t="s">
        <v>130</v>
      </c>
      <c r="E128" s="204" t="s">
        <v>19</v>
      </c>
      <c r="F128" s="205" t="s">
        <v>188</v>
      </c>
      <c r="G128" s="203"/>
      <c r="H128" s="206">
        <v>309.702</v>
      </c>
      <c r="I128" s="207"/>
      <c r="J128" s="203"/>
      <c r="K128" s="203"/>
      <c r="L128" s="208"/>
      <c r="M128" s="209"/>
      <c r="N128" s="210"/>
      <c r="O128" s="210"/>
      <c r="P128" s="210"/>
      <c r="Q128" s="210"/>
      <c r="R128" s="210"/>
      <c r="S128" s="210"/>
      <c r="T128" s="210"/>
      <c r="U128" s="211"/>
      <c r="AT128" s="212" t="s">
        <v>130</v>
      </c>
      <c r="AU128" s="212" t="s">
        <v>82</v>
      </c>
      <c r="AV128" s="14" t="s">
        <v>82</v>
      </c>
      <c r="AW128" s="14" t="s">
        <v>35</v>
      </c>
      <c r="AX128" s="14" t="s">
        <v>80</v>
      </c>
      <c r="AY128" s="212" t="s">
        <v>119</v>
      </c>
    </row>
    <row r="129" spans="1:65" s="2" customFormat="1" ht="16.5" customHeight="1">
      <c r="A129" s="35"/>
      <c r="B129" s="36"/>
      <c r="C129" s="173" t="s">
        <v>189</v>
      </c>
      <c r="D129" s="173" t="s">
        <v>121</v>
      </c>
      <c r="E129" s="174" t="s">
        <v>190</v>
      </c>
      <c r="F129" s="175" t="s">
        <v>191</v>
      </c>
      <c r="G129" s="176" t="s">
        <v>124</v>
      </c>
      <c r="H129" s="177">
        <v>89.019</v>
      </c>
      <c r="I129" s="178"/>
      <c r="J129" s="179">
        <f>ROUND(I129*H129,2)</f>
        <v>0</v>
      </c>
      <c r="K129" s="175" t="s">
        <v>19</v>
      </c>
      <c r="L129" s="40"/>
      <c r="M129" s="180" t="s">
        <v>19</v>
      </c>
      <c r="N129" s="181" t="s">
        <v>44</v>
      </c>
      <c r="O129" s="65"/>
      <c r="P129" s="182">
        <f>O129*H129</f>
        <v>0</v>
      </c>
      <c r="Q129" s="182">
        <v>0.216</v>
      </c>
      <c r="R129" s="182">
        <f>Q129*H129</f>
        <v>19.228104000000002</v>
      </c>
      <c r="S129" s="182">
        <v>0</v>
      </c>
      <c r="T129" s="182">
        <f>S129*H129</f>
        <v>0</v>
      </c>
      <c r="U129" s="183" t="s">
        <v>19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4" t="s">
        <v>126</v>
      </c>
      <c r="AT129" s="184" t="s">
        <v>121</v>
      </c>
      <c r="AU129" s="184" t="s">
        <v>82</v>
      </c>
      <c r="AY129" s="18" t="s">
        <v>119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8" t="s">
        <v>80</v>
      </c>
      <c r="BK129" s="185">
        <f>ROUND(I129*H129,2)</f>
        <v>0</v>
      </c>
      <c r="BL129" s="18" t="s">
        <v>126</v>
      </c>
      <c r="BM129" s="184" t="s">
        <v>192</v>
      </c>
    </row>
    <row r="130" spans="2:51" s="13" customFormat="1" ht="11.25">
      <c r="B130" s="191"/>
      <c r="C130" s="192"/>
      <c r="D130" s="193" t="s">
        <v>130</v>
      </c>
      <c r="E130" s="194" t="s">
        <v>19</v>
      </c>
      <c r="F130" s="195" t="s">
        <v>193</v>
      </c>
      <c r="G130" s="192"/>
      <c r="H130" s="194" t="s">
        <v>19</v>
      </c>
      <c r="I130" s="196"/>
      <c r="J130" s="192"/>
      <c r="K130" s="192"/>
      <c r="L130" s="197"/>
      <c r="M130" s="198"/>
      <c r="N130" s="199"/>
      <c r="O130" s="199"/>
      <c r="P130" s="199"/>
      <c r="Q130" s="199"/>
      <c r="R130" s="199"/>
      <c r="S130" s="199"/>
      <c r="T130" s="199"/>
      <c r="U130" s="200"/>
      <c r="AT130" s="201" t="s">
        <v>130</v>
      </c>
      <c r="AU130" s="201" t="s">
        <v>82</v>
      </c>
      <c r="AV130" s="13" t="s">
        <v>80</v>
      </c>
      <c r="AW130" s="13" t="s">
        <v>35</v>
      </c>
      <c r="AX130" s="13" t="s">
        <v>73</v>
      </c>
      <c r="AY130" s="201" t="s">
        <v>119</v>
      </c>
    </row>
    <row r="131" spans="2:51" s="14" customFormat="1" ht="11.25">
      <c r="B131" s="202"/>
      <c r="C131" s="203"/>
      <c r="D131" s="193" t="s">
        <v>130</v>
      </c>
      <c r="E131" s="204" t="s">
        <v>19</v>
      </c>
      <c r="F131" s="205" t="s">
        <v>194</v>
      </c>
      <c r="G131" s="203"/>
      <c r="H131" s="206">
        <v>89.019</v>
      </c>
      <c r="I131" s="207"/>
      <c r="J131" s="203"/>
      <c r="K131" s="203"/>
      <c r="L131" s="208"/>
      <c r="M131" s="209"/>
      <c r="N131" s="210"/>
      <c r="O131" s="210"/>
      <c r="P131" s="210"/>
      <c r="Q131" s="210"/>
      <c r="R131" s="210"/>
      <c r="S131" s="210"/>
      <c r="T131" s="210"/>
      <c r="U131" s="211"/>
      <c r="AT131" s="212" t="s">
        <v>130</v>
      </c>
      <c r="AU131" s="212" t="s">
        <v>82</v>
      </c>
      <c r="AV131" s="14" t="s">
        <v>82</v>
      </c>
      <c r="AW131" s="14" t="s">
        <v>35</v>
      </c>
      <c r="AX131" s="14" t="s">
        <v>80</v>
      </c>
      <c r="AY131" s="212" t="s">
        <v>119</v>
      </c>
    </row>
    <row r="132" spans="1:65" s="2" customFormat="1" ht="16.5" customHeight="1">
      <c r="A132" s="35"/>
      <c r="B132" s="36"/>
      <c r="C132" s="173" t="s">
        <v>195</v>
      </c>
      <c r="D132" s="173" t="s">
        <v>121</v>
      </c>
      <c r="E132" s="174" t="s">
        <v>196</v>
      </c>
      <c r="F132" s="175" t="s">
        <v>197</v>
      </c>
      <c r="G132" s="176" t="s">
        <v>124</v>
      </c>
      <c r="H132" s="177">
        <v>4279.52</v>
      </c>
      <c r="I132" s="178"/>
      <c r="J132" s="179">
        <f>ROUND(I132*H132,2)</f>
        <v>0</v>
      </c>
      <c r="K132" s="175" t="s">
        <v>125</v>
      </c>
      <c r="L132" s="40"/>
      <c r="M132" s="180" t="s">
        <v>19</v>
      </c>
      <c r="N132" s="181" t="s">
        <v>44</v>
      </c>
      <c r="O132" s="65"/>
      <c r="P132" s="182">
        <f>O132*H132</f>
        <v>0</v>
      </c>
      <c r="Q132" s="182">
        <v>0.00031</v>
      </c>
      <c r="R132" s="182">
        <f>Q132*H132</f>
        <v>1.3266512000000001</v>
      </c>
      <c r="S132" s="182">
        <v>0</v>
      </c>
      <c r="T132" s="182">
        <f>S132*H132</f>
        <v>0</v>
      </c>
      <c r="U132" s="183" t="s">
        <v>19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4" t="s">
        <v>126</v>
      </c>
      <c r="AT132" s="184" t="s">
        <v>121</v>
      </c>
      <c r="AU132" s="184" t="s">
        <v>82</v>
      </c>
      <c r="AY132" s="18" t="s">
        <v>119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8" t="s">
        <v>80</v>
      </c>
      <c r="BK132" s="185">
        <f>ROUND(I132*H132,2)</f>
        <v>0</v>
      </c>
      <c r="BL132" s="18" t="s">
        <v>126</v>
      </c>
      <c r="BM132" s="184" t="s">
        <v>198</v>
      </c>
    </row>
    <row r="133" spans="1:47" s="2" customFormat="1" ht="11.25">
      <c r="A133" s="35"/>
      <c r="B133" s="36"/>
      <c r="C133" s="37"/>
      <c r="D133" s="186" t="s">
        <v>128</v>
      </c>
      <c r="E133" s="37"/>
      <c r="F133" s="187" t="s">
        <v>199</v>
      </c>
      <c r="G133" s="37"/>
      <c r="H133" s="37"/>
      <c r="I133" s="188"/>
      <c r="J133" s="37"/>
      <c r="K133" s="37"/>
      <c r="L133" s="40"/>
      <c r="M133" s="189"/>
      <c r="N133" s="190"/>
      <c r="O133" s="65"/>
      <c r="P133" s="65"/>
      <c r="Q133" s="65"/>
      <c r="R133" s="65"/>
      <c r="S133" s="65"/>
      <c r="T133" s="65"/>
      <c r="U133" s="66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128</v>
      </c>
      <c r="AU133" s="18" t="s">
        <v>82</v>
      </c>
    </row>
    <row r="134" spans="2:51" s="13" customFormat="1" ht="11.25">
      <c r="B134" s="191"/>
      <c r="C134" s="192"/>
      <c r="D134" s="193" t="s">
        <v>130</v>
      </c>
      <c r="E134" s="194" t="s">
        <v>19</v>
      </c>
      <c r="F134" s="195" t="s">
        <v>200</v>
      </c>
      <c r="G134" s="192"/>
      <c r="H134" s="194" t="s">
        <v>19</v>
      </c>
      <c r="I134" s="196"/>
      <c r="J134" s="192"/>
      <c r="K134" s="192"/>
      <c r="L134" s="197"/>
      <c r="M134" s="198"/>
      <c r="N134" s="199"/>
      <c r="O134" s="199"/>
      <c r="P134" s="199"/>
      <c r="Q134" s="199"/>
      <c r="R134" s="199"/>
      <c r="S134" s="199"/>
      <c r="T134" s="199"/>
      <c r="U134" s="200"/>
      <c r="AT134" s="201" t="s">
        <v>130</v>
      </c>
      <c r="AU134" s="201" t="s">
        <v>82</v>
      </c>
      <c r="AV134" s="13" t="s">
        <v>80</v>
      </c>
      <c r="AW134" s="13" t="s">
        <v>35</v>
      </c>
      <c r="AX134" s="13" t="s">
        <v>73</v>
      </c>
      <c r="AY134" s="201" t="s">
        <v>119</v>
      </c>
    </row>
    <row r="135" spans="2:51" s="14" customFormat="1" ht="11.25">
      <c r="B135" s="202"/>
      <c r="C135" s="203"/>
      <c r="D135" s="193" t="s">
        <v>130</v>
      </c>
      <c r="E135" s="204" t="s">
        <v>19</v>
      </c>
      <c r="F135" s="205" t="s">
        <v>145</v>
      </c>
      <c r="G135" s="203"/>
      <c r="H135" s="206">
        <v>4279.52</v>
      </c>
      <c r="I135" s="207"/>
      <c r="J135" s="203"/>
      <c r="K135" s="203"/>
      <c r="L135" s="208"/>
      <c r="M135" s="209"/>
      <c r="N135" s="210"/>
      <c r="O135" s="210"/>
      <c r="P135" s="210"/>
      <c r="Q135" s="210"/>
      <c r="R135" s="210"/>
      <c r="S135" s="210"/>
      <c r="T135" s="210"/>
      <c r="U135" s="211"/>
      <c r="AT135" s="212" t="s">
        <v>130</v>
      </c>
      <c r="AU135" s="212" t="s">
        <v>82</v>
      </c>
      <c r="AV135" s="14" t="s">
        <v>82</v>
      </c>
      <c r="AW135" s="14" t="s">
        <v>35</v>
      </c>
      <c r="AX135" s="14" t="s">
        <v>80</v>
      </c>
      <c r="AY135" s="212" t="s">
        <v>119</v>
      </c>
    </row>
    <row r="136" spans="1:65" s="2" customFormat="1" ht="16.5" customHeight="1">
      <c r="A136" s="35"/>
      <c r="B136" s="36"/>
      <c r="C136" s="173" t="s">
        <v>201</v>
      </c>
      <c r="D136" s="173" t="s">
        <v>121</v>
      </c>
      <c r="E136" s="174" t="s">
        <v>202</v>
      </c>
      <c r="F136" s="175" t="s">
        <v>203</v>
      </c>
      <c r="G136" s="176" t="s">
        <v>124</v>
      </c>
      <c r="H136" s="177">
        <v>4108.662</v>
      </c>
      <c r="I136" s="178"/>
      <c r="J136" s="179">
        <f>ROUND(I136*H136,2)</f>
        <v>0</v>
      </c>
      <c r="K136" s="175" t="s">
        <v>125</v>
      </c>
      <c r="L136" s="40"/>
      <c r="M136" s="180" t="s">
        <v>19</v>
      </c>
      <c r="N136" s="181" t="s">
        <v>44</v>
      </c>
      <c r="O136" s="65"/>
      <c r="P136" s="182">
        <f>O136*H136</f>
        <v>0</v>
      </c>
      <c r="Q136" s="182">
        <v>0.00041</v>
      </c>
      <c r="R136" s="182">
        <f>Q136*H136</f>
        <v>1.68455142</v>
      </c>
      <c r="S136" s="182">
        <v>0</v>
      </c>
      <c r="T136" s="182">
        <f>S136*H136</f>
        <v>0</v>
      </c>
      <c r="U136" s="183" t="s">
        <v>19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4" t="s">
        <v>126</v>
      </c>
      <c r="AT136" s="184" t="s">
        <v>121</v>
      </c>
      <c r="AU136" s="184" t="s">
        <v>82</v>
      </c>
      <c r="AY136" s="18" t="s">
        <v>119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8" t="s">
        <v>80</v>
      </c>
      <c r="BK136" s="185">
        <f>ROUND(I136*H136,2)</f>
        <v>0</v>
      </c>
      <c r="BL136" s="18" t="s">
        <v>126</v>
      </c>
      <c r="BM136" s="184" t="s">
        <v>204</v>
      </c>
    </row>
    <row r="137" spans="1:47" s="2" customFormat="1" ht="11.25">
      <c r="A137" s="35"/>
      <c r="B137" s="36"/>
      <c r="C137" s="37"/>
      <c r="D137" s="186" t="s">
        <v>128</v>
      </c>
      <c r="E137" s="37"/>
      <c r="F137" s="187" t="s">
        <v>205</v>
      </c>
      <c r="G137" s="37"/>
      <c r="H137" s="37"/>
      <c r="I137" s="188"/>
      <c r="J137" s="37"/>
      <c r="K137" s="37"/>
      <c r="L137" s="40"/>
      <c r="M137" s="189"/>
      <c r="N137" s="190"/>
      <c r="O137" s="65"/>
      <c r="P137" s="65"/>
      <c r="Q137" s="65"/>
      <c r="R137" s="65"/>
      <c r="S137" s="65"/>
      <c r="T137" s="65"/>
      <c r="U137" s="66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128</v>
      </c>
      <c r="AU137" s="18" t="s">
        <v>82</v>
      </c>
    </row>
    <row r="138" spans="2:51" s="13" customFormat="1" ht="11.25">
      <c r="B138" s="191"/>
      <c r="C138" s="192"/>
      <c r="D138" s="193" t="s">
        <v>130</v>
      </c>
      <c r="E138" s="194" t="s">
        <v>19</v>
      </c>
      <c r="F138" s="195" t="s">
        <v>200</v>
      </c>
      <c r="G138" s="192"/>
      <c r="H138" s="194" t="s">
        <v>19</v>
      </c>
      <c r="I138" s="196"/>
      <c r="J138" s="192"/>
      <c r="K138" s="192"/>
      <c r="L138" s="197"/>
      <c r="M138" s="198"/>
      <c r="N138" s="199"/>
      <c r="O138" s="199"/>
      <c r="P138" s="199"/>
      <c r="Q138" s="199"/>
      <c r="R138" s="199"/>
      <c r="S138" s="199"/>
      <c r="T138" s="199"/>
      <c r="U138" s="200"/>
      <c r="AT138" s="201" t="s">
        <v>130</v>
      </c>
      <c r="AU138" s="201" t="s">
        <v>82</v>
      </c>
      <c r="AV138" s="13" t="s">
        <v>80</v>
      </c>
      <c r="AW138" s="13" t="s">
        <v>35</v>
      </c>
      <c r="AX138" s="13" t="s">
        <v>73</v>
      </c>
      <c r="AY138" s="201" t="s">
        <v>119</v>
      </c>
    </row>
    <row r="139" spans="2:51" s="14" customFormat="1" ht="11.25">
      <c r="B139" s="202"/>
      <c r="C139" s="203"/>
      <c r="D139" s="193" t="s">
        <v>130</v>
      </c>
      <c r="E139" s="204" t="s">
        <v>19</v>
      </c>
      <c r="F139" s="205" t="s">
        <v>206</v>
      </c>
      <c r="G139" s="203"/>
      <c r="H139" s="206">
        <v>4108.662</v>
      </c>
      <c r="I139" s="207"/>
      <c r="J139" s="203"/>
      <c r="K139" s="203"/>
      <c r="L139" s="208"/>
      <c r="M139" s="209"/>
      <c r="N139" s="210"/>
      <c r="O139" s="210"/>
      <c r="P139" s="210"/>
      <c r="Q139" s="210"/>
      <c r="R139" s="210"/>
      <c r="S139" s="210"/>
      <c r="T139" s="210"/>
      <c r="U139" s="211"/>
      <c r="AT139" s="212" t="s">
        <v>130</v>
      </c>
      <c r="AU139" s="212" t="s">
        <v>82</v>
      </c>
      <c r="AV139" s="14" t="s">
        <v>82</v>
      </c>
      <c r="AW139" s="14" t="s">
        <v>35</v>
      </c>
      <c r="AX139" s="14" t="s">
        <v>80</v>
      </c>
      <c r="AY139" s="212" t="s">
        <v>119</v>
      </c>
    </row>
    <row r="140" spans="1:65" s="2" customFormat="1" ht="24.2" customHeight="1">
      <c r="A140" s="35"/>
      <c r="B140" s="36"/>
      <c r="C140" s="173" t="s">
        <v>207</v>
      </c>
      <c r="D140" s="173" t="s">
        <v>121</v>
      </c>
      <c r="E140" s="174" t="s">
        <v>208</v>
      </c>
      <c r="F140" s="175" t="s">
        <v>209</v>
      </c>
      <c r="G140" s="176" t="s">
        <v>124</v>
      </c>
      <c r="H140" s="177">
        <v>4279.52</v>
      </c>
      <c r="I140" s="178"/>
      <c r="J140" s="179">
        <f>ROUND(I140*H140,2)</f>
        <v>0</v>
      </c>
      <c r="K140" s="175" t="s">
        <v>125</v>
      </c>
      <c r="L140" s="40"/>
      <c r="M140" s="180" t="s">
        <v>19</v>
      </c>
      <c r="N140" s="181" t="s">
        <v>44</v>
      </c>
      <c r="O140" s="65"/>
      <c r="P140" s="182">
        <f>O140*H140</f>
        <v>0</v>
      </c>
      <c r="Q140" s="182">
        <v>0.12966</v>
      </c>
      <c r="R140" s="182">
        <f>Q140*H140</f>
        <v>554.8825632</v>
      </c>
      <c r="S140" s="182">
        <v>0</v>
      </c>
      <c r="T140" s="182">
        <f>S140*H140</f>
        <v>0</v>
      </c>
      <c r="U140" s="183" t="s">
        <v>19</v>
      </c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4" t="s">
        <v>126</v>
      </c>
      <c r="AT140" s="184" t="s">
        <v>121</v>
      </c>
      <c r="AU140" s="184" t="s">
        <v>82</v>
      </c>
      <c r="AY140" s="18" t="s">
        <v>119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8" t="s">
        <v>80</v>
      </c>
      <c r="BK140" s="185">
        <f>ROUND(I140*H140,2)</f>
        <v>0</v>
      </c>
      <c r="BL140" s="18" t="s">
        <v>126</v>
      </c>
      <c r="BM140" s="184" t="s">
        <v>210</v>
      </c>
    </row>
    <row r="141" spans="1:47" s="2" customFormat="1" ht="11.25">
      <c r="A141" s="35"/>
      <c r="B141" s="36"/>
      <c r="C141" s="37"/>
      <c r="D141" s="186" t="s">
        <v>128</v>
      </c>
      <c r="E141" s="37"/>
      <c r="F141" s="187" t="s">
        <v>211</v>
      </c>
      <c r="G141" s="37"/>
      <c r="H141" s="37"/>
      <c r="I141" s="188"/>
      <c r="J141" s="37"/>
      <c r="K141" s="37"/>
      <c r="L141" s="40"/>
      <c r="M141" s="189"/>
      <c r="N141" s="190"/>
      <c r="O141" s="65"/>
      <c r="P141" s="65"/>
      <c r="Q141" s="65"/>
      <c r="R141" s="65"/>
      <c r="S141" s="65"/>
      <c r="T141" s="65"/>
      <c r="U141" s="66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128</v>
      </c>
      <c r="AU141" s="18" t="s">
        <v>82</v>
      </c>
    </row>
    <row r="142" spans="2:51" s="13" customFormat="1" ht="11.25">
      <c r="B142" s="191"/>
      <c r="C142" s="192"/>
      <c r="D142" s="193" t="s">
        <v>130</v>
      </c>
      <c r="E142" s="194" t="s">
        <v>19</v>
      </c>
      <c r="F142" s="195" t="s">
        <v>212</v>
      </c>
      <c r="G142" s="192"/>
      <c r="H142" s="194" t="s">
        <v>19</v>
      </c>
      <c r="I142" s="196"/>
      <c r="J142" s="192"/>
      <c r="K142" s="192"/>
      <c r="L142" s="197"/>
      <c r="M142" s="198"/>
      <c r="N142" s="199"/>
      <c r="O142" s="199"/>
      <c r="P142" s="199"/>
      <c r="Q142" s="199"/>
      <c r="R142" s="199"/>
      <c r="S142" s="199"/>
      <c r="T142" s="199"/>
      <c r="U142" s="200"/>
      <c r="AT142" s="201" t="s">
        <v>130</v>
      </c>
      <c r="AU142" s="201" t="s">
        <v>82</v>
      </c>
      <c r="AV142" s="13" t="s">
        <v>80</v>
      </c>
      <c r="AW142" s="13" t="s">
        <v>35</v>
      </c>
      <c r="AX142" s="13" t="s">
        <v>73</v>
      </c>
      <c r="AY142" s="201" t="s">
        <v>119</v>
      </c>
    </row>
    <row r="143" spans="2:51" s="14" customFormat="1" ht="11.25">
      <c r="B143" s="202"/>
      <c r="C143" s="203"/>
      <c r="D143" s="193" t="s">
        <v>130</v>
      </c>
      <c r="E143" s="204" t="s">
        <v>19</v>
      </c>
      <c r="F143" s="205" t="s">
        <v>145</v>
      </c>
      <c r="G143" s="203"/>
      <c r="H143" s="206">
        <v>4279.52</v>
      </c>
      <c r="I143" s="207"/>
      <c r="J143" s="203"/>
      <c r="K143" s="203"/>
      <c r="L143" s="208"/>
      <c r="M143" s="209"/>
      <c r="N143" s="210"/>
      <c r="O143" s="210"/>
      <c r="P143" s="210"/>
      <c r="Q143" s="210"/>
      <c r="R143" s="210"/>
      <c r="S143" s="210"/>
      <c r="T143" s="210"/>
      <c r="U143" s="211"/>
      <c r="AT143" s="212" t="s">
        <v>130</v>
      </c>
      <c r="AU143" s="212" t="s">
        <v>82</v>
      </c>
      <c r="AV143" s="14" t="s">
        <v>82</v>
      </c>
      <c r="AW143" s="14" t="s">
        <v>35</v>
      </c>
      <c r="AX143" s="14" t="s">
        <v>80</v>
      </c>
      <c r="AY143" s="212" t="s">
        <v>119</v>
      </c>
    </row>
    <row r="144" spans="1:65" s="2" customFormat="1" ht="24.2" customHeight="1">
      <c r="A144" s="35"/>
      <c r="B144" s="36"/>
      <c r="C144" s="173" t="s">
        <v>213</v>
      </c>
      <c r="D144" s="173" t="s">
        <v>121</v>
      </c>
      <c r="E144" s="174" t="s">
        <v>214</v>
      </c>
      <c r="F144" s="175" t="s">
        <v>215</v>
      </c>
      <c r="G144" s="176" t="s">
        <v>124</v>
      </c>
      <c r="H144" s="177">
        <v>2130.99</v>
      </c>
      <c r="I144" s="178"/>
      <c r="J144" s="179">
        <f>ROUND(I144*H144,2)</f>
        <v>0</v>
      </c>
      <c r="K144" s="175" t="s">
        <v>125</v>
      </c>
      <c r="L144" s="40"/>
      <c r="M144" s="180" t="s">
        <v>19</v>
      </c>
      <c r="N144" s="181" t="s">
        <v>44</v>
      </c>
      <c r="O144" s="65"/>
      <c r="P144" s="182">
        <f>O144*H144</f>
        <v>0</v>
      </c>
      <c r="Q144" s="182">
        <v>0.12966</v>
      </c>
      <c r="R144" s="182">
        <f>Q144*H144</f>
        <v>276.3041634</v>
      </c>
      <c r="S144" s="182">
        <v>0</v>
      </c>
      <c r="T144" s="182">
        <f>S144*H144</f>
        <v>0</v>
      </c>
      <c r="U144" s="183" t="s">
        <v>19</v>
      </c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4" t="s">
        <v>126</v>
      </c>
      <c r="AT144" s="184" t="s">
        <v>121</v>
      </c>
      <c r="AU144" s="184" t="s">
        <v>82</v>
      </c>
      <c r="AY144" s="18" t="s">
        <v>119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8" t="s">
        <v>80</v>
      </c>
      <c r="BK144" s="185">
        <f>ROUND(I144*H144,2)</f>
        <v>0</v>
      </c>
      <c r="BL144" s="18" t="s">
        <v>126</v>
      </c>
      <c r="BM144" s="184" t="s">
        <v>216</v>
      </c>
    </row>
    <row r="145" spans="1:47" s="2" customFormat="1" ht="11.25">
      <c r="A145" s="35"/>
      <c r="B145" s="36"/>
      <c r="C145" s="37"/>
      <c r="D145" s="186" t="s">
        <v>128</v>
      </c>
      <c r="E145" s="37"/>
      <c r="F145" s="187" t="s">
        <v>217</v>
      </c>
      <c r="G145" s="37"/>
      <c r="H145" s="37"/>
      <c r="I145" s="188"/>
      <c r="J145" s="37"/>
      <c r="K145" s="37"/>
      <c r="L145" s="40"/>
      <c r="M145" s="189"/>
      <c r="N145" s="190"/>
      <c r="O145" s="65"/>
      <c r="P145" s="65"/>
      <c r="Q145" s="65"/>
      <c r="R145" s="65"/>
      <c r="S145" s="65"/>
      <c r="T145" s="65"/>
      <c r="U145" s="66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128</v>
      </c>
      <c r="AU145" s="18" t="s">
        <v>82</v>
      </c>
    </row>
    <row r="146" spans="2:51" s="13" customFormat="1" ht="11.25">
      <c r="B146" s="191"/>
      <c r="C146" s="192"/>
      <c r="D146" s="193" t="s">
        <v>130</v>
      </c>
      <c r="E146" s="194" t="s">
        <v>19</v>
      </c>
      <c r="F146" s="195" t="s">
        <v>218</v>
      </c>
      <c r="G146" s="192"/>
      <c r="H146" s="194" t="s">
        <v>19</v>
      </c>
      <c r="I146" s="196"/>
      <c r="J146" s="192"/>
      <c r="K146" s="192"/>
      <c r="L146" s="197"/>
      <c r="M146" s="198"/>
      <c r="N146" s="199"/>
      <c r="O146" s="199"/>
      <c r="P146" s="199"/>
      <c r="Q146" s="199"/>
      <c r="R146" s="199"/>
      <c r="S146" s="199"/>
      <c r="T146" s="199"/>
      <c r="U146" s="200"/>
      <c r="AT146" s="201" t="s">
        <v>130</v>
      </c>
      <c r="AU146" s="201" t="s">
        <v>82</v>
      </c>
      <c r="AV146" s="13" t="s">
        <v>80</v>
      </c>
      <c r="AW146" s="13" t="s">
        <v>35</v>
      </c>
      <c r="AX146" s="13" t="s">
        <v>73</v>
      </c>
      <c r="AY146" s="201" t="s">
        <v>119</v>
      </c>
    </row>
    <row r="147" spans="2:51" s="14" customFormat="1" ht="11.25">
      <c r="B147" s="202"/>
      <c r="C147" s="203"/>
      <c r="D147" s="193" t="s">
        <v>130</v>
      </c>
      <c r="E147" s="204" t="s">
        <v>19</v>
      </c>
      <c r="F147" s="205" t="s">
        <v>138</v>
      </c>
      <c r="G147" s="203"/>
      <c r="H147" s="206">
        <v>2130.99</v>
      </c>
      <c r="I147" s="207"/>
      <c r="J147" s="203"/>
      <c r="K147" s="203"/>
      <c r="L147" s="208"/>
      <c r="M147" s="209"/>
      <c r="N147" s="210"/>
      <c r="O147" s="210"/>
      <c r="P147" s="210"/>
      <c r="Q147" s="210"/>
      <c r="R147" s="210"/>
      <c r="S147" s="210"/>
      <c r="T147" s="210"/>
      <c r="U147" s="211"/>
      <c r="AT147" s="212" t="s">
        <v>130</v>
      </c>
      <c r="AU147" s="212" t="s">
        <v>82</v>
      </c>
      <c r="AV147" s="14" t="s">
        <v>82</v>
      </c>
      <c r="AW147" s="14" t="s">
        <v>35</v>
      </c>
      <c r="AX147" s="14" t="s">
        <v>80</v>
      </c>
      <c r="AY147" s="212" t="s">
        <v>119</v>
      </c>
    </row>
    <row r="148" spans="1:65" s="2" customFormat="1" ht="24.2" customHeight="1">
      <c r="A148" s="35"/>
      <c r="B148" s="36"/>
      <c r="C148" s="173" t="s">
        <v>8</v>
      </c>
      <c r="D148" s="173" t="s">
        <v>121</v>
      </c>
      <c r="E148" s="174" t="s">
        <v>219</v>
      </c>
      <c r="F148" s="175" t="s">
        <v>220</v>
      </c>
      <c r="G148" s="176" t="s">
        <v>124</v>
      </c>
      <c r="H148" s="177">
        <v>1977.672</v>
      </c>
      <c r="I148" s="178"/>
      <c r="J148" s="179">
        <f>ROUND(I148*H148,2)</f>
        <v>0</v>
      </c>
      <c r="K148" s="175" t="s">
        <v>125</v>
      </c>
      <c r="L148" s="40"/>
      <c r="M148" s="180" t="s">
        <v>19</v>
      </c>
      <c r="N148" s="181" t="s">
        <v>44</v>
      </c>
      <c r="O148" s="65"/>
      <c r="P148" s="182">
        <f>O148*H148</f>
        <v>0</v>
      </c>
      <c r="Q148" s="182">
        <v>0.18152</v>
      </c>
      <c r="R148" s="182">
        <f>Q148*H148</f>
        <v>358.98702144</v>
      </c>
      <c r="S148" s="182">
        <v>0</v>
      </c>
      <c r="T148" s="182">
        <f>S148*H148</f>
        <v>0</v>
      </c>
      <c r="U148" s="183" t="s">
        <v>19</v>
      </c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4" t="s">
        <v>126</v>
      </c>
      <c r="AT148" s="184" t="s">
        <v>121</v>
      </c>
      <c r="AU148" s="184" t="s">
        <v>82</v>
      </c>
      <c r="AY148" s="18" t="s">
        <v>119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8" t="s">
        <v>80</v>
      </c>
      <c r="BK148" s="185">
        <f>ROUND(I148*H148,2)</f>
        <v>0</v>
      </c>
      <c r="BL148" s="18" t="s">
        <v>126</v>
      </c>
      <c r="BM148" s="184" t="s">
        <v>221</v>
      </c>
    </row>
    <row r="149" spans="1:47" s="2" customFormat="1" ht="11.25">
      <c r="A149" s="35"/>
      <c r="B149" s="36"/>
      <c r="C149" s="37"/>
      <c r="D149" s="186" t="s">
        <v>128</v>
      </c>
      <c r="E149" s="37"/>
      <c r="F149" s="187" t="s">
        <v>222</v>
      </c>
      <c r="G149" s="37"/>
      <c r="H149" s="37"/>
      <c r="I149" s="188"/>
      <c r="J149" s="37"/>
      <c r="K149" s="37"/>
      <c r="L149" s="40"/>
      <c r="M149" s="189"/>
      <c r="N149" s="190"/>
      <c r="O149" s="65"/>
      <c r="P149" s="65"/>
      <c r="Q149" s="65"/>
      <c r="R149" s="65"/>
      <c r="S149" s="65"/>
      <c r="T149" s="65"/>
      <c r="U149" s="66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128</v>
      </c>
      <c r="AU149" s="18" t="s">
        <v>82</v>
      </c>
    </row>
    <row r="150" spans="2:51" s="13" customFormat="1" ht="11.25">
      <c r="B150" s="191"/>
      <c r="C150" s="192"/>
      <c r="D150" s="193" t="s">
        <v>130</v>
      </c>
      <c r="E150" s="194" t="s">
        <v>19</v>
      </c>
      <c r="F150" s="195" t="s">
        <v>223</v>
      </c>
      <c r="G150" s="192"/>
      <c r="H150" s="194" t="s">
        <v>19</v>
      </c>
      <c r="I150" s="196"/>
      <c r="J150" s="192"/>
      <c r="K150" s="192"/>
      <c r="L150" s="197"/>
      <c r="M150" s="198"/>
      <c r="N150" s="199"/>
      <c r="O150" s="199"/>
      <c r="P150" s="199"/>
      <c r="Q150" s="199"/>
      <c r="R150" s="199"/>
      <c r="S150" s="199"/>
      <c r="T150" s="199"/>
      <c r="U150" s="200"/>
      <c r="AT150" s="201" t="s">
        <v>130</v>
      </c>
      <c r="AU150" s="201" t="s">
        <v>82</v>
      </c>
      <c r="AV150" s="13" t="s">
        <v>80</v>
      </c>
      <c r="AW150" s="13" t="s">
        <v>35</v>
      </c>
      <c r="AX150" s="13" t="s">
        <v>73</v>
      </c>
      <c r="AY150" s="201" t="s">
        <v>119</v>
      </c>
    </row>
    <row r="151" spans="2:51" s="14" customFormat="1" ht="11.25">
      <c r="B151" s="202"/>
      <c r="C151" s="203"/>
      <c r="D151" s="193" t="s">
        <v>130</v>
      </c>
      <c r="E151" s="204" t="s">
        <v>19</v>
      </c>
      <c r="F151" s="205" t="s">
        <v>224</v>
      </c>
      <c r="G151" s="203"/>
      <c r="H151" s="206">
        <v>1977.672</v>
      </c>
      <c r="I151" s="207"/>
      <c r="J151" s="203"/>
      <c r="K151" s="203"/>
      <c r="L151" s="208"/>
      <c r="M151" s="209"/>
      <c r="N151" s="210"/>
      <c r="O151" s="210"/>
      <c r="P151" s="210"/>
      <c r="Q151" s="210"/>
      <c r="R151" s="210"/>
      <c r="S151" s="210"/>
      <c r="T151" s="210"/>
      <c r="U151" s="211"/>
      <c r="AT151" s="212" t="s">
        <v>130</v>
      </c>
      <c r="AU151" s="212" t="s">
        <v>82</v>
      </c>
      <c r="AV151" s="14" t="s">
        <v>82</v>
      </c>
      <c r="AW151" s="14" t="s">
        <v>35</v>
      </c>
      <c r="AX151" s="14" t="s">
        <v>80</v>
      </c>
      <c r="AY151" s="212" t="s">
        <v>119</v>
      </c>
    </row>
    <row r="152" spans="2:63" s="12" customFormat="1" ht="22.9" customHeight="1">
      <c r="B152" s="157"/>
      <c r="C152" s="158"/>
      <c r="D152" s="159" t="s">
        <v>72</v>
      </c>
      <c r="E152" s="171" t="s">
        <v>176</v>
      </c>
      <c r="F152" s="171" t="s">
        <v>225</v>
      </c>
      <c r="G152" s="158"/>
      <c r="H152" s="158"/>
      <c r="I152" s="161"/>
      <c r="J152" s="172">
        <f>BK152</f>
        <v>0</v>
      </c>
      <c r="K152" s="158"/>
      <c r="L152" s="163"/>
      <c r="M152" s="164"/>
      <c r="N152" s="165"/>
      <c r="O152" s="165"/>
      <c r="P152" s="166">
        <f>SUM(P153:P158)</f>
        <v>0</v>
      </c>
      <c r="Q152" s="165"/>
      <c r="R152" s="166">
        <f>SUM(R153:R158)</f>
        <v>10.01748</v>
      </c>
      <c r="S152" s="165"/>
      <c r="T152" s="166">
        <f>SUM(T153:T158)</f>
        <v>0</v>
      </c>
      <c r="U152" s="167"/>
      <c r="AR152" s="168" t="s">
        <v>80</v>
      </c>
      <c r="AT152" s="169" t="s">
        <v>72</v>
      </c>
      <c r="AU152" s="169" t="s">
        <v>80</v>
      </c>
      <c r="AY152" s="168" t="s">
        <v>119</v>
      </c>
      <c r="BK152" s="170">
        <f>SUM(BK153:BK158)</f>
        <v>0</v>
      </c>
    </row>
    <row r="153" spans="1:65" s="2" customFormat="1" ht="16.5" customHeight="1">
      <c r="A153" s="35"/>
      <c r="B153" s="36"/>
      <c r="C153" s="173" t="s">
        <v>226</v>
      </c>
      <c r="D153" s="173" t="s">
        <v>121</v>
      </c>
      <c r="E153" s="174" t="s">
        <v>227</v>
      </c>
      <c r="F153" s="175" t="s">
        <v>228</v>
      </c>
      <c r="G153" s="176" t="s">
        <v>229</v>
      </c>
      <c r="H153" s="177">
        <v>16</v>
      </c>
      <c r="I153" s="178"/>
      <c r="J153" s="179">
        <f>ROUND(I153*H153,2)</f>
        <v>0</v>
      </c>
      <c r="K153" s="175" t="s">
        <v>125</v>
      </c>
      <c r="L153" s="40"/>
      <c r="M153" s="180" t="s">
        <v>19</v>
      </c>
      <c r="N153" s="181" t="s">
        <v>44</v>
      </c>
      <c r="O153" s="65"/>
      <c r="P153" s="182">
        <f>O153*H153</f>
        <v>0</v>
      </c>
      <c r="Q153" s="182">
        <v>0.42368</v>
      </c>
      <c r="R153" s="182">
        <f>Q153*H153</f>
        <v>6.77888</v>
      </c>
      <c r="S153" s="182">
        <v>0</v>
      </c>
      <c r="T153" s="182">
        <f>S153*H153</f>
        <v>0</v>
      </c>
      <c r="U153" s="183" t="s">
        <v>19</v>
      </c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4" t="s">
        <v>126</v>
      </c>
      <c r="AT153" s="184" t="s">
        <v>121</v>
      </c>
      <c r="AU153" s="184" t="s">
        <v>82</v>
      </c>
      <c r="AY153" s="18" t="s">
        <v>119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8" t="s">
        <v>80</v>
      </c>
      <c r="BK153" s="185">
        <f>ROUND(I153*H153,2)</f>
        <v>0</v>
      </c>
      <c r="BL153" s="18" t="s">
        <v>126</v>
      </c>
      <c r="BM153" s="184" t="s">
        <v>230</v>
      </c>
    </row>
    <row r="154" spans="1:47" s="2" customFormat="1" ht="11.25">
      <c r="A154" s="35"/>
      <c r="B154" s="36"/>
      <c r="C154" s="37"/>
      <c r="D154" s="186" t="s">
        <v>128</v>
      </c>
      <c r="E154" s="37"/>
      <c r="F154" s="187" t="s">
        <v>231</v>
      </c>
      <c r="G154" s="37"/>
      <c r="H154" s="37"/>
      <c r="I154" s="188"/>
      <c r="J154" s="37"/>
      <c r="K154" s="37"/>
      <c r="L154" s="40"/>
      <c r="M154" s="189"/>
      <c r="N154" s="190"/>
      <c r="O154" s="65"/>
      <c r="P154" s="65"/>
      <c r="Q154" s="65"/>
      <c r="R154" s="65"/>
      <c r="S154" s="65"/>
      <c r="T154" s="65"/>
      <c r="U154" s="66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128</v>
      </c>
      <c r="AU154" s="18" t="s">
        <v>82</v>
      </c>
    </row>
    <row r="155" spans="1:65" s="2" customFormat="1" ht="16.5" customHeight="1">
      <c r="A155" s="35"/>
      <c r="B155" s="36"/>
      <c r="C155" s="173" t="s">
        <v>232</v>
      </c>
      <c r="D155" s="173" t="s">
        <v>121</v>
      </c>
      <c r="E155" s="174" t="s">
        <v>233</v>
      </c>
      <c r="F155" s="175" t="s">
        <v>234</v>
      </c>
      <c r="G155" s="176" t="s">
        <v>229</v>
      </c>
      <c r="H155" s="177">
        <v>4</v>
      </c>
      <c r="I155" s="178"/>
      <c r="J155" s="179">
        <f>ROUND(I155*H155,2)</f>
        <v>0</v>
      </c>
      <c r="K155" s="175" t="s">
        <v>125</v>
      </c>
      <c r="L155" s="40"/>
      <c r="M155" s="180" t="s">
        <v>19</v>
      </c>
      <c r="N155" s="181" t="s">
        <v>44</v>
      </c>
      <c r="O155" s="65"/>
      <c r="P155" s="182">
        <f>O155*H155</f>
        <v>0</v>
      </c>
      <c r="Q155" s="182">
        <v>0.4208</v>
      </c>
      <c r="R155" s="182">
        <f>Q155*H155</f>
        <v>1.6832</v>
      </c>
      <c r="S155" s="182">
        <v>0</v>
      </c>
      <c r="T155" s="182">
        <f>S155*H155</f>
        <v>0</v>
      </c>
      <c r="U155" s="183" t="s">
        <v>19</v>
      </c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4" t="s">
        <v>126</v>
      </c>
      <c r="AT155" s="184" t="s">
        <v>121</v>
      </c>
      <c r="AU155" s="184" t="s">
        <v>82</v>
      </c>
      <c r="AY155" s="18" t="s">
        <v>119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8" t="s">
        <v>80</v>
      </c>
      <c r="BK155" s="185">
        <f>ROUND(I155*H155,2)</f>
        <v>0</v>
      </c>
      <c r="BL155" s="18" t="s">
        <v>126</v>
      </c>
      <c r="BM155" s="184" t="s">
        <v>235</v>
      </c>
    </row>
    <row r="156" spans="1:47" s="2" customFormat="1" ht="11.25">
      <c r="A156" s="35"/>
      <c r="B156" s="36"/>
      <c r="C156" s="37"/>
      <c r="D156" s="186" t="s">
        <v>128</v>
      </c>
      <c r="E156" s="37"/>
      <c r="F156" s="187" t="s">
        <v>236</v>
      </c>
      <c r="G156" s="37"/>
      <c r="H156" s="37"/>
      <c r="I156" s="188"/>
      <c r="J156" s="37"/>
      <c r="K156" s="37"/>
      <c r="L156" s="40"/>
      <c r="M156" s="189"/>
      <c r="N156" s="190"/>
      <c r="O156" s="65"/>
      <c r="P156" s="65"/>
      <c r="Q156" s="65"/>
      <c r="R156" s="65"/>
      <c r="S156" s="65"/>
      <c r="T156" s="65"/>
      <c r="U156" s="66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128</v>
      </c>
      <c r="AU156" s="18" t="s">
        <v>82</v>
      </c>
    </row>
    <row r="157" spans="1:65" s="2" customFormat="1" ht="24.2" customHeight="1">
      <c r="A157" s="35"/>
      <c r="B157" s="36"/>
      <c r="C157" s="173" t="s">
        <v>237</v>
      </c>
      <c r="D157" s="173" t="s">
        <v>121</v>
      </c>
      <c r="E157" s="174" t="s">
        <v>238</v>
      </c>
      <c r="F157" s="175" t="s">
        <v>239</v>
      </c>
      <c r="G157" s="176" t="s">
        <v>229</v>
      </c>
      <c r="H157" s="177">
        <v>5</v>
      </c>
      <c r="I157" s="178"/>
      <c r="J157" s="179">
        <f>ROUND(I157*H157,2)</f>
        <v>0</v>
      </c>
      <c r="K157" s="175" t="s">
        <v>125</v>
      </c>
      <c r="L157" s="40"/>
      <c r="M157" s="180" t="s">
        <v>19</v>
      </c>
      <c r="N157" s="181" t="s">
        <v>44</v>
      </c>
      <c r="O157" s="65"/>
      <c r="P157" s="182">
        <f>O157*H157</f>
        <v>0</v>
      </c>
      <c r="Q157" s="182">
        <v>0.31108</v>
      </c>
      <c r="R157" s="182">
        <f>Q157*H157</f>
        <v>1.5554000000000001</v>
      </c>
      <c r="S157" s="182">
        <v>0</v>
      </c>
      <c r="T157" s="182">
        <f>S157*H157</f>
        <v>0</v>
      </c>
      <c r="U157" s="183" t="s">
        <v>19</v>
      </c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4" t="s">
        <v>126</v>
      </c>
      <c r="AT157" s="184" t="s">
        <v>121</v>
      </c>
      <c r="AU157" s="184" t="s">
        <v>82</v>
      </c>
      <c r="AY157" s="18" t="s">
        <v>119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8" t="s">
        <v>80</v>
      </c>
      <c r="BK157" s="185">
        <f>ROUND(I157*H157,2)</f>
        <v>0</v>
      </c>
      <c r="BL157" s="18" t="s">
        <v>126</v>
      </c>
      <c r="BM157" s="184" t="s">
        <v>240</v>
      </c>
    </row>
    <row r="158" spans="1:47" s="2" customFormat="1" ht="11.25">
      <c r="A158" s="35"/>
      <c r="B158" s="36"/>
      <c r="C158" s="37"/>
      <c r="D158" s="186" t="s">
        <v>128</v>
      </c>
      <c r="E158" s="37"/>
      <c r="F158" s="187" t="s">
        <v>241</v>
      </c>
      <c r="G158" s="37"/>
      <c r="H158" s="37"/>
      <c r="I158" s="188"/>
      <c r="J158" s="37"/>
      <c r="K158" s="37"/>
      <c r="L158" s="40"/>
      <c r="M158" s="189"/>
      <c r="N158" s="190"/>
      <c r="O158" s="65"/>
      <c r="P158" s="65"/>
      <c r="Q158" s="65"/>
      <c r="R158" s="65"/>
      <c r="S158" s="65"/>
      <c r="T158" s="65"/>
      <c r="U158" s="66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128</v>
      </c>
      <c r="AU158" s="18" t="s">
        <v>82</v>
      </c>
    </row>
    <row r="159" spans="2:63" s="12" customFormat="1" ht="22.9" customHeight="1">
      <c r="B159" s="157"/>
      <c r="C159" s="158"/>
      <c r="D159" s="159" t="s">
        <v>72</v>
      </c>
      <c r="E159" s="171" t="s">
        <v>182</v>
      </c>
      <c r="F159" s="171" t="s">
        <v>242</v>
      </c>
      <c r="G159" s="158"/>
      <c r="H159" s="158"/>
      <c r="I159" s="161"/>
      <c r="J159" s="172">
        <f>BK159</f>
        <v>0</v>
      </c>
      <c r="K159" s="158"/>
      <c r="L159" s="163"/>
      <c r="M159" s="164"/>
      <c r="N159" s="165"/>
      <c r="O159" s="165"/>
      <c r="P159" s="166">
        <f>SUM(P160:P207)</f>
        <v>0</v>
      </c>
      <c r="Q159" s="165"/>
      <c r="R159" s="166">
        <f>SUM(R160:R207)</f>
        <v>0.66780674</v>
      </c>
      <c r="S159" s="165"/>
      <c r="T159" s="166">
        <f>SUM(T160:T207)</f>
        <v>152.44201999999999</v>
      </c>
      <c r="U159" s="167"/>
      <c r="AR159" s="168" t="s">
        <v>80</v>
      </c>
      <c r="AT159" s="169" t="s">
        <v>72</v>
      </c>
      <c r="AU159" s="169" t="s">
        <v>80</v>
      </c>
      <c r="AY159" s="168" t="s">
        <v>119</v>
      </c>
      <c r="BK159" s="170">
        <f>SUM(BK160:BK207)</f>
        <v>0</v>
      </c>
    </row>
    <row r="160" spans="1:65" s="2" customFormat="1" ht="16.5" customHeight="1">
      <c r="A160" s="35"/>
      <c r="B160" s="36"/>
      <c r="C160" s="173" t="s">
        <v>243</v>
      </c>
      <c r="D160" s="173" t="s">
        <v>121</v>
      </c>
      <c r="E160" s="174" t="s">
        <v>244</v>
      </c>
      <c r="F160" s="175" t="s">
        <v>245</v>
      </c>
      <c r="G160" s="176" t="s">
        <v>229</v>
      </c>
      <c r="H160" s="177">
        <v>2</v>
      </c>
      <c r="I160" s="178"/>
      <c r="J160" s="179">
        <f>ROUND(I160*H160,2)</f>
        <v>0</v>
      </c>
      <c r="K160" s="175" t="s">
        <v>125</v>
      </c>
      <c r="L160" s="40"/>
      <c r="M160" s="180" t="s">
        <v>19</v>
      </c>
      <c r="N160" s="181" t="s">
        <v>44</v>
      </c>
      <c r="O160" s="65"/>
      <c r="P160" s="182">
        <f>O160*H160</f>
        <v>0</v>
      </c>
      <c r="Q160" s="182">
        <v>0.0007</v>
      </c>
      <c r="R160" s="182">
        <f>Q160*H160</f>
        <v>0.0014</v>
      </c>
      <c r="S160" s="182">
        <v>0</v>
      </c>
      <c r="T160" s="182">
        <f>S160*H160</f>
        <v>0</v>
      </c>
      <c r="U160" s="183" t="s">
        <v>19</v>
      </c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4" t="s">
        <v>126</v>
      </c>
      <c r="AT160" s="184" t="s">
        <v>121</v>
      </c>
      <c r="AU160" s="184" t="s">
        <v>82</v>
      </c>
      <c r="AY160" s="18" t="s">
        <v>119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8" t="s">
        <v>80</v>
      </c>
      <c r="BK160" s="185">
        <f>ROUND(I160*H160,2)</f>
        <v>0</v>
      </c>
      <c r="BL160" s="18" t="s">
        <v>126</v>
      </c>
      <c r="BM160" s="184" t="s">
        <v>246</v>
      </c>
    </row>
    <row r="161" spans="1:47" s="2" customFormat="1" ht="11.25">
      <c r="A161" s="35"/>
      <c r="B161" s="36"/>
      <c r="C161" s="37"/>
      <c r="D161" s="186" t="s">
        <v>128</v>
      </c>
      <c r="E161" s="37"/>
      <c r="F161" s="187" t="s">
        <v>247</v>
      </c>
      <c r="G161" s="37"/>
      <c r="H161" s="37"/>
      <c r="I161" s="188"/>
      <c r="J161" s="37"/>
      <c r="K161" s="37"/>
      <c r="L161" s="40"/>
      <c r="M161" s="189"/>
      <c r="N161" s="190"/>
      <c r="O161" s="65"/>
      <c r="P161" s="65"/>
      <c r="Q161" s="65"/>
      <c r="R161" s="65"/>
      <c r="S161" s="65"/>
      <c r="T161" s="65"/>
      <c r="U161" s="66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128</v>
      </c>
      <c r="AU161" s="18" t="s">
        <v>82</v>
      </c>
    </row>
    <row r="162" spans="2:51" s="13" customFormat="1" ht="11.25">
      <c r="B162" s="191"/>
      <c r="C162" s="192"/>
      <c r="D162" s="193" t="s">
        <v>130</v>
      </c>
      <c r="E162" s="194" t="s">
        <v>19</v>
      </c>
      <c r="F162" s="195" t="s">
        <v>248</v>
      </c>
      <c r="G162" s="192"/>
      <c r="H162" s="194" t="s">
        <v>19</v>
      </c>
      <c r="I162" s="196"/>
      <c r="J162" s="192"/>
      <c r="K162" s="192"/>
      <c r="L162" s="197"/>
      <c r="M162" s="198"/>
      <c r="N162" s="199"/>
      <c r="O162" s="199"/>
      <c r="P162" s="199"/>
      <c r="Q162" s="199"/>
      <c r="R162" s="199"/>
      <c r="S162" s="199"/>
      <c r="T162" s="199"/>
      <c r="U162" s="200"/>
      <c r="AT162" s="201" t="s">
        <v>130</v>
      </c>
      <c r="AU162" s="201" t="s">
        <v>82</v>
      </c>
      <c r="AV162" s="13" t="s">
        <v>80</v>
      </c>
      <c r="AW162" s="13" t="s">
        <v>35</v>
      </c>
      <c r="AX162" s="13" t="s">
        <v>73</v>
      </c>
      <c r="AY162" s="201" t="s">
        <v>119</v>
      </c>
    </row>
    <row r="163" spans="2:51" s="14" customFormat="1" ht="11.25">
      <c r="B163" s="202"/>
      <c r="C163" s="203"/>
      <c r="D163" s="193" t="s">
        <v>130</v>
      </c>
      <c r="E163" s="204" t="s">
        <v>19</v>
      </c>
      <c r="F163" s="205" t="s">
        <v>82</v>
      </c>
      <c r="G163" s="203"/>
      <c r="H163" s="206">
        <v>2</v>
      </c>
      <c r="I163" s="207"/>
      <c r="J163" s="203"/>
      <c r="K163" s="203"/>
      <c r="L163" s="208"/>
      <c r="M163" s="209"/>
      <c r="N163" s="210"/>
      <c r="O163" s="210"/>
      <c r="P163" s="210"/>
      <c r="Q163" s="210"/>
      <c r="R163" s="210"/>
      <c r="S163" s="210"/>
      <c r="T163" s="210"/>
      <c r="U163" s="211"/>
      <c r="AT163" s="212" t="s">
        <v>130</v>
      </c>
      <c r="AU163" s="212" t="s">
        <v>82</v>
      </c>
      <c r="AV163" s="14" t="s">
        <v>82</v>
      </c>
      <c r="AW163" s="14" t="s">
        <v>35</v>
      </c>
      <c r="AX163" s="14" t="s">
        <v>80</v>
      </c>
      <c r="AY163" s="212" t="s">
        <v>119</v>
      </c>
    </row>
    <row r="164" spans="1:65" s="2" customFormat="1" ht="16.5" customHeight="1">
      <c r="A164" s="35"/>
      <c r="B164" s="36"/>
      <c r="C164" s="173" t="s">
        <v>249</v>
      </c>
      <c r="D164" s="173" t="s">
        <v>121</v>
      </c>
      <c r="E164" s="174" t="s">
        <v>250</v>
      </c>
      <c r="F164" s="175" t="s">
        <v>251</v>
      </c>
      <c r="G164" s="176" t="s">
        <v>229</v>
      </c>
      <c r="H164" s="177">
        <v>2</v>
      </c>
      <c r="I164" s="178"/>
      <c r="J164" s="179">
        <f>ROUND(I164*H164,2)</f>
        <v>0</v>
      </c>
      <c r="K164" s="175" t="s">
        <v>125</v>
      </c>
      <c r="L164" s="40"/>
      <c r="M164" s="180" t="s">
        <v>19</v>
      </c>
      <c r="N164" s="181" t="s">
        <v>44</v>
      </c>
      <c r="O164" s="65"/>
      <c r="P164" s="182">
        <f>O164*H164</f>
        <v>0</v>
      </c>
      <c r="Q164" s="182">
        <v>0.11241</v>
      </c>
      <c r="R164" s="182">
        <f>Q164*H164</f>
        <v>0.22482</v>
      </c>
      <c r="S164" s="182">
        <v>0</v>
      </c>
      <c r="T164" s="182">
        <f>S164*H164</f>
        <v>0</v>
      </c>
      <c r="U164" s="183" t="s">
        <v>19</v>
      </c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4" t="s">
        <v>126</v>
      </c>
      <c r="AT164" s="184" t="s">
        <v>121</v>
      </c>
      <c r="AU164" s="184" t="s">
        <v>82</v>
      </c>
      <c r="AY164" s="18" t="s">
        <v>119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8" t="s">
        <v>80</v>
      </c>
      <c r="BK164" s="185">
        <f>ROUND(I164*H164,2)</f>
        <v>0</v>
      </c>
      <c r="BL164" s="18" t="s">
        <v>126</v>
      </c>
      <c r="BM164" s="184" t="s">
        <v>252</v>
      </c>
    </row>
    <row r="165" spans="1:47" s="2" customFormat="1" ht="11.25">
      <c r="A165" s="35"/>
      <c r="B165" s="36"/>
      <c r="C165" s="37"/>
      <c r="D165" s="186" t="s">
        <v>128</v>
      </c>
      <c r="E165" s="37"/>
      <c r="F165" s="187" t="s">
        <v>253</v>
      </c>
      <c r="G165" s="37"/>
      <c r="H165" s="37"/>
      <c r="I165" s="188"/>
      <c r="J165" s="37"/>
      <c r="K165" s="37"/>
      <c r="L165" s="40"/>
      <c r="M165" s="189"/>
      <c r="N165" s="190"/>
      <c r="O165" s="65"/>
      <c r="P165" s="65"/>
      <c r="Q165" s="65"/>
      <c r="R165" s="65"/>
      <c r="S165" s="65"/>
      <c r="T165" s="65"/>
      <c r="U165" s="66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128</v>
      </c>
      <c r="AU165" s="18" t="s">
        <v>82</v>
      </c>
    </row>
    <row r="166" spans="2:51" s="13" customFormat="1" ht="11.25">
      <c r="B166" s="191"/>
      <c r="C166" s="192"/>
      <c r="D166" s="193" t="s">
        <v>130</v>
      </c>
      <c r="E166" s="194" t="s">
        <v>19</v>
      </c>
      <c r="F166" s="195" t="s">
        <v>254</v>
      </c>
      <c r="G166" s="192"/>
      <c r="H166" s="194" t="s">
        <v>19</v>
      </c>
      <c r="I166" s="196"/>
      <c r="J166" s="192"/>
      <c r="K166" s="192"/>
      <c r="L166" s="197"/>
      <c r="M166" s="198"/>
      <c r="N166" s="199"/>
      <c r="O166" s="199"/>
      <c r="P166" s="199"/>
      <c r="Q166" s="199"/>
      <c r="R166" s="199"/>
      <c r="S166" s="199"/>
      <c r="T166" s="199"/>
      <c r="U166" s="200"/>
      <c r="AT166" s="201" t="s">
        <v>130</v>
      </c>
      <c r="AU166" s="201" t="s">
        <v>82</v>
      </c>
      <c r="AV166" s="13" t="s">
        <v>80</v>
      </c>
      <c r="AW166" s="13" t="s">
        <v>35</v>
      </c>
      <c r="AX166" s="13" t="s">
        <v>73</v>
      </c>
      <c r="AY166" s="201" t="s">
        <v>119</v>
      </c>
    </row>
    <row r="167" spans="2:51" s="14" customFormat="1" ht="11.25">
      <c r="B167" s="202"/>
      <c r="C167" s="203"/>
      <c r="D167" s="193" t="s">
        <v>130</v>
      </c>
      <c r="E167" s="204" t="s">
        <v>19</v>
      </c>
      <c r="F167" s="205" t="s">
        <v>82</v>
      </c>
      <c r="G167" s="203"/>
      <c r="H167" s="206">
        <v>2</v>
      </c>
      <c r="I167" s="207"/>
      <c r="J167" s="203"/>
      <c r="K167" s="203"/>
      <c r="L167" s="208"/>
      <c r="M167" s="209"/>
      <c r="N167" s="210"/>
      <c r="O167" s="210"/>
      <c r="P167" s="210"/>
      <c r="Q167" s="210"/>
      <c r="R167" s="210"/>
      <c r="S167" s="210"/>
      <c r="T167" s="210"/>
      <c r="U167" s="211"/>
      <c r="AT167" s="212" t="s">
        <v>130</v>
      </c>
      <c r="AU167" s="212" t="s">
        <v>82</v>
      </c>
      <c r="AV167" s="14" t="s">
        <v>82</v>
      </c>
      <c r="AW167" s="14" t="s">
        <v>35</v>
      </c>
      <c r="AX167" s="14" t="s">
        <v>80</v>
      </c>
      <c r="AY167" s="212" t="s">
        <v>119</v>
      </c>
    </row>
    <row r="168" spans="2:51" s="13" customFormat="1" ht="11.25">
      <c r="B168" s="191"/>
      <c r="C168" s="192"/>
      <c r="D168" s="193" t="s">
        <v>130</v>
      </c>
      <c r="E168" s="194" t="s">
        <v>19</v>
      </c>
      <c r="F168" s="195" t="s">
        <v>255</v>
      </c>
      <c r="G168" s="192"/>
      <c r="H168" s="194" t="s">
        <v>19</v>
      </c>
      <c r="I168" s="196"/>
      <c r="J168" s="192"/>
      <c r="K168" s="192"/>
      <c r="L168" s="197"/>
      <c r="M168" s="198"/>
      <c r="N168" s="199"/>
      <c r="O168" s="199"/>
      <c r="P168" s="199"/>
      <c r="Q168" s="199"/>
      <c r="R168" s="199"/>
      <c r="S168" s="199"/>
      <c r="T168" s="199"/>
      <c r="U168" s="200"/>
      <c r="AT168" s="201" t="s">
        <v>130</v>
      </c>
      <c r="AU168" s="201" t="s">
        <v>82</v>
      </c>
      <c r="AV168" s="13" t="s">
        <v>80</v>
      </c>
      <c r="AW168" s="13" t="s">
        <v>35</v>
      </c>
      <c r="AX168" s="13" t="s">
        <v>73</v>
      </c>
      <c r="AY168" s="201" t="s">
        <v>119</v>
      </c>
    </row>
    <row r="169" spans="1:65" s="2" customFormat="1" ht="16.5" customHeight="1">
      <c r="A169" s="35"/>
      <c r="B169" s="36"/>
      <c r="C169" s="213" t="s">
        <v>7</v>
      </c>
      <c r="D169" s="213" t="s">
        <v>256</v>
      </c>
      <c r="E169" s="214" t="s">
        <v>257</v>
      </c>
      <c r="F169" s="215" t="s">
        <v>258</v>
      </c>
      <c r="G169" s="216" t="s">
        <v>229</v>
      </c>
      <c r="H169" s="217">
        <v>2</v>
      </c>
      <c r="I169" s="218"/>
      <c r="J169" s="219">
        <f>ROUND(I169*H169,2)</f>
        <v>0</v>
      </c>
      <c r="K169" s="215" t="s">
        <v>125</v>
      </c>
      <c r="L169" s="220"/>
      <c r="M169" s="221" t="s">
        <v>19</v>
      </c>
      <c r="N169" s="222" t="s">
        <v>44</v>
      </c>
      <c r="O169" s="65"/>
      <c r="P169" s="182">
        <f>O169*H169</f>
        <v>0</v>
      </c>
      <c r="Q169" s="182">
        <v>0.0061</v>
      </c>
      <c r="R169" s="182">
        <f>Q169*H169</f>
        <v>0.0122</v>
      </c>
      <c r="S169" s="182">
        <v>0</v>
      </c>
      <c r="T169" s="182">
        <f>S169*H169</f>
        <v>0</v>
      </c>
      <c r="U169" s="183" t="s">
        <v>19</v>
      </c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4" t="s">
        <v>176</v>
      </c>
      <c r="AT169" s="184" t="s">
        <v>256</v>
      </c>
      <c r="AU169" s="184" t="s">
        <v>82</v>
      </c>
      <c r="AY169" s="18" t="s">
        <v>119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8" t="s">
        <v>80</v>
      </c>
      <c r="BK169" s="185">
        <f>ROUND(I169*H169,2)</f>
        <v>0</v>
      </c>
      <c r="BL169" s="18" t="s">
        <v>126</v>
      </c>
      <c r="BM169" s="184" t="s">
        <v>259</v>
      </c>
    </row>
    <row r="170" spans="1:47" s="2" customFormat="1" ht="11.25">
      <c r="A170" s="35"/>
      <c r="B170" s="36"/>
      <c r="C170" s="37"/>
      <c r="D170" s="186" t="s">
        <v>128</v>
      </c>
      <c r="E170" s="37"/>
      <c r="F170" s="187" t="s">
        <v>260</v>
      </c>
      <c r="G170" s="37"/>
      <c r="H170" s="37"/>
      <c r="I170" s="188"/>
      <c r="J170" s="37"/>
      <c r="K170" s="37"/>
      <c r="L170" s="40"/>
      <c r="M170" s="189"/>
      <c r="N170" s="190"/>
      <c r="O170" s="65"/>
      <c r="P170" s="65"/>
      <c r="Q170" s="65"/>
      <c r="R170" s="65"/>
      <c r="S170" s="65"/>
      <c r="T170" s="65"/>
      <c r="U170" s="66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128</v>
      </c>
      <c r="AU170" s="18" t="s">
        <v>82</v>
      </c>
    </row>
    <row r="171" spans="1:65" s="2" customFormat="1" ht="16.5" customHeight="1">
      <c r="A171" s="35"/>
      <c r="B171" s="36"/>
      <c r="C171" s="213" t="s">
        <v>261</v>
      </c>
      <c r="D171" s="213" t="s">
        <v>256</v>
      </c>
      <c r="E171" s="214" t="s">
        <v>262</v>
      </c>
      <c r="F171" s="215" t="s">
        <v>263</v>
      </c>
      <c r="G171" s="216" t="s">
        <v>229</v>
      </c>
      <c r="H171" s="217">
        <v>1</v>
      </c>
      <c r="I171" s="218"/>
      <c r="J171" s="219">
        <f>ROUND(I171*H171,2)</f>
        <v>0</v>
      </c>
      <c r="K171" s="215" t="s">
        <v>125</v>
      </c>
      <c r="L171" s="220"/>
      <c r="M171" s="221" t="s">
        <v>19</v>
      </c>
      <c r="N171" s="222" t="s">
        <v>44</v>
      </c>
      <c r="O171" s="65"/>
      <c r="P171" s="182">
        <f>O171*H171</f>
        <v>0</v>
      </c>
      <c r="Q171" s="182">
        <v>0.005</v>
      </c>
      <c r="R171" s="182">
        <f>Q171*H171</f>
        <v>0.005</v>
      </c>
      <c r="S171" s="182">
        <v>0</v>
      </c>
      <c r="T171" s="182">
        <f>S171*H171</f>
        <v>0</v>
      </c>
      <c r="U171" s="183" t="s">
        <v>19</v>
      </c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4" t="s">
        <v>176</v>
      </c>
      <c r="AT171" s="184" t="s">
        <v>256</v>
      </c>
      <c r="AU171" s="184" t="s">
        <v>82</v>
      </c>
      <c r="AY171" s="18" t="s">
        <v>119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8" t="s">
        <v>80</v>
      </c>
      <c r="BK171" s="185">
        <f>ROUND(I171*H171,2)</f>
        <v>0</v>
      </c>
      <c r="BL171" s="18" t="s">
        <v>126</v>
      </c>
      <c r="BM171" s="184" t="s">
        <v>264</v>
      </c>
    </row>
    <row r="172" spans="1:47" s="2" customFormat="1" ht="11.25">
      <c r="A172" s="35"/>
      <c r="B172" s="36"/>
      <c r="C172" s="37"/>
      <c r="D172" s="186" t="s">
        <v>128</v>
      </c>
      <c r="E172" s="37"/>
      <c r="F172" s="187" t="s">
        <v>265</v>
      </c>
      <c r="G172" s="37"/>
      <c r="H172" s="37"/>
      <c r="I172" s="188"/>
      <c r="J172" s="37"/>
      <c r="K172" s="37"/>
      <c r="L172" s="40"/>
      <c r="M172" s="189"/>
      <c r="N172" s="190"/>
      <c r="O172" s="65"/>
      <c r="P172" s="65"/>
      <c r="Q172" s="65"/>
      <c r="R172" s="65"/>
      <c r="S172" s="65"/>
      <c r="T172" s="65"/>
      <c r="U172" s="66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128</v>
      </c>
      <c r="AU172" s="18" t="s">
        <v>82</v>
      </c>
    </row>
    <row r="173" spans="2:51" s="13" customFormat="1" ht="11.25">
      <c r="B173" s="191"/>
      <c r="C173" s="192"/>
      <c r="D173" s="193" t="s">
        <v>130</v>
      </c>
      <c r="E173" s="194" t="s">
        <v>19</v>
      </c>
      <c r="F173" s="195" t="s">
        <v>266</v>
      </c>
      <c r="G173" s="192"/>
      <c r="H173" s="194" t="s">
        <v>19</v>
      </c>
      <c r="I173" s="196"/>
      <c r="J173" s="192"/>
      <c r="K173" s="192"/>
      <c r="L173" s="197"/>
      <c r="M173" s="198"/>
      <c r="N173" s="199"/>
      <c r="O173" s="199"/>
      <c r="P173" s="199"/>
      <c r="Q173" s="199"/>
      <c r="R173" s="199"/>
      <c r="S173" s="199"/>
      <c r="T173" s="199"/>
      <c r="U173" s="200"/>
      <c r="AT173" s="201" t="s">
        <v>130</v>
      </c>
      <c r="AU173" s="201" t="s">
        <v>82</v>
      </c>
      <c r="AV173" s="13" t="s">
        <v>80</v>
      </c>
      <c r="AW173" s="13" t="s">
        <v>35</v>
      </c>
      <c r="AX173" s="13" t="s">
        <v>73</v>
      </c>
      <c r="AY173" s="201" t="s">
        <v>119</v>
      </c>
    </row>
    <row r="174" spans="2:51" s="14" customFormat="1" ht="11.25">
      <c r="B174" s="202"/>
      <c r="C174" s="203"/>
      <c r="D174" s="193" t="s">
        <v>130</v>
      </c>
      <c r="E174" s="204" t="s">
        <v>19</v>
      </c>
      <c r="F174" s="205" t="s">
        <v>80</v>
      </c>
      <c r="G174" s="203"/>
      <c r="H174" s="206">
        <v>1</v>
      </c>
      <c r="I174" s="207"/>
      <c r="J174" s="203"/>
      <c r="K174" s="203"/>
      <c r="L174" s="208"/>
      <c r="M174" s="209"/>
      <c r="N174" s="210"/>
      <c r="O174" s="210"/>
      <c r="P174" s="210"/>
      <c r="Q174" s="210"/>
      <c r="R174" s="210"/>
      <c r="S174" s="210"/>
      <c r="T174" s="210"/>
      <c r="U174" s="211"/>
      <c r="AT174" s="212" t="s">
        <v>130</v>
      </c>
      <c r="AU174" s="212" t="s">
        <v>82</v>
      </c>
      <c r="AV174" s="14" t="s">
        <v>82</v>
      </c>
      <c r="AW174" s="14" t="s">
        <v>35</v>
      </c>
      <c r="AX174" s="14" t="s">
        <v>80</v>
      </c>
      <c r="AY174" s="212" t="s">
        <v>119</v>
      </c>
    </row>
    <row r="175" spans="1:65" s="2" customFormat="1" ht="16.5" customHeight="1">
      <c r="A175" s="35"/>
      <c r="B175" s="36"/>
      <c r="C175" s="213" t="s">
        <v>267</v>
      </c>
      <c r="D175" s="213" t="s">
        <v>256</v>
      </c>
      <c r="E175" s="214" t="s">
        <v>268</v>
      </c>
      <c r="F175" s="215" t="s">
        <v>269</v>
      </c>
      <c r="G175" s="216" t="s">
        <v>229</v>
      </c>
      <c r="H175" s="217">
        <v>1</v>
      </c>
      <c r="I175" s="218"/>
      <c r="J175" s="219">
        <f>ROUND(I175*H175,2)</f>
        <v>0</v>
      </c>
      <c r="K175" s="215" t="s">
        <v>125</v>
      </c>
      <c r="L175" s="220"/>
      <c r="M175" s="221" t="s">
        <v>19</v>
      </c>
      <c r="N175" s="222" t="s">
        <v>44</v>
      </c>
      <c r="O175" s="65"/>
      <c r="P175" s="182">
        <f>O175*H175</f>
        <v>0</v>
      </c>
      <c r="Q175" s="182">
        <v>0.005</v>
      </c>
      <c r="R175" s="182">
        <f>Q175*H175</f>
        <v>0.005</v>
      </c>
      <c r="S175" s="182">
        <v>0</v>
      </c>
      <c r="T175" s="182">
        <f>S175*H175</f>
        <v>0</v>
      </c>
      <c r="U175" s="183" t="s">
        <v>19</v>
      </c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4" t="s">
        <v>176</v>
      </c>
      <c r="AT175" s="184" t="s">
        <v>256</v>
      </c>
      <c r="AU175" s="184" t="s">
        <v>82</v>
      </c>
      <c r="AY175" s="18" t="s">
        <v>119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8" t="s">
        <v>80</v>
      </c>
      <c r="BK175" s="185">
        <f>ROUND(I175*H175,2)</f>
        <v>0</v>
      </c>
      <c r="BL175" s="18" t="s">
        <v>126</v>
      </c>
      <c r="BM175" s="184" t="s">
        <v>270</v>
      </c>
    </row>
    <row r="176" spans="1:47" s="2" customFormat="1" ht="11.25">
      <c r="A176" s="35"/>
      <c r="B176" s="36"/>
      <c r="C176" s="37"/>
      <c r="D176" s="186" t="s">
        <v>128</v>
      </c>
      <c r="E176" s="37"/>
      <c r="F176" s="187" t="s">
        <v>271</v>
      </c>
      <c r="G176" s="37"/>
      <c r="H176" s="37"/>
      <c r="I176" s="188"/>
      <c r="J176" s="37"/>
      <c r="K176" s="37"/>
      <c r="L176" s="40"/>
      <c r="M176" s="189"/>
      <c r="N176" s="190"/>
      <c r="O176" s="65"/>
      <c r="P176" s="65"/>
      <c r="Q176" s="65"/>
      <c r="R176" s="65"/>
      <c r="S176" s="65"/>
      <c r="T176" s="65"/>
      <c r="U176" s="66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128</v>
      </c>
      <c r="AU176" s="18" t="s">
        <v>82</v>
      </c>
    </row>
    <row r="177" spans="2:51" s="13" customFormat="1" ht="11.25">
      <c r="B177" s="191"/>
      <c r="C177" s="192"/>
      <c r="D177" s="193" t="s">
        <v>130</v>
      </c>
      <c r="E177" s="194" t="s">
        <v>19</v>
      </c>
      <c r="F177" s="195" t="s">
        <v>272</v>
      </c>
      <c r="G177" s="192"/>
      <c r="H177" s="194" t="s">
        <v>19</v>
      </c>
      <c r="I177" s="196"/>
      <c r="J177" s="192"/>
      <c r="K177" s="192"/>
      <c r="L177" s="197"/>
      <c r="M177" s="198"/>
      <c r="N177" s="199"/>
      <c r="O177" s="199"/>
      <c r="P177" s="199"/>
      <c r="Q177" s="199"/>
      <c r="R177" s="199"/>
      <c r="S177" s="199"/>
      <c r="T177" s="199"/>
      <c r="U177" s="200"/>
      <c r="AT177" s="201" t="s">
        <v>130</v>
      </c>
      <c r="AU177" s="201" t="s">
        <v>82</v>
      </c>
      <c r="AV177" s="13" t="s">
        <v>80</v>
      </c>
      <c r="AW177" s="13" t="s">
        <v>35</v>
      </c>
      <c r="AX177" s="13" t="s">
        <v>73</v>
      </c>
      <c r="AY177" s="201" t="s">
        <v>119</v>
      </c>
    </row>
    <row r="178" spans="2:51" s="14" customFormat="1" ht="11.25">
      <c r="B178" s="202"/>
      <c r="C178" s="203"/>
      <c r="D178" s="193" t="s">
        <v>130</v>
      </c>
      <c r="E178" s="204" t="s">
        <v>19</v>
      </c>
      <c r="F178" s="205" t="s">
        <v>80</v>
      </c>
      <c r="G178" s="203"/>
      <c r="H178" s="206">
        <v>1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0"/>
      <c r="U178" s="211"/>
      <c r="AT178" s="212" t="s">
        <v>130</v>
      </c>
      <c r="AU178" s="212" t="s">
        <v>82</v>
      </c>
      <c r="AV178" s="14" t="s">
        <v>82</v>
      </c>
      <c r="AW178" s="14" t="s">
        <v>35</v>
      </c>
      <c r="AX178" s="14" t="s">
        <v>80</v>
      </c>
      <c r="AY178" s="212" t="s">
        <v>119</v>
      </c>
    </row>
    <row r="179" spans="1:65" s="2" customFormat="1" ht="21.75" customHeight="1">
      <c r="A179" s="35"/>
      <c r="B179" s="36"/>
      <c r="C179" s="173" t="s">
        <v>273</v>
      </c>
      <c r="D179" s="173" t="s">
        <v>121</v>
      </c>
      <c r="E179" s="174" t="s">
        <v>274</v>
      </c>
      <c r="F179" s="175" t="s">
        <v>275</v>
      </c>
      <c r="G179" s="176" t="s">
        <v>154</v>
      </c>
      <c r="H179" s="177">
        <v>1165.52</v>
      </c>
      <c r="I179" s="178"/>
      <c r="J179" s="179">
        <f>ROUND(I179*H179,2)</f>
        <v>0</v>
      </c>
      <c r="K179" s="175" t="s">
        <v>125</v>
      </c>
      <c r="L179" s="40"/>
      <c r="M179" s="180" t="s">
        <v>19</v>
      </c>
      <c r="N179" s="181" t="s">
        <v>44</v>
      </c>
      <c r="O179" s="65"/>
      <c r="P179" s="182">
        <f>O179*H179</f>
        <v>0</v>
      </c>
      <c r="Q179" s="182">
        <v>0.00033</v>
      </c>
      <c r="R179" s="182">
        <f>Q179*H179</f>
        <v>0.3846216</v>
      </c>
      <c r="S179" s="182">
        <v>0</v>
      </c>
      <c r="T179" s="182">
        <f>S179*H179</f>
        <v>0</v>
      </c>
      <c r="U179" s="183" t="s">
        <v>19</v>
      </c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4" t="s">
        <v>126</v>
      </c>
      <c r="AT179" s="184" t="s">
        <v>121</v>
      </c>
      <c r="AU179" s="184" t="s">
        <v>82</v>
      </c>
      <c r="AY179" s="18" t="s">
        <v>119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8" t="s">
        <v>80</v>
      </c>
      <c r="BK179" s="185">
        <f>ROUND(I179*H179,2)</f>
        <v>0</v>
      </c>
      <c r="BL179" s="18" t="s">
        <v>126</v>
      </c>
      <c r="BM179" s="184" t="s">
        <v>276</v>
      </c>
    </row>
    <row r="180" spans="1:47" s="2" customFormat="1" ht="11.25">
      <c r="A180" s="35"/>
      <c r="B180" s="36"/>
      <c r="C180" s="37"/>
      <c r="D180" s="186" t="s">
        <v>128</v>
      </c>
      <c r="E180" s="37"/>
      <c r="F180" s="187" t="s">
        <v>277</v>
      </c>
      <c r="G180" s="37"/>
      <c r="H180" s="37"/>
      <c r="I180" s="188"/>
      <c r="J180" s="37"/>
      <c r="K180" s="37"/>
      <c r="L180" s="40"/>
      <c r="M180" s="189"/>
      <c r="N180" s="190"/>
      <c r="O180" s="65"/>
      <c r="P180" s="65"/>
      <c r="Q180" s="65"/>
      <c r="R180" s="65"/>
      <c r="S180" s="65"/>
      <c r="T180" s="65"/>
      <c r="U180" s="66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128</v>
      </c>
      <c r="AU180" s="18" t="s">
        <v>82</v>
      </c>
    </row>
    <row r="181" spans="2:51" s="13" customFormat="1" ht="11.25">
      <c r="B181" s="191"/>
      <c r="C181" s="192"/>
      <c r="D181" s="193" t="s">
        <v>130</v>
      </c>
      <c r="E181" s="194" t="s">
        <v>19</v>
      </c>
      <c r="F181" s="195" t="s">
        <v>278</v>
      </c>
      <c r="G181" s="192"/>
      <c r="H181" s="194" t="s">
        <v>19</v>
      </c>
      <c r="I181" s="196"/>
      <c r="J181" s="192"/>
      <c r="K181" s="192"/>
      <c r="L181" s="197"/>
      <c r="M181" s="198"/>
      <c r="N181" s="199"/>
      <c r="O181" s="199"/>
      <c r="P181" s="199"/>
      <c r="Q181" s="199"/>
      <c r="R181" s="199"/>
      <c r="S181" s="199"/>
      <c r="T181" s="199"/>
      <c r="U181" s="200"/>
      <c r="AT181" s="201" t="s">
        <v>130</v>
      </c>
      <c r="AU181" s="201" t="s">
        <v>82</v>
      </c>
      <c r="AV181" s="13" t="s">
        <v>80</v>
      </c>
      <c r="AW181" s="13" t="s">
        <v>35</v>
      </c>
      <c r="AX181" s="13" t="s">
        <v>73</v>
      </c>
      <c r="AY181" s="201" t="s">
        <v>119</v>
      </c>
    </row>
    <row r="182" spans="2:51" s="14" customFormat="1" ht="11.25">
      <c r="B182" s="202"/>
      <c r="C182" s="203"/>
      <c r="D182" s="193" t="s">
        <v>130</v>
      </c>
      <c r="E182" s="204" t="s">
        <v>19</v>
      </c>
      <c r="F182" s="205" t="s">
        <v>279</v>
      </c>
      <c r="G182" s="203"/>
      <c r="H182" s="206">
        <v>1165.52</v>
      </c>
      <c r="I182" s="207"/>
      <c r="J182" s="203"/>
      <c r="K182" s="203"/>
      <c r="L182" s="208"/>
      <c r="M182" s="209"/>
      <c r="N182" s="210"/>
      <c r="O182" s="210"/>
      <c r="P182" s="210"/>
      <c r="Q182" s="210"/>
      <c r="R182" s="210"/>
      <c r="S182" s="210"/>
      <c r="T182" s="210"/>
      <c r="U182" s="211"/>
      <c r="AT182" s="212" t="s">
        <v>130</v>
      </c>
      <c r="AU182" s="212" t="s">
        <v>82</v>
      </c>
      <c r="AV182" s="14" t="s">
        <v>82</v>
      </c>
      <c r="AW182" s="14" t="s">
        <v>35</v>
      </c>
      <c r="AX182" s="14" t="s">
        <v>80</v>
      </c>
      <c r="AY182" s="212" t="s">
        <v>119</v>
      </c>
    </row>
    <row r="183" spans="1:65" s="2" customFormat="1" ht="21.75" customHeight="1">
      <c r="A183" s="35"/>
      <c r="B183" s="36"/>
      <c r="C183" s="173" t="s">
        <v>280</v>
      </c>
      <c r="D183" s="173" t="s">
        <v>121</v>
      </c>
      <c r="E183" s="174" t="s">
        <v>281</v>
      </c>
      <c r="F183" s="175" t="s">
        <v>282</v>
      </c>
      <c r="G183" s="176" t="s">
        <v>154</v>
      </c>
      <c r="H183" s="177">
        <v>71.403</v>
      </c>
      <c r="I183" s="178"/>
      <c r="J183" s="179">
        <f>ROUND(I183*H183,2)</f>
        <v>0</v>
      </c>
      <c r="K183" s="175" t="s">
        <v>125</v>
      </c>
      <c r="L183" s="40"/>
      <c r="M183" s="180" t="s">
        <v>19</v>
      </c>
      <c r="N183" s="181" t="s">
        <v>44</v>
      </c>
      <c r="O183" s="65"/>
      <c r="P183" s="182">
        <f>O183*H183</f>
        <v>0</v>
      </c>
      <c r="Q183" s="182">
        <v>0.00038</v>
      </c>
      <c r="R183" s="182">
        <f>Q183*H183</f>
        <v>0.027133140000000004</v>
      </c>
      <c r="S183" s="182">
        <v>0</v>
      </c>
      <c r="T183" s="182">
        <f>S183*H183</f>
        <v>0</v>
      </c>
      <c r="U183" s="183" t="s">
        <v>19</v>
      </c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4" t="s">
        <v>126</v>
      </c>
      <c r="AT183" s="184" t="s">
        <v>121</v>
      </c>
      <c r="AU183" s="184" t="s">
        <v>82</v>
      </c>
      <c r="AY183" s="18" t="s">
        <v>119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8" t="s">
        <v>80</v>
      </c>
      <c r="BK183" s="185">
        <f>ROUND(I183*H183,2)</f>
        <v>0</v>
      </c>
      <c r="BL183" s="18" t="s">
        <v>126</v>
      </c>
      <c r="BM183" s="184" t="s">
        <v>283</v>
      </c>
    </row>
    <row r="184" spans="1:47" s="2" customFormat="1" ht="11.25">
      <c r="A184" s="35"/>
      <c r="B184" s="36"/>
      <c r="C184" s="37"/>
      <c r="D184" s="186" t="s">
        <v>128</v>
      </c>
      <c r="E184" s="37"/>
      <c r="F184" s="187" t="s">
        <v>284</v>
      </c>
      <c r="G184" s="37"/>
      <c r="H184" s="37"/>
      <c r="I184" s="188"/>
      <c r="J184" s="37"/>
      <c r="K184" s="37"/>
      <c r="L184" s="40"/>
      <c r="M184" s="189"/>
      <c r="N184" s="190"/>
      <c r="O184" s="65"/>
      <c r="P184" s="65"/>
      <c r="Q184" s="65"/>
      <c r="R184" s="65"/>
      <c r="S184" s="65"/>
      <c r="T184" s="65"/>
      <c r="U184" s="66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128</v>
      </c>
      <c r="AU184" s="18" t="s">
        <v>82</v>
      </c>
    </row>
    <row r="185" spans="2:51" s="13" customFormat="1" ht="11.25">
      <c r="B185" s="191"/>
      <c r="C185" s="192"/>
      <c r="D185" s="193" t="s">
        <v>130</v>
      </c>
      <c r="E185" s="194" t="s">
        <v>19</v>
      </c>
      <c r="F185" s="195" t="s">
        <v>285</v>
      </c>
      <c r="G185" s="192"/>
      <c r="H185" s="194" t="s">
        <v>19</v>
      </c>
      <c r="I185" s="196"/>
      <c r="J185" s="192"/>
      <c r="K185" s="192"/>
      <c r="L185" s="197"/>
      <c r="M185" s="198"/>
      <c r="N185" s="199"/>
      <c r="O185" s="199"/>
      <c r="P185" s="199"/>
      <c r="Q185" s="199"/>
      <c r="R185" s="199"/>
      <c r="S185" s="199"/>
      <c r="T185" s="199"/>
      <c r="U185" s="200"/>
      <c r="AT185" s="201" t="s">
        <v>130</v>
      </c>
      <c r="AU185" s="201" t="s">
        <v>82</v>
      </c>
      <c r="AV185" s="13" t="s">
        <v>80</v>
      </c>
      <c r="AW185" s="13" t="s">
        <v>35</v>
      </c>
      <c r="AX185" s="13" t="s">
        <v>73</v>
      </c>
      <c r="AY185" s="201" t="s">
        <v>119</v>
      </c>
    </row>
    <row r="186" spans="2:51" s="14" customFormat="1" ht="11.25">
      <c r="B186" s="202"/>
      <c r="C186" s="203"/>
      <c r="D186" s="193" t="s">
        <v>130</v>
      </c>
      <c r="E186" s="204" t="s">
        <v>19</v>
      </c>
      <c r="F186" s="205" t="s">
        <v>286</v>
      </c>
      <c r="G186" s="203"/>
      <c r="H186" s="206">
        <v>71.403</v>
      </c>
      <c r="I186" s="207"/>
      <c r="J186" s="203"/>
      <c r="K186" s="203"/>
      <c r="L186" s="208"/>
      <c r="M186" s="209"/>
      <c r="N186" s="210"/>
      <c r="O186" s="210"/>
      <c r="P186" s="210"/>
      <c r="Q186" s="210"/>
      <c r="R186" s="210"/>
      <c r="S186" s="210"/>
      <c r="T186" s="210"/>
      <c r="U186" s="211"/>
      <c r="AT186" s="212" t="s">
        <v>130</v>
      </c>
      <c r="AU186" s="212" t="s">
        <v>82</v>
      </c>
      <c r="AV186" s="14" t="s">
        <v>82</v>
      </c>
      <c r="AW186" s="14" t="s">
        <v>35</v>
      </c>
      <c r="AX186" s="14" t="s">
        <v>80</v>
      </c>
      <c r="AY186" s="212" t="s">
        <v>119</v>
      </c>
    </row>
    <row r="187" spans="1:65" s="2" customFormat="1" ht="24.2" customHeight="1">
      <c r="A187" s="35"/>
      <c r="B187" s="36"/>
      <c r="C187" s="173" t="s">
        <v>287</v>
      </c>
      <c r="D187" s="173" t="s">
        <v>121</v>
      </c>
      <c r="E187" s="174" t="s">
        <v>288</v>
      </c>
      <c r="F187" s="175" t="s">
        <v>289</v>
      </c>
      <c r="G187" s="176" t="s">
        <v>154</v>
      </c>
      <c r="H187" s="177">
        <v>1236.923</v>
      </c>
      <c r="I187" s="178"/>
      <c r="J187" s="179">
        <f>ROUND(I187*H187,2)</f>
        <v>0</v>
      </c>
      <c r="K187" s="175" t="s">
        <v>125</v>
      </c>
      <c r="L187" s="40"/>
      <c r="M187" s="180" t="s">
        <v>19</v>
      </c>
      <c r="N187" s="181" t="s">
        <v>44</v>
      </c>
      <c r="O187" s="65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2">
        <f>S187*H187</f>
        <v>0</v>
      </c>
      <c r="U187" s="183" t="s">
        <v>19</v>
      </c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4" t="s">
        <v>126</v>
      </c>
      <c r="AT187" s="184" t="s">
        <v>121</v>
      </c>
      <c r="AU187" s="184" t="s">
        <v>82</v>
      </c>
      <c r="AY187" s="18" t="s">
        <v>119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8" t="s">
        <v>80</v>
      </c>
      <c r="BK187" s="185">
        <f>ROUND(I187*H187,2)</f>
        <v>0</v>
      </c>
      <c r="BL187" s="18" t="s">
        <v>126</v>
      </c>
      <c r="BM187" s="184" t="s">
        <v>290</v>
      </c>
    </row>
    <row r="188" spans="1:47" s="2" customFormat="1" ht="11.25">
      <c r="A188" s="35"/>
      <c r="B188" s="36"/>
      <c r="C188" s="37"/>
      <c r="D188" s="186" t="s">
        <v>128</v>
      </c>
      <c r="E188" s="37"/>
      <c r="F188" s="187" t="s">
        <v>291</v>
      </c>
      <c r="G188" s="37"/>
      <c r="H188" s="37"/>
      <c r="I188" s="188"/>
      <c r="J188" s="37"/>
      <c r="K188" s="37"/>
      <c r="L188" s="40"/>
      <c r="M188" s="189"/>
      <c r="N188" s="190"/>
      <c r="O188" s="65"/>
      <c r="P188" s="65"/>
      <c r="Q188" s="65"/>
      <c r="R188" s="65"/>
      <c r="S188" s="65"/>
      <c r="T188" s="65"/>
      <c r="U188" s="66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128</v>
      </c>
      <c r="AU188" s="18" t="s">
        <v>82</v>
      </c>
    </row>
    <row r="189" spans="2:51" s="14" customFormat="1" ht="11.25">
      <c r="B189" s="202"/>
      <c r="C189" s="203"/>
      <c r="D189" s="193" t="s">
        <v>130</v>
      </c>
      <c r="E189" s="204" t="s">
        <v>19</v>
      </c>
      <c r="F189" s="205" t="s">
        <v>292</v>
      </c>
      <c r="G189" s="203"/>
      <c r="H189" s="206">
        <v>1236.923</v>
      </c>
      <c r="I189" s="207"/>
      <c r="J189" s="203"/>
      <c r="K189" s="203"/>
      <c r="L189" s="208"/>
      <c r="M189" s="209"/>
      <c r="N189" s="210"/>
      <c r="O189" s="210"/>
      <c r="P189" s="210"/>
      <c r="Q189" s="210"/>
      <c r="R189" s="210"/>
      <c r="S189" s="210"/>
      <c r="T189" s="210"/>
      <c r="U189" s="211"/>
      <c r="AT189" s="212" t="s">
        <v>130</v>
      </c>
      <c r="AU189" s="212" t="s">
        <v>82</v>
      </c>
      <c r="AV189" s="14" t="s">
        <v>82</v>
      </c>
      <c r="AW189" s="14" t="s">
        <v>35</v>
      </c>
      <c r="AX189" s="14" t="s">
        <v>80</v>
      </c>
      <c r="AY189" s="212" t="s">
        <v>119</v>
      </c>
    </row>
    <row r="190" spans="1:65" s="2" customFormat="1" ht="24.2" customHeight="1">
      <c r="A190" s="35"/>
      <c r="B190" s="36"/>
      <c r="C190" s="173" t="s">
        <v>293</v>
      </c>
      <c r="D190" s="173" t="s">
        <v>121</v>
      </c>
      <c r="E190" s="174" t="s">
        <v>294</v>
      </c>
      <c r="F190" s="175" t="s">
        <v>295</v>
      </c>
      <c r="G190" s="176" t="s">
        <v>154</v>
      </c>
      <c r="H190" s="177">
        <v>84.8</v>
      </c>
      <c r="I190" s="178"/>
      <c r="J190" s="179">
        <f>ROUND(I190*H190,2)</f>
        <v>0</v>
      </c>
      <c r="K190" s="175" t="s">
        <v>125</v>
      </c>
      <c r="L190" s="40"/>
      <c r="M190" s="180" t="s">
        <v>19</v>
      </c>
      <c r="N190" s="181" t="s">
        <v>44</v>
      </c>
      <c r="O190" s="65"/>
      <c r="P190" s="182">
        <f>O190*H190</f>
        <v>0</v>
      </c>
      <c r="Q190" s="182">
        <v>9E-05</v>
      </c>
      <c r="R190" s="182">
        <f>Q190*H190</f>
        <v>0.007632</v>
      </c>
      <c r="S190" s="182">
        <v>0</v>
      </c>
      <c r="T190" s="182">
        <f>S190*H190</f>
        <v>0</v>
      </c>
      <c r="U190" s="183" t="s">
        <v>19</v>
      </c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4" t="s">
        <v>126</v>
      </c>
      <c r="AT190" s="184" t="s">
        <v>121</v>
      </c>
      <c r="AU190" s="184" t="s">
        <v>82</v>
      </c>
      <c r="AY190" s="18" t="s">
        <v>119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8" t="s">
        <v>80</v>
      </c>
      <c r="BK190" s="185">
        <f>ROUND(I190*H190,2)</f>
        <v>0</v>
      </c>
      <c r="BL190" s="18" t="s">
        <v>126</v>
      </c>
      <c r="BM190" s="184" t="s">
        <v>296</v>
      </c>
    </row>
    <row r="191" spans="1:47" s="2" customFormat="1" ht="11.25">
      <c r="A191" s="35"/>
      <c r="B191" s="36"/>
      <c r="C191" s="37"/>
      <c r="D191" s="186" t="s">
        <v>128</v>
      </c>
      <c r="E191" s="37"/>
      <c r="F191" s="187" t="s">
        <v>297</v>
      </c>
      <c r="G191" s="37"/>
      <c r="H191" s="37"/>
      <c r="I191" s="188"/>
      <c r="J191" s="37"/>
      <c r="K191" s="37"/>
      <c r="L191" s="40"/>
      <c r="M191" s="189"/>
      <c r="N191" s="190"/>
      <c r="O191" s="65"/>
      <c r="P191" s="65"/>
      <c r="Q191" s="65"/>
      <c r="R191" s="65"/>
      <c r="S191" s="65"/>
      <c r="T191" s="65"/>
      <c r="U191" s="66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128</v>
      </c>
      <c r="AU191" s="18" t="s">
        <v>82</v>
      </c>
    </row>
    <row r="192" spans="2:51" s="13" customFormat="1" ht="11.25">
      <c r="B192" s="191"/>
      <c r="C192" s="192"/>
      <c r="D192" s="193" t="s">
        <v>130</v>
      </c>
      <c r="E192" s="194" t="s">
        <v>19</v>
      </c>
      <c r="F192" s="195" t="s">
        <v>298</v>
      </c>
      <c r="G192" s="192"/>
      <c r="H192" s="194" t="s">
        <v>19</v>
      </c>
      <c r="I192" s="196"/>
      <c r="J192" s="192"/>
      <c r="K192" s="192"/>
      <c r="L192" s="197"/>
      <c r="M192" s="198"/>
      <c r="N192" s="199"/>
      <c r="O192" s="199"/>
      <c r="P192" s="199"/>
      <c r="Q192" s="199"/>
      <c r="R192" s="199"/>
      <c r="S192" s="199"/>
      <c r="T192" s="199"/>
      <c r="U192" s="200"/>
      <c r="AT192" s="201" t="s">
        <v>130</v>
      </c>
      <c r="AU192" s="201" t="s">
        <v>82</v>
      </c>
      <c r="AV192" s="13" t="s">
        <v>80</v>
      </c>
      <c r="AW192" s="13" t="s">
        <v>35</v>
      </c>
      <c r="AX192" s="13" t="s">
        <v>73</v>
      </c>
      <c r="AY192" s="201" t="s">
        <v>119</v>
      </c>
    </row>
    <row r="193" spans="2:51" s="14" customFormat="1" ht="11.25">
      <c r="B193" s="202"/>
      <c r="C193" s="203"/>
      <c r="D193" s="193" t="s">
        <v>130</v>
      </c>
      <c r="E193" s="204" t="s">
        <v>19</v>
      </c>
      <c r="F193" s="205" t="s">
        <v>299</v>
      </c>
      <c r="G193" s="203"/>
      <c r="H193" s="206">
        <v>84.8</v>
      </c>
      <c r="I193" s="207"/>
      <c r="J193" s="203"/>
      <c r="K193" s="203"/>
      <c r="L193" s="208"/>
      <c r="M193" s="209"/>
      <c r="N193" s="210"/>
      <c r="O193" s="210"/>
      <c r="P193" s="210"/>
      <c r="Q193" s="210"/>
      <c r="R193" s="210"/>
      <c r="S193" s="210"/>
      <c r="T193" s="210"/>
      <c r="U193" s="211"/>
      <c r="AT193" s="212" t="s">
        <v>130</v>
      </c>
      <c r="AU193" s="212" t="s">
        <v>82</v>
      </c>
      <c r="AV193" s="14" t="s">
        <v>82</v>
      </c>
      <c r="AW193" s="14" t="s">
        <v>35</v>
      </c>
      <c r="AX193" s="14" t="s">
        <v>80</v>
      </c>
      <c r="AY193" s="212" t="s">
        <v>119</v>
      </c>
    </row>
    <row r="194" spans="1:65" s="2" customFormat="1" ht="16.5" customHeight="1">
      <c r="A194" s="35"/>
      <c r="B194" s="36"/>
      <c r="C194" s="173" t="s">
        <v>300</v>
      </c>
      <c r="D194" s="173" t="s">
        <v>121</v>
      </c>
      <c r="E194" s="174" t="s">
        <v>301</v>
      </c>
      <c r="F194" s="175" t="s">
        <v>302</v>
      </c>
      <c r="G194" s="176" t="s">
        <v>154</v>
      </c>
      <c r="H194" s="177">
        <v>84.8</v>
      </c>
      <c r="I194" s="178"/>
      <c r="J194" s="179">
        <f>ROUND(I194*H194,2)</f>
        <v>0</v>
      </c>
      <c r="K194" s="175" t="s">
        <v>125</v>
      </c>
      <c r="L194" s="40"/>
      <c r="M194" s="180" t="s">
        <v>19</v>
      </c>
      <c r="N194" s="181" t="s">
        <v>44</v>
      </c>
      <c r="O194" s="65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2">
        <f>S194*H194</f>
        <v>0</v>
      </c>
      <c r="U194" s="183" t="s">
        <v>19</v>
      </c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4" t="s">
        <v>126</v>
      </c>
      <c r="AT194" s="184" t="s">
        <v>121</v>
      </c>
      <c r="AU194" s="184" t="s">
        <v>82</v>
      </c>
      <c r="AY194" s="18" t="s">
        <v>119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8" t="s">
        <v>80</v>
      </c>
      <c r="BK194" s="185">
        <f>ROUND(I194*H194,2)</f>
        <v>0</v>
      </c>
      <c r="BL194" s="18" t="s">
        <v>126</v>
      </c>
      <c r="BM194" s="184" t="s">
        <v>303</v>
      </c>
    </row>
    <row r="195" spans="1:47" s="2" customFormat="1" ht="11.25">
      <c r="A195" s="35"/>
      <c r="B195" s="36"/>
      <c r="C195" s="37"/>
      <c r="D195" s="186" t="s">
        <v>128</v>
      </c>
      <c r="E195" s="37"/>
      <c r="F195" s="187" t="s">
        <v>304</v>
      </c>
      <c r="G195" s="37"/>
      <c r="H195" s="37"/>
      <c r="I195" s="188"/>
      <c r="J195" s="37"/>
      <c r="K195" s="37"/>
      <c r="L195" s="40"/>
      <c r="M195" s="189"/>
      <c r="N195" s="190"/>
      <c r="O195" s="65"/>
      <c r="P195" s="65"/>
      <c r="Q195" s="65"/>
      <c r="R195" s="65"/>
      <c r="S195" s="65"/>
      <c r="T195" s="65"/>
      <c r="U195" s="66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128</v>
      </c>
      <c r="AU195" s="18" t="s">
        <v>82</v>
      </c>
    </row>
    <row r="196" spans="1:65" s="2" customFormat="1" ht="37.9" customHeight="1">
      <c r="A196" s="35"/>
      <c r="B196" s="36"/>
      <c r="C196" s="173" t="s">
        <v>305</v>
      </c>
      <c r="D196" s="173" t="s">
        <v>121</v>
      </c>
      <c r="E196" s="174" t="s">
        <v>306</v>
      </c>
      <c r="F196" s="175" t="s">
        <v>307</v>
      </c>
      <c r="G196" s="176" t="s">
        <v>154</v>
      </c>
      <c r="H196" s="177">
        <v>643</v>
      </c>
      <c r="I196" s="178"/>
      <c r="J196" s="179">
        <f>ROUND(I196*H196,2)</f>
        <v>0</v>
      </c>
      <c r="K196" s="175" t="s">
        <v>125</v>
      </c>
      <c r="L196" s="40"/>
      <c r="M196" s="180" t="s">
        <v>19</v>
      </c>
      <c r="N196" s="181" t="s">
        <v>44</v>
      </c>
      <c r="O196" s="65"/>
      <c r="P196" s="182">
        <f>O196*H196</f>
        <v>0</v>
      </c>
      <c r="Q196" s="182">
        <v>0</v>
      </c>
      <c r="R196" s="182">
        <f>Q196*H196</f>
        <v>0</v>
      </c>
      <c r="S196" s="182">
        <v>0.172</v>
      </c>
      <c r="T196" s="182">
        <f>S196*H196</f>
        <v>110.59599999999999</v>
      </c>
      <c r="U196" s="183" t="s">
        <v>19</v>
      </c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4" t="s">
        <v>126</v>
      </c>
      <c r="AT196" s="184" t="s">
        <v>121</v>
      </c>
      <c r="AU196" s="184" t="s">
        <v>82</v>
      </c>
      <c r="AY196" s="18" t="s">
        <v>119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8" t="s">
        <v>80</v>
      </c>
      <c r="BK196" s="185">
        <f>ROUND(I196*H196,2)</f>
        <v>0</v>
      </c>
      <c r="BL196" s="18" t="s">
        <v>126</v>
      </c>
      <c r="BM196" s="184" t="s">
        <v>308</v>
      </c>
    </row>
    <row r="197" spans="1:47" s="2" customFormat="1" ht="11.25">
      <c r="A197" s="35"/>
      <c r="B197" s="36"/>
      <c r="C197" s="37"/>
      <c r="D197" s="186" t="s">
        <v>128</v>
      </c>
      <c r="E197" s="37"/>
      <c r="F197" s="187" t="s">
        <v>309</v>
      </c>
      <c r="G197" s="37"/>
      <c r="H197" s="37"/>
      <c r="I197" s="188"/>
      <c r="J197" s="37"/>
      <c r="K197" s="37"/>
      <c r="L197" s="40"/>
      <c r="M197" s="189"/>
      <c r="N197" s="190"/>
      <c r="O197" s="65"/>
      <c r="P197" s="65"/>
      <c r="Q197" s="65"/>
      <c r="R197" s="65"/>
      <c r="S197" s="65"/>
      <c r="T197" s="65"/>
      <c r="U197" s="66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128</v>
      </c>
      <c r="AU197" s="18" t="s">
        <v>82</v>
      </c>
    </row>
    <row r="198" spans="2:51" s="13" customFormat="1" ht="11.25">
      <c r="B198" s="191"/>
      <c r="C198" s="192"/>
      <c r="D198" s="193" t="s">
        <v>130</v>
      </c>
      <c r="E198" s="194" t="s">
        <v>19</v>
      </c>
      <c r="F198" s="195" t="s">
        <v>310</v>
      </c>
      <c r="G198" s="192"/>
      <c r="H198" s="194" t="s">
        <v>19</v>
      </c>
      <c r="I198" s="196"/>
      <c r="J198" s="192"/>
      <c r="K198" s="192"/>
      <c r="L198" s="197"/>
      <c r="M198" s="198"/>
      <c r="N198" s="199"/>
      <c r="O198" s="199"/>
      <c r="P198" s="199"/>
      <c r="Q198" s="199"/>
      <c r="R198" s="199"/>
      <c r="S198" s="199"/>
      <c r="T198" s="199"/>
      <c r="U198" s="200"/>
      <c r="AT198" s="201" t="s">
        <v>130</v>
      </c>
      <c r="AU198" s="201" t="s">
        <v>82</v>
      </c>
      <c r="AV198" s="13" t="s">
        <v>80</v>
      </c>
      <c r="AW198" s="13" t="s">
        <v>35</v>
      </c>
      <c r="AX198" s="13" t="s">
        <v>73</v>
      </c>
      <c r="AY198" s="201" t="s">
        <v>119</v>
      </c>
    </row>
    <row r="199" spans="2:51" s="14" customFormat="1" ht="11.25">
      <c r="B199" s="202"/>
      <c r="C199" s="203"/>
      <c r="D199" s="193" t="s">
        <v>130</v>
      </c>
      <c r="E199" s="204" t="s">
        <v>19</v>
      </c>
      <c r="F199" s="205" t="s">
        <v>311</v>
      </c>
      <c r="G199" s="203"/>
      <c r="H199" s="206">
        <v>643</v>
      </c>
      <c r="I199" s="207"/>
      <c r="J199" s="203"/>
      <c r="K199" s="203"/>
      <c r="L199" s="208"/>
      <c r="M199" s="209"/>
      <c r="N199" s="210"/>
      <c r="O199" s="210"/>
      <c r="P199" s="210"/>
      <c r="Q199" s="210"/>
      <c r="R199" s="210"/>
      <c r="S199" s="210"/>
      <c r="T199" s="210"/>
      <c r="U199" s="211"/>
      <c r="AT199" s="212" t="s">
        <v>130</v>
      </c>
      <c r="AU199" s="212" t="s">
        <v>82</v>
      </c>
      <c r="AV199" s="14" t="s">
        <v>82</v>
      </c>
      <c r="AW199" s="14" t="s">
        <v>35</v>
      </c>
      <c r="AX199" s="14" t="s">
        <v>80</v>
      </c>
      <c r="AY199" s="212" t="s">
        <v>119</v>
      </c>
    </row>
    <row r="200" spans="1:65" s="2" customFormat="1" ht="37.9" customHeight="1">
      <c r="A200" s="35"/>
      <c r="B200" s="36"/>
      <c r="C200" s="173" t="s">
        <v>312</v>
      </c>
      <c r="D200" s="173" t="s">
        <v>121</v>
      </c>
      <c r="E200" s="174" t="s">
        <v>313</v>
      </c>
      <c r="F200" s="175" t="s">
        <v>314</v>
      </c>
      <c r="G200" s="176" t="s">
        <v>154</v>
      </c>
      <c r="H200" s="177">
        <v>32</v>
      </c>
      <c r="I200" s="178"/>
      <c r="J200" s="179">
        <f>ROUND(I200*H200,2)</f>
        <v>0</v>
      </c>
      <c r="K200" s="175" t="s">
        <v>125</v>
      </c>
      <c r="L200" s="40"/>
      <c r="M200" s="180" t="s">
        <v>19</v>
      </c>
      <c r="N200" s="181" t="s">
        <v>44</v>
      </c>
      <c r="O200" s="65"/>
      <c r="P200" s="182">
        <f>O200*H200</f>
        <v>0</v>
      </c>
      <c r="Q200" s="182">
        <v>0</v>
      </c>
      <c r="R200" s="182">
        <f>Q200*H200</f>
        <v>0</v>
      </c>
      <c r="S200" s="182">
        <v>0.086</v>
      </c>
      <c r="T200" s="182">
        <f>S200*H200</f>
        <v>2.752</v>
      </c>
      <c r="U200" s="183" t="s">
        <v>19</v>
      </c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4" t="s">
        <v>126</v>
      </c>
      <c r="AT200" s="184" t="s">
        <v>121</v>
      </c>
      <c r="AU200" s="184" t="s">
        <v>82</v>
      </c>
      <c r="AY200" s="18" t="s">
        <v>119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8" t="s">
        <v>80</v>
      </c>
      <c r="BK200" s="185">
        <f>ROUND(I200*H200,2)</f>
        <v>0</v>
      </c>
      <c r="BL200" s="18" t="s">
        <v>126</v>
      </c>
      <c r="BM200" s="184" t="s">
        <v>315</v>
      </c>
    </row>
    <row r="201" spans="1:47" s="2" customFormat="1" ht="11.25">
      <c r="A201" s="35"/>
      <c r="B201" s="36"/>
      <c r="C201" s="37"/>
      <c r="D201" s="186" t="s">
        <v>128</v>
      </c>
      <c r="E201" s="37"/>
      <c r="F201" s="187" t="s">
        <v>316</v>
      </c>
      <c r="G201" s="37"/>
      <c r="H201" s="37"/>
      <c r="I201" s="188"/>
      <c r="J201" s="37"/>
      <c r="K201" s="37"/>
      <c r="L201" s="40"/>
      <c r="M201" s="189"/>
      <c r="N201" s="190"/>
      <c r="O201" s="65"/>
      <c r="P201" s="65"/>
      <c r="Q201" s="65"/>
      <c r="R201" s="65"/>
      <c r="S201" s="65"/>
      <c r="T201" s="65"/>
      <c r="U201" s="66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128</v>
      </c>
      <c r="AU201" s="18" t="s">
        <v>82</v>
      </c>
    </row>
    <row r="202" spans="2:51" s="13" customFormat="1" ht="11.25">
      <c r="B202" s="191"/>
      <c r="C202" s="192"/>
      <c r="D202" s="193" t="s">
        <v>130</v>
      </c>
      <c r="E202" s="194" t="s">
        <v>19</v>
      </c>
      <c r="F202" s="195" t="s">
        <v>317</v>
      </c>
      <c r="G202" s="192"/>
      <c r="H202" s="194" t="s">
        <v>19</v>
      </c>
      <c r="I202" s="196"/>
      <c r="J202" s="192"/>
      <c r="K202" s="192"/>
      <c r="L202" s="197"/>
      <c r="M202" s="198"/>
      <c r="N202" s="199"/>
      <c r="O202" s="199"/>
      <c r="P202" s="199"/>
      <c r="Q202" s="199"/>
      <c r="R202" s="199"/>
      <c r="S202" s="199"/>
      <c r="T202" s="199"/>
      <c r="U202" s="200"/>
      <c r="AT202" s="201" t="s">
        <v>130</v>
      </c>
      <c r="AU202" s="201" t="s">
        <v>82</v>
      </c>
      <c r="AV202" s="13" t="s">
        <v>80</v>
      </c>
      <c r="AW202" s="13" t="s">
        <v>35</v>
      </c>
      <c r="AX202" s="13" t="s">
        <v>73</v>
      </c>
      <c r="AY202" s="201" t="s">
        <v>119</v>
      </c>
    </row>
    <row r="203" spans="2:51" s="14" customFormat="1" ht="11.25">
      <c r="B203" s="202"/>
      <c r="C203" s="203"/>
      <c r="D203" s="193" t="s">
        <v>130</v>
      </c>
      <c r="E203" s="204" t="s">
        <v>19</v>
      </c>
      <c r="F203" s="205" t="s">
        <v>318</v>
      </c>
      <c r="G203" s="203"/>
      <c r="H203" s="206">
        <v>32</v>
      </c>
      <c r="I203" s="207"/>
      <c r="J203" s="203"/>
      <c r="K203" s="203"/>
      <c r="L203" s="208"/>
      <c r="M203" s="209"/>
      <c r="N203" s="210"/>
      <c r="O203" s="210"/>
      <c r="P203" s="210"/>
      <c r="Q203" s="210"/>
      <c r="R203" s="210"/>
      <c r="S203" s="210"/>
      <c r="T203" s="210"/>
      <c r="U203" s="211"/>
      <c r="AT203" s="212" t="s">
        <v>130</v>
      </c>
      <c r="AU203" s="212" t="s">
        <v>82</v>
      </c>
      <c r="AV203" s="14" t="s">
        <v>82</v>
      </c>
      <c r="AW203" s="14" t="s">
        <v>35</v>
      </c>
      <c r="AX203" s="14" t="s">
        <v>80</v>
      </c>
      <c r="AY203" s="212" t="s">
        <v>119</v>
      </c>
    </row>
    <row r="204" spans="1:65" s="2" customFormat="1" ht="37.9" customHeight="1">
      <c r="A204" s="35"/>
      <c r="B204" s="36"/>
      <c r="C204" s="173" t="s">
        <v>319</v>
      </c>
      <c r="D204" s="173" t="s">
        <v>121</v>
      </c>
      <c r="E204" s="174" t="s">
        <v>320</v>
      </c>
      <c r="F204" s="175" t="s">
        <v>321</v>
      </c>
      <c r="G204" s="176" t="s">
        <v>124</v>
      </c>
      <c r="H204" s="177">
        <v>310.27</v>
      </c>
      <c r="I204" s="178"/>
      <c r="J204" s="179">
        <f>ROUND(I204*H204,2)</f>
        <v>0</v>
      </c>
      <c r="K204" s="175" t="s">
        <v>125</v>
      </c>
      <c r="L204" s="40"/>
      <c r="M204" s="180" t="s">
        <v>19</v>
      </c>
      <c r="N204" s="181" t="s">
        <v>44</v>
      </c>
      <c r="O204" s="65"/>
      <c r="P204" s="182">
        <f>O204*H204</f>
        <v>0</v>
      </c>
      <c r="Q204" s="182">
        <v>0</v>
      </c>
      <c r="R204" s="182">
        <f>Q204*H204</f>
        <v>0</v>
      </c>
      <c r="S204" s="182">
        <v>0.126</v>
      </c>
      <c r="T204" s="182">
        <f>S204*H204</f>
        <v>39.09402</v>
      </c>
      <c r="U204" s="183" t="s">
        <v>19</v>
      </c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4" t="s">
        <v>126</v>
      </c>
      <c r="AT204" s="184" t="s">
        <v>121</v>
      </c>
      <c r="AU204" s="184" t="s">
        <v>82</v>
      </c>
      <c r="AY204" s="18" t="s">
        <v>119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8" t="s">
        <v>80</v>
      </c>
      <c r="BK204" s="185">
        <f>ROUND(I204*H204,2)</f>
        <v>0</v>
      </c>
      <c r="BL204" s="18" t="s">
        <v>126</v>
      </c>
      <c r="BM204" s="184" t="s">
        <v>322</v>
      </c>
    </row>
    <row r="205" spans="1:47" s="2" customFormat="1" ht="11.25">
      <c r="A205" s="35"/>
      <c r="B205" s="36"/>
      <c r="C205" s="37"/>
      <c r="D205" s="186" t="s">
        <v>128</v>
      </c>
      <c r="E205" s="37"/>
      <c r="F205" s="187" t="s">
        <v>323</v>
      </c>
      <c r="G205" s="37"/>
      <c r="H205" s="37"/>
      <c r="I205" s="188"/>
      <c r="J205" s="37"/>
      <c r="K205" s="37"/>
      <c r="L205" s="40"/>
      <c r="M205" s="189"/>
      <c r="N205" s="190"/>
      <c r="O205" s="65"/>
      <c r="P205" s="65"/>
      <c r="Q205" s="65"/>
      <c r="R205" s="65"/>
      <c r="S205" s="65"/>
      <c r="T205" s="65"/>
      <c r="U205" s="66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128</v>
      </c>
      <c r="AU205" s="18" t="s">
        <v>82</v>
      </c>
    </row>
    <row r="206" spans="2:51" s="13" customFormat="1" ht="11.25">
      <c r="B206" s="191"/>
      <c r="C206" s="192"/>
      <c r="D206" s="193" t="s">
        <v>130</v>
      </c>
      <c r="E206" s="194" t="s">
        <v>19</v>
      </c>
      <c r="F206" s="195" t="s">
        <v>324</v>
      </c>
      <c r="G206" s="192"/>
      <c r="H206" s="194" t="s">
        <v>19</v>
      </c>
      <c r="I206" s="196"/>
      <c r="J206" s="192"/>
      <c r="K206" s="192"/>
      <c r="L206" s="197"/>
      <c r="M206" s="198"/>
      <c r="N206" s="199"/>
      <c r="O206" s="199"/>
      <c r="P206" s="199"/>
      <c r="Q206" s="199"/>
      <c r="R206" s="199"/>
      <c r="S206" s="199"/>
      <c r="T206" s="199"/>
      <c r="U206" s="200"/>
      <c r="AT206" s="201" t="s">
        <v>130</v>
      </c>
      <c r="AU206" s="201" t="s">
        <v>82</v>
      </c>
      <c r="AV206" s="13" t="s">
        <v>80</v>
      </c>
      <c r="AW206" s="13" t="s">
        <v>35</v>
      </c>
      <c r="AX206" s="13" t="s">
        <v>73</v>
      </c>
      <c r="AY206" s="201" t="s">
        <v>119</v>
      </c>
    </row>
    <row r="207" spans="2:51" s="14" customFormat="1" ht="11.25">
      <c r="B207" s="202"/>
      <c r="C207" s="203"/>
      <c r="D207" s="193" t="s">
        <v>130</v>
      </c>
      <c r="E207" s="204" t="s">
        <v>19</v>
      </c>
      <c r="F207" s="205" t="s">
        <v>325</v>
      </c>
      <c r="G207" s="203"/>
      <c r="H207" s="206">
        <v>310.27</v>
      </c>
      <c r="I207" s="207"/>
      <c r="J207" s="203"/>
      <c r="K207" s="203"/>
      <c r="L207" s="208"/>
      <c r="M207" s="209"/>
      <c r="N207" s="210"/>
      <c r="O207" s="210"/>
      <c r="P207" s="210"/>
      <c r="Q207" s="210"/>
      <c r="R207" s="210"/>
      <c r="S207" s="210"/>
      <c r="T207" s="210"/>
      <c r="U207" s="211"/>
      <c r="AT207" s="212" t="s">
        <v>130</v>
      </c>
      <c r="AU207" s="212" t="s">
        <v>82</v>
      </c>
      <c r="AV207" s="14" t="s">
        <v>82</v>
      </c>
      <c r="AW207" s="14" t="s">
        <v>35</v>
      </c>
      <c r="AX207" s="14" t="s">
        <v>80</v>
      </c>
      <c r="AY207" s="212" t="s">
        <v>119</v>
      </c>
    </row>
    <row r="208" spans="2:63" s="12" customFormat="1" ht="22.9" customHeight="1">
      <c r="B208" s="157"/>
      <c r="C208" s="158"/>
      <c r="D208" s="159" t="s">
        <v>72</v>
      </c>
      <c r="E208" s="171" t="s">
        <v>326</v>
      </c>
      <c r="F208" s="171" t="s">
        <v>327</v>
      </c>
      <c r="G208" s="158"/>
      <c r="H208" s="158"/>
      <c r="I208" s="161"/>
      <c r="J208" s="172">
        <f>BK208</f>
        <v>0</v>
      </c>
      <c r="K208" s="158"/>
      <c r="L208" s="163"/>
      <c r="M208" s="164"/>
      <c r="N208" s="165"/>
      <c r="O208" s="165"/>
      <c r="P208" s="166">
        <f>SUM(P209:P231)</f>
        <v>0</v>
      </c>
      <c r="Q208" s="165"/>
      <c r="R208" s="166">
        <f>SUM(R209:R231)</f>
        <v>0</v>
      </c>
      <c r="S208" s="165"/>
      <c r="T208" s="166">
        <f>SUM(T209:T231)</f>
        <v>0</v>
      </c>
      <c r="U208" s="167"/>
      <c r="AR208" s="168" t="s">
        <v>80</v>
      </c>
      <c r="AT208" s="169" t="s">
        <v>72</v>
      </c>
      <c r="AU208" s="169" t="s">
        <v>80</v>
      </c>
      <c r="AY208" s="168" t="s">
        <v>119</v>
      </c>
      <c r="BK208" s="170">
        <f>SUM(BK209:BK231)</f>
        <v>0</v>
      </c>
    </row>
    <row r="209" spans="1:65" s="2" customFormat="1" ht="24.2" customHeight="1">
      <c r="A209" s="35"/>
      <c r="B209" s="36"/>
      <c r="C209" s="173" t="s">
        <v>318</v>
      </c>
      <c r="D209" s="173" t="s">
        <v>121</v>
      </c>
      <c r="E209" s="174" t="s">
        <v>328</v>
      </c>
      <c r="F209" s="175" t="s">
        <v>329</v>
      </c>
      <c r="G209" s="176" t="s">
        <v>330</v>
      </c>
      <c r="H209" s="177">
        <v>742.213</v>
      </c>
      <c r="I209" s="178"/>
      <c r="J209" s="179">
        <f>ROUND(I209*H209,2)</f>
        <v>0</v>
      </c>
      <c r="K209" s="175" t="s">
        <v>125</v>
      </c>
      <c r="L209" s="40"/>
      <c r="M209" s="180" t="s">
        <v>19</v>
      </c>
      <c r="N209" s="181" t="s">
        <v>44</v>
      </c>
      <c r="O209" s="65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2">
        <f>S209*H209</f>
        <v>0</v>
      </c>
      <c r="U209" s="183" t="s">
        <v>19</v>
      </c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4" t="s">
        <v>126</v>
      </c>
      <c r="AT209" s="184" t="s">
        <v>121</v>
      </c>
      <c r="AU209" s="184" t="s">
        <v>82</v>
      </c>
      <c r="AY209" s="18" t="s">
        <v>119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8" t="s">
        <v>80</v>
      </c>
      <c r="BK209" s="185">
        <f>ROUND(I209*H209,2)</f>
        <v>0</v>
      </c>
      <c r="BL209" s="18" t="s">
        <v>126</v>
      </c>
      <c r="BM209" s="184" t="s">
        <v>331</v>
      </c>
    </row>
    <row r="210" spans="1:47" s="2" customFormat="1" ht="11.25">
      <c r="A210" s="35"/>
      <c r="B210" s="36"/>
      <c r="C210" s="37"/>
      <c r="D210" s="186" t="s">
        <v>128</v>
      </c>
      <c r="E210" s="37"/>
      <c r="F210" s="187" t="s">
        <v>332</v>
      </c>
      <c r="G210" s="37"/>
      <c r="H210" s="37"/>
      <c r="I210" s="188"/>
      <c r="J210" s="37"/>
      <c r="K210" s="37"/>
      <c r="L210" s="40"/>
      <c r="M210" s="189"/>
      <c r="N210" s="190"/>
      <c r="O210" s="65"/>
      <c r="P210" s="65"/>
      <c r="Q210" s="65"/>
      <c r="R210" s="65"/>
      <c r="S210" s="65"/>
      <c r="T210" s="65"/>
      <c r="U210" s="66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128</v>
      </c>
      <c r="AU210" s="18" t="s">
        <v>82</v>
      </c>
    </row>
    <row r="211" spans="2:51" s="14" customFormat="1" ht="11.25">
      <c r="B211" s="202"/>
      <c r="C211" s="203"/>
      <c r="D211" s="193" t="s">
        <v>130</v>
      </c>
      <c r="E211" s="204" t="s">
        <v>19</v>
      </c>
      <c r="F211" s="205" t="s">
        <v>333</v>
      </c>
      <c r="G211" s="203"/>
      <c r="H211" s="206">
        <v>39.094</v>
      </c>
      <c r="I211" s="207"/>
      <c r="J211" s="203"/>
      <c r="K211" s="203"/>
      <c r="L211" s="208"/>
      <c r="M211" s="209"/>
      <c r="N211" s="210"/>
      <c r="O211" s="210"/>
      <c r="P211" s="210"/>
      <c r="Q211" s="210"/>
      <c r="R211" s="210"/>
      <c r="S211" s="210"/>
      <c r="T211" s="210"/>
      <c r="U211" s="211"/>
      <c r="AT211" s="212" t="s">
        <v>130</v>
      </c>
      <c r="AU211" s="212" t="s">
        <v>82</v>
      </c>
      <c r="AV211" s="14" t="s">
        <v>82</v>
      </c>
      <c r="AW211" s="14" t="s">
        <v>35</v>
      </c>
      <c r="AX211" s="14" t="s">
        <v>73</v>
      </c>
      <c r="AY211" s="212" t="s">
        <v>119</v>
      </c>
    </row>
    <row r="212" spans="2:51" s="14" customFormat="1" ht="11.25">
      <c r="B212" s="202"/>
      <c r="C212" s="203"/>
      <c r="D212" s="193" t="s">
        <v>130</v>
      </c>
      <c r="E212" s="204" t="s">
        <v>19</v>
      </c>
      <c r="F212" s="205" t="s">
        <v>334</v>
      </c>
      <c r="G212" s="203"/>
      <c r="H212" s="206">
        <v>113.321</v>
      </c>
      <c r="I212" s="207"/>
      <c r="J212" s="203"/>
      <c r="K212" s="203"/>
      <c r="L212" s="208"/>
      <c r="M212" s="209"/>
      <c r="N212" s="210"/>
      <c r="O212" s="210"/>
      <c r="P212" s="210"/>
      <c r="Q212" s="210"/>
      <c r="R212" s="210"/>
      <c r="S212" s="210"/>
      <c r="T212" s="210"/>
      <c r="U212" s="211"/>
      <c r="AT212" s="212" t="s">
        <v>130</v>
      </c>
      <c r="AU212" s="212" t="s">
        <v>82</v>
      </c>
      <c r="AV212" s="14" t="s">
        <v>82</v>
      </c>
      <c r="AW212" s="14" t="s">
        <v>35</v>
      </c>
      <c r="AX212" s="14" t="s">
        <v>73</v>
      </c>
      <c r="AY212" s="212" t="s">
        <v>119</v>
      </c>
    </row>
    <row r="213" spans="2:51" s="14" customFormat="1" ht="11.25">
      <c r="B213" s="202"/>
      <c r="C213" s="203"/>
      <c r="D213" s="193" t="s">
        <v>130</v>
      </c>
      <c r="E213" s="204" t="s">
        <v>19</v>
      </c>
      <c r="F213" s="205" t="s">
        <v>335</v>
      </c>
      <c r="G213" s="203"/>
      <c r="H213" s="206">
        <v>473.218</v>
      </c>
      <c r="I213" s="207"/>
      <c r="J213" s="203"/>
      <c r="K213" s="203"/>
      <c r="L213" s="208"/>
      <c r="M213" s="209"/>
      <c r="N213" s="210"/>
      <c r="O213" s="210"/>
      <c r="P213" s="210"/>
      <c r="Q213" s="210"/>
      <c r="R213" s="210"/>
      <c r="S213" s="210"/>
      <c r="T213" s="210"/>
      <c r="U213" s="211"/>
      <c r="AT213" s="212" t="s">
        <v>130</v>
      </c>
      <c r="AU213" s="212" t="s">
        <v>82</v>
      </c>
      <c r="AV213" s="14" t="s">
        <v>82</v>
      </c>
      <c r="AW213" s="14" t="s">
        <v>35</v>
      </c>
      <c r="AX213" s="14" t="s">
        <v>73</v>
      </c>
      <c r="AY213" s="212" t="s">
        <v>119</v>
      </c>
    </row>
    <row r="214" spans="2:51" s="14" customFormat="1" ht="11.25">
      <c r="B214" s="202"/>
      <c r="C214" s="203"/>
      <c r="D214" s="193" t="s">
        <v>130</v>
      </c>
      <c r="E214" s="204" t="s">
        <v>19</v>
      </c>
      <c r="F214" s="205" t="s">
        <v>336</v>
      </c>
      <c r="G214" s="203"/>
      <c r="H214" s="206">
        <v>116.58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0"/>
      <c r="U214" s="211"/>
      <c r="AT214" s="212" t="s">
        <v>130</v>
      </c>
      <c r="AU214" s="212" t="s">
        <v>82</v>
      </c>
      <c r="AV214" s="14" t="s">
        <v>82</v>
      </c>
      <c r="AW214" s="14" t="s">
        <v>35</v>
      </c>
      <c r="AX214" s="14" t="s">
        <v>73</v>
      </c>
      <c r="AY214" s="212" t="s">
        <v>119</v>
      </c>
    </row>
    <row r="215" spans="2:51" s="15" customFormat="1" ht="11.25">
      <c r="B215" s="223"/>
      <c r="C215" s="224"/>
      <c r="D215" s="193" t="s">
        <v>130</v>
      </c>
      <c r="E215" s="225" t="s">
        <v>19</v>
      </c>
      <c r="F215" s="226" t="s">
        <v>337</v>
      </c>
      <c r="G215" s="224"/>
      <c r="H215" s="227">
        <v>742.2130000000001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1"/>
      <c r="U215" s="232"/>
      <c r="AT215" s="233" t="s">
        <v>130</v>
      </c>
      <c r="AU215" s="233" t="s">
        <v>82</v>
      </c>
      <c r="AV215" s="15" t="s">
        <v>126</v>
      </c>
      <c r="AW215" s="15" t="s">
        <v>35</v>
      </c>
      <c r="AX215" s="15" t="s">
        <v>80</v>
      </c>
      <c r="AY215" s="233" t="s">
        <v>119</v>
      </c>
    </row>
    <row r="216" spans="1:65" s="2" customFormat="1" ht="24.2" customHeight="1">
      <c r="A216" s="35"/>
      <c r="B216" s="36"/>
      <c r="C216" s="173" t="s">
        <v>338</v>
      </c>
      <c r="D216" s="173" t="s">
        <v>121</v>
      </c>
      <c r="E216" s="174" t="s">
        <v>339</v>
      </c>
      <c r="F216" s="175" t="s">
        <v>340</v>
      </c>
      <c r="G216" s="176" t="s">
        <v>330</v>
      </c>
      <c r="H216" s="177">
        <v>14102.047</v>
      </c>
      <c r="I216" s="178"/>
      <c r="J216" s="179">
        <f>ROUND(I216*H216,2)</f>
        <v>0</v>
      </c>
      <c r="K216" s="175" t="s">
        <v>125</v>
      </c>
      <c r="L216" s="40"/>
      <c r="M216" s="180" t="s">
        <v>19</v>
      </c>
      <c r="N216" s="181" t="s">
        <v>44</v>
      </c>
      <c r="O216" s="65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2">
        <f>S216*H216</f>
        <v>0</v>
      </c>
      <c r="U216" s="183" t="s">
        <v>19</v>
      </c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4" t="s">
        <v>126</v>
      </c>
      <c r="AT216" s="184" t="s">
        <v>121</v>
      </c>
      <c r="AU216" s="184" t="s">
        <v>82</v>
      </c>
      <c r="AY216" s="18" t="s">
        <v>119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8" t="s">
        <v>80</v>
      </c>
      <c r="BK216" s="185">
        <f>ROUND(I216*H216,2)</f>
        <v>0</v>
      </c>
      <c r="BL216" s="18" t="s">
        <v>126</v>
      </c>
      <c r="BM216" s="184" t="s">
        <v>341</v>
      </c>
    </row>
    <row r="217" spans="1:47" s="2" customFormat="1" ht="11.25">
      <c r="A217" s="35"/>
      <c r="B217" s="36"/>
      <c r="C217" s="37"/>
      <c r="D217" s="186" t="s">
        <v>128</v>
      </c>
      <c r="E217" s="37"/>
      <c r="F217" s="187" t="s">
        <v>342</v>
      </c>
      <c r="G217" s="37"/>
      <c r="H217" s="37"/>
      <c r="I217" s="188"/>
      <c r="J217" s="37"/>
      <c r="K217" s="37"/>
      <c r="L217" s="40"/>
      <c r="M217" s="189"/>
      <c r="N217" s="190"/>
      <c r="O217" s="65"/>
      <c r="P217" s="65"/>
      <c r="Q217" s="65"/>
      <c r="R217" s="65"/>
      <c r="S217" s="65"/>
      <c r="T217" s="65"/>
      <c r="U217" s="66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128</v>
      </c>
      <c r="AU217" s="18" t="s">
        <v>82</v>
      </c>
    </row>
    <row r="218" spans="2:51" s="13" customFormat="1" ht="11.25">
      <c r="B218" s="191"/>
      <c r="C218" s="192"/>
      <c r="D218" s="193" t="s">
        <v>130</v>
      </c>
      <c r="E218" s="194" t="s">
        <v>19</v>
      </c>
      <c r="F218" s="195" t="s">
        <v>343</v>
      </c>
      <c r="G218" s="192"/>
      <c r="H218" s="194" t="s">
        <v>19</v>
      </c>
      <c r="I218" s="196"/>
      <c r="J218" s="192"/>
      <c r="K218" s="192"/>
      <c r="L218" s="197"/>
      <c r="M218" s="198"/>
      <c r="N218" s="199"/>
      <c r="O218" s="199"/>
      <c r="P218" s="199"/>
      <c r="Q218" s="199"/>
      <c r="R218" s="199"/>
      <c r="S218" s="199"/>
      <c r="T218" s="199"/>
      <c r="U218" s="200"/>
      <c r="AT218" s="201" t="s">
        <v>130</v>
      </c>
      <c r="AU218" s="201" t="s">
        <v>82</v>
      </c>
      <c r="AV218" s="13" t="s">
        <v>80</v>
      </c>
      <c r="AW218" s="13" t="s">
        <v>35</v>
      </c>
      <c r="AX218" s="13" t="s">
        <v>73</v>
      </c>
      <c r="AY218" s="201" t="s">
        <v>119</v>
      </c>
    </row>
    <row r="219" spans="2:51" s="14" customFormat="1" ht="11.25">
      <c r="B219" s="202"/>
      <c r="C219" s="203"/>
      <c r="D219" s="193" t="s">
        <v>130</v>
      </c>
      <c r="E219" s="204" t="s">
        <v>19</v>
      </c>
      <c r="F219" s="205" t="s">
        <v>344</v>
      </c>
      <c r="G219" s="203"/>
      <c r="H219" s="206">
        <v>14102.047</v>
      </c>
      <c r="I219" s="207"/>
      <c r="J219" s="203"/>
      <c r="K219" s="203"/>
      <c r="L219" s="208"/>
      <c r="M219" s="209"/>
      <c r="N219" s="210"/>
      <c r="O219" s="210"/>
      <c r="P219" s="210"/>
      <c r="Q219" s="210"/>
      <c r="R219" s="210"/>
      <c r="S219" s="210"/>
      <c r="T219" s="210"/>
      <c r="U219" s="211"/>
      <c r="AT219" s="212" t="s">
        <v>130</v>
      </c>
      <c r="AU219" s="212" t="s">
        <v>82</v>
      </c>
      <c r="AV219" s="14" t="s">
        <v>82</v>
      </c>
      <c r="AW219" s="14" t="s">
        <v>35</v>
      </c>
      <c r="AX219" s="14" t="s">
        <v>80</v>
      </c>
      <c r="AY219" s="212" t="s">
        <v>119</v>
      </c>
    </row>
    <row r="220" spans="1:65" s="2" customFormat="1" ht="24.2" customHeight="1">
      <c r="A220" s="35"/>
      <c r="B220" s="36"/>
      <c r="C220" s="173" t="s">
        <v>345</v>
      </c>
      <c r="D220" s="173" t="s">
        <v>121</v>
      </c>
      <c r="E220" s="174" t="s">
        <v>346</v>
      </c>
      <c r="F220" s="175" t="s">
        <v>347</v>
      </c>
      <c r="G220" s="176" t="s">
        <v>330</v>
      </c>
      <c r="H220" s="177">
        <v>116.58</v>
      </c>
      <c r="I220" s="178"/>
      <c r="J220" s="179">
        <f>ROUND(I220*H220,2)</f>
        <v>0</v>
      </c>
      <c r="K220" s="175" t="s">
        <v>125</v>
      </c>
      <c r="L220" s="40"/>
      <c r="M220" s="180" t="s">
        <v>19</v>
      </c>
      <c r="N220" s="181" t="s">
        <v>44</v>
      </c>
      <c r="O220" s="65"/>
      <c r="P220" s="182">
        <f>O220*H220</f>
        <v>0</v>
      </c>
      <c r="Q220" s="182">
        <v>0</v>
      </c>
      <c r="R220" s="182">
        <f>Q220*H220</f>
        <v>0</v>
      </c>
      <c r="S220" s="182">
        <v>0</v>
      </c>
      <c r="T220" s="182">
        <f>S220*H220</f>
        <v>0</v>
      </c>
      <c r="U220" s="183" t="s">
        <v>19</v>
      </c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4" t="s">
        <v>126</v>
      </c>
      <c r="AT220" s="184" t="s">
        <v>121</v>
      </c>
      <c r="AU220" s="184" t="s">
        <v>82</v>
      </c>
      <c r="AY220" s="18" t="s">
        <v>119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18" t="s">
        <v>80</v>
      </c>
      <c r="BK220" s="185">
        <f>ROUND(I220*H220,2)</f>
        <v>0</v>
      </c>
      <c r="BL220" s="18" t="s">
        <v>126</v>
      </c>
      <c r="BM220" s="184" t="s">
        <v>348</v>
      </c>
    </row>
    <row r="221" spans="1:47" s="2" customFormat="1" ht="11.25">
      <c r="A221" s="35"/>
      <c r="B221" s="36"/>
      <c r="C221" s="37"/>
      <c r="D221" s="186" t="s">
        <v>128</v>
      </c>
      <c r="E221" s="37"/>
      <c r="F221" s="187" t="s">
        <v>349</v>
      </c>
      <c r="G221" s="37"/>
      <c r="H221" s="37"/>
      <c r="I221" s="188"/>
      <c r="J221" s="37"/>
      <c r="K221" s="37"/>
      <c r="L221" s="40"/>
      <c r="M221" s="189"/>
      <c r="N221" s="190"/>
      <c r="O221" s="65"/>
      <c r="P221" s="65"/>
      <c r="Q221" s="65"/>
      <c r="R221" s="65"/>
      <c r="S221" s="65"/>
      <c r="T221" s="65"/>
      <c r="U221" s="66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128</v>
      </c>
      <c r="AU221" s="18" t="s">
        <v>82</v>
      </c>
    </row>
    <row r="222" spans="2:51" s="14" customFormat="1" ht="11.25">
      <c r="B222" s="202"/>
      <c r="C222" s="203"/>
      <c r="D222" s="193" t="s">
        <v>130</v>
      </c>
      <c r="E222" s="204" t="s">
        <v>19</v>
      </c>
      <c r="F222" s="205" t="s">
        <v>350</v>
      </c>
      <c r="G222" s="203"/>
      <c r="H222" s="206">
        <v>116.58</v>
      </c>
      <c r="I222" s="207"/>
      <c r="J222" s="203"/>
      <c r="K222" s="203"/>
      <c r="L222" s="208"/>
      <c r="M222" s="209"/>
      <c r="N222" s="210"/>
      <c r="O222" s="210"/>
      <c r="P222" s="210"/>
      <c r="Q222" s="210"/>
      <c r="R222" s="210"/>
      <c r="S222" s="210"/>
      <c r="T222" s="210"/>
      <c r="U222" s="211"/>
      <c r="AT222" s="212" t="s">
        <v>130</v>
      </c>
      <c r="AU222" s="212" t="s">
        <v>82</v>
      </c>
      <c r="AV222" s="14" t="s">
        <v>82</v>
      </c>
      <c r="AW222" s="14" t="s">
        <v>35</v>
      </c>
      <c r="AX222" s="14" t="s">
        <v>80</v>
      </c>
      <c r="AY222" s="212" t="s">
        <v>119</v>
      </c>
    </row>
    <row r="223" spans="1:65" s="2" customFormat="1" ht="24.2" customHeight="1">
      <c r="A223" s="35"/>
      <c r="B223" s="36"/>
      <c r="C223" s="173" t="s">
        <v>351</v>
      </c>
      <c r="D223" s="173" t="s">
        <v>121</v>
      </c>
      <c r="E223" s="174" t="s">
        <v>352</v>
      </c>
      <c r="F223" s="175" t="s">
        <v>353</v>
      </c>
      <c r="G223" s="176" t="s">
        <v>330</v>
      </c>
      <c r="H223" s="177">
        <v>473.218</v>
      </c>
      <c r="I223" s="178"/>
      <c r="J223" s="179">
        <f>ROUND(I223*H223,2)</f>
        <v>0</v>
      </c>
      <c r="K223" s="175" t="s">
        <v>125</v>
      </c>
      <c r="L223" s="40"/>
      <c r="M223" s="180" t="s">
        <v>19</v>
      </c>
      <c r="N223" s="181" t="s">
        <v>44</v>
      </c>
      <c r="O223" s="65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2">
        <f>S223*H223</f>
        <v>0</v>
      </c>
      <c r="U223" s="183" t="s">
        <v>19</v>
      </c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4" t="s">
        <v>126</v>
      </c>
      <c r="AT223" s="184" t="s">
        <v>121</v>
      </c>
      <c r="AU223" s="184" t="s">
        <v>82</v>
      </c>
      <c r="AY223" s="18" t="s">
        <v>119</v>
      </c>
      <c r="BE223" s="185">
        <f>IF(N223="základní",J223,0)</f>
        <v>0</v>
      </c>
      <c r="BF223" s="185">
        <f>IF(N223="snížená",J223,0)</f>
        <v>0</v>
      </c>
      <c r="BG223" s="185">
        <f>IF(N223="zákl. přenesená",J223,0)</f>
        <v>0</v>
      </c>
      <c r="BH223" s="185">
        <f>IF(N223="sníž. přenesená",J223,0)</f>
        <v>0</v>
      </c>
      <c r="BI223" s="185">
        <f>IF(N223="nulová",J223,0)</f>
        <v>0</v>
      </c>
      <c r="BJ223" s="18" t="s">
        <v>80</v>
      </c>
      <c r="BK223" s="185">
        <f>ROUND(I223*H223,2)</f>
        <v>0</v>
      </c>
      <c r="BL223" s="18" t="s">
        <v>126</v>
      </c>
      <c r="BM223" s="184" t="s">
        <v>354</v>
      </c>
    </row>
    <row r="224" spans="1:47" s="2" customFormat="1" ht="11.25">
      <c r="A224" s="35"/>
      <c r="B224" s="36"/>
      <c r="C224" s="37"/>
      <c r="D224" s="186" t="s">
        <v>128</v>
      </c>
      <c r="E224" s="37"/>
      <c r="F224" s="187" t="s">
        <v>355</v>
      </c>
      <c r="G224" s="37"/>
      <c r="H224" s="37"/>
      <c r="I224" s="188"/>
      <c r="J224" s="37"/>
      <c r="K224" s="37"/>
      <c r="L224" s="40"/>
      <c r="M224" s="189"/>
      <c r="N224" s="190"/>
      <c r="O224" s="65"/>
      <c r="P224" s="65"/>
      <c r="Q224" s="65"/>
      <c r="R224" s="65"/>
      <c r="S224" s="65"/>
      <c r="T224" s="65"/>
      <c r="U224" s="66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128</v>
      </c>
      <c r="AU224" s="18" t="s">
        <v>82</v>
      </c>
    </row>
    <row r="225" spans="2:51" s="14" customFormat="1" ht="11.25">
      <c r="B225" s="202"/>
      <c r="C225" s="203"/>
      <c r="D225" s="193" t="s">
        <v>130</v>
      </c>
      <c r="E225" s="204" t="s">
        <v>19</v>
      </c>
      <c r="F225" s="205" t="s">
        <v>335</v>
      </c>
      <c r="G225" s="203"/>
      <c r="H225" s="206">
        <v>473.218</v>
      </c>
      <c r="I225" s="207"/>
      <c r="J225" s="203"/>
      <c r="K225" s="203"/>
      <c r="L225" s="208"/>
      <c r="M225" s="209"/>
      <c r="N225" s="210"/>
      <c r="O225" s="210"/>
      <c r="P225" s="210"/>
      <c r="Q225" s="210"/>
      <c r="R225" s="210"/>
      <c r="S225" s="210"/>
      <c r="T225" s="210"/>
      <c r="U225" s="211"/>
      <c r="AT225" s="212" t="s">
        <v>130</v>
      </c>
      <c r="AU225" s="212" t="s">
        <v>82</v>
      </c>
      <c r="AV225" s="14" t="s">
        <v>82</v>
      </c>
      <c r="AW225" s="14" t="s">
        <v>35</v>
      </c>
      <c r="AX225" s="14" t="s">
        <v>73</v>
      </c>
      <c r="AY225" s="212" t="s">
        <v>119</v>
      </c>
    </row>
    <row r="226" spans="2:51" s="15" customFormat="1" ht="11.25">
      <c r="B226" s="223"/>
      <c r="C226" s="224"/>
      <c r="D226" s="193" t="s">
        <v>130</v>
      </c>
      <c r="E226" s="225" t="s">
        <v>19</v>
      </c>
      <c r="F226" s="226" t="s">
        <v>337</v>
      </c>
      <c r="G226" s="224"/>
      <c r="H226" s="227">
        <v>473.218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1"/>
      <c r="U226" s="232"/>
      <c r="AT226" s="233" t="s">
        <v>130</v>
      </c>
      <c r="AU226" s="233" t="s">
        <v>82</v>
      </c>
      <c r="AV226" s="15" t="s">
        <v>126</v>
      </c>
      <c r="AW226" s="15" t="s">
        <v>35</v>
      </c>
      <c r="AX226" s="15" t="s">
        <v>80</v>
      </c>
      <c r="AY226" s="233" t="s">
        <v>119</v>
      </c>
    </row>
    <row r="227" spans="1:65" s="2" customFormat="1" ht="24.2" customHeight="1">
      <c r="A227" s="35"/>
      <c r="B227" s="36"/>
      <c r="C227" s="173" t="s">
        <v>356</v>
      </c>
      <c r="D227" s="173" t="s">
        <v>121</v>
      </c>
      <c r="E227" s="174" t="s">
        <v>357</v>
      </c>
      <c r="F227" s="175" t="s">
        <v>358</v>
      </c>
      <c r="G227" s="176" t="s">
        <v>330</v>
      </c>
      <c r="H227" s="177">
        <v>152.415</v>
      </c>
      <c r="I227" s="178"/>
      <c r="J227" s="179">
        <f>ROUND(I227*H227,2)</f>
        <v>0</v>
      </c>
      <c r="K227" s="175" t="s">
        <v>125</v>
      </c>
      <c r="L227" s="40"/>
      <c r="M227" s="180" t="s">
        <v>19</v>
      </c>
      <c r="N227" s="181" t="s">
        <v>44</v>
      </c>
      <c r="O227" s="65"/>
      <c r="P227" s="182">
        <f>O227*H227</f>
        <v>0</v>
      </c>
      <c r="Q227" s="182">
        <v>0</v>
      </c>
      <c r="R227" s="182">
        <f>Q227*H227</f>
        <v>0</v>
      </c>
      <c r="S227" s="182">
        <v>0</v>
      </c>
      <c r="T227" s="182">
        <f>S227*H227</f>
        <v>0</v>
      </c>
      <c r="U227" s="183" t="s">
        <v>19</v>
      </c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4" t="s">
        <v>126</v>
      </c>
      <c r="AT227" s="184" t="s">
        <v>121</v>
      </c>
      <c r="AU227" s="184" t="s">
        <v>82</v>
      </c>
      <c r="AY227" s="18" t="s">
        <v>119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18" t="s">
        <v>80</v>
      </c>
      <c r="BK227" s="185">
        <f>ROUND(I227*H227,2)</f>
        <v>0</v>
      </c>
      <c r="BL227" s="18" t="s">
        <v>126</v>
      </c>
      <c r="BM227" s="184" t="s">
        <v>359</v>
      </c>
    </row>
    <row r="228" spans="1:47" s="2" customFormat="1" ht="11.25">
      <c r="A228" s="35"/>
      <c r="B228" s="36"/>
      <c r="C228" s="37"/>
      <c r="D228" s="186" t="s">
        <v>128</v>
      </c>
      <c r="E228" s="37"/>
      <c r="F228" s="187" t="s">
        <v>360</v>
      </c>
      <c r="G228" s="37"/>
      <c r="H228" s="37"/>
      <c r="I228" s="188"/>
      <c r="J228" s="37"/>
      <c r="K228" s="37"/>
      <c r="L228" s="40"/>
      <c r="M228" s="189"/>
      <c r="N228" s="190"/>
      <c r="O228" s="65"/>
      <c r="P228" s="65"/>
      <c r="Q228" s="65"/>
      <c r="R228" s="65"/>
      <c r="S228" s="65"/>
      <c r="T228" s="65"/>
      <c r="U228" s="66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128</v>
      </c>
      <c r="AU228" s="18" t="s">
        <v>82</v>
      </c>
    </row>
    <row r="229" spans="2:51" s="14" customFormat="1" ht="11.25">
      <c r="B229" s="202"/>
      <c r="C229" s="203"/>
      <c r="D229" s="193" t="s">
        <v>130</v>
      </c>
      <c r="E229" s="204" t="s">
        <v>19</v>
      </c>
      <c r="F229" s="205" t="s">
        <v>333</v>
      </c>
      <c r="G229" s="203"/>
      <c r="H229" s="206">
        <v>39.094</v>
      </c>
      <c r="I229" s="207"/>
      <c r="J229" s="203"/>
      <c r="K229" s="203"/>
      <c r="L229" s="208"/>
      <c r="M229" s="209"/>
      <c r="N229" s="210"/>
      <c r="O229" s="210"/>
      <c r="P229" s="210"/>
      <c r="Q229" s="210"/>
      <c r="R229" s="210"/>
      <c r="S229" s="210"/>
      <c r="T229" s="210"/>
      <c r="U229" s="211"/>
      <c r="AT229" s="212" t="s">
        <v>130</v>
      </c>
      <c r="AU229" s="212" t="s">
        <v>82</v>
      </c>
      <c r="AV229" s="14" t="s">
        <v>82</v>
      </c>
      <c r="AW229" s="14" t="s">
        <v>35</v>
      </c>
      <c r="AX229" s="14" t="s">
        <v>73</v>
      </c>
      <c r="AY229" s="212" t="s">
        <v>119</v>
      </c>
    </row>
    <row r="230" spans="2:51" s="14" customFormat="1" ht="11.25">
      <c r="B230" s="202"/>
      <c r="C230" s="203"/>
      <c r="D230" s="193" t="s">
        <v>130</v>
      </c>
      <c r="E230" s="204" t="s">
        <v>19</v>
      </c>
      <c r="F230" s="205" t="s">
        <v>334</v>
      </c>
      <c r="G230" s="203"/>
      <c r="H230" s="206">
        <v>113.321</v>
      </c>
      <c r="I230" s="207"/>
      <c r="J230" s="203"/>
      <c r="K230" s="203"/>
      <c r="L230" s="208"/>
      <c r="M230" s="209"/>
      <c r="N230" s="210"/>
      <c r="O230" s="210"/>
      <c r="P230" s="210"/>
      <c r="Q230" s="210"/>
      <c r="R230" s="210"/>
      <c r="S230" s="210"/>
      <c r="T230" s="210"/>
      <c r="U230" s="211"/>
      <c r="AT230" s="212" t="s">
        <v>130</v>
      </c>
      <c r="AU230" s="212" t="s">
        <v>82</v>
      </c>
      <c r="AV230" s="14" t="s">
        <v>82</v>
      </c>
      <c r="AW230" s="14" t="s">
        <v>35</v>
      </c>
      <c r="AX230" s="14" t="s">
        <v>73</v>
      </c>
      <c r="AY230" s="212" t="s">
        <v>119</v>
      </c>
    </row>
    <row r="231" spans="2:51" s="15" customFormat="1" ht="11.25">
      <c r="B231" s="223"/>
      <c r="C231" s="224"/>
      <c r="D231" s="193" t="s">
        <v>130</v>
      </c>
      <c r="E231" s="225" t="s">
        <v>19</v>
      </c>
      <c r="F231" s="226" t="s">
        <v>337</v>
      </c>
      <c r="G231" s="224"/>
      <c r="H231" s="227">
        <v>152.415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1"/>
      <c r="U231" s="232"/>
      <c r="AT231" s="233" t="s">
        <v>130</v>
      </c>
      <c r="AU231" s="233" t="s">
        <v>82</v>
      </c>
      <c r="AV231" s="15" t="s">
        <v>126</v>
      </c>
      <c r="AW231" s="15" t="s">
        <v>35</v>
      </c>
      <c r="AX231" s="15" t="s">
        <v>80</v>
      </c>
      <c r="AY231" s="233" t="s">
        <v>119</v>
      </c>
    </row>
    <row r="232" spans="2:63" s="12" customFormat="1" ht="22.9" customHeight="1">
      <c r="B232" s="157"/>
      <c r="C232" s="158"/>
      <c r="D232" s="159" t="s">
        <v>72</v>
      </c>
      <c r="E232" s="171" t="s">
        <v>361</v>
      </c>
      <c r="F232" s="171" t="s">
        <v>362</v>
      </c>
      <c r="G232" s="158"/>
      <c r="H232" s="158"/>
      <c r="I232" s="161"/>
      <c r="J232" s="172">
        <f>BK232</f>
        <v>0</v>
      </c>
      <c r="K232" s="158"/>
      <c r="L232" s="163"/>
      <c r="M232" s="164"/>
      <c r="N232" s="165"/>
      <c r="O232" s="165"/>
      <c r="P232" s="166">
        <f>SUM(P233:P234)</f>
        <v>0</v>
      </c>
      <c r="Q232" s="165"/>
      <c r="R232" s="166">
        <f>SUM(R233:R234)</f>
        <v>0</v>
      </c>
      <c r="S232" s="165"/>
      <c r="T232" s="166">
        <f>SUM(T233:T234)</f>
        <v>0</v>
      </c>
      <c r="U232" s="167"/>
      <c r="AR232" s="168" t="s">
        <v>80</v>
      </c>
      <c r="AT232" s="169" t="s">
        <v>72</v>
      </c>
      <c r="AU232" s="169" t="s">
        <v>80</v>
      </c>
      <c r="AY232" s="168" t="s">
        <v>119</v>
      </c>
      <c r="BK232" s="170">
        <f>SUM(BK233:BK234)</f>
        <v>0</v>
      </c>
    </row>
    <row r="233" spans="1:65" s="2" customFormat="1" ht="24.2" customHeight="1">
      <c r="A233" s="35"/>
      <c r="B233" s="36"/>
      <c r="C233" s="173" t="s">
        <v>363</v>
      </c>
      <c r="D233" s="173" t="s">
        <v>121</v>
      </c>
      <c r="E233" s="174" t="s">
        <v>364</v>
      </c>
      <c r="F233" s="175" t="s">
        <v>365</v>
      </c>
      <c r="G233" s="176" t="s">
        <v>330</v>
      </c>
      <c r="H233" s="177">
        <v>1471.906</v>
      </c>
      <c r="I233" s="178"/>
      <c r="J233" s="179">
        <f>ROUND(I233*H233,2)</f>
        <v>0</v>
      </c>
      <c r="K233" s="175" t="s">
        <v>125</v>
      </c>
      <c r="L233" s="40"/>
      <c r="M233" s="180" t="s">
        <v>19</v>
      </c>
      <c r="N233" s="181" t="s">
        <v>44</v>
      </c>
      <c r="O233" s="65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2">
        <f>S233*H233</f>
        <v>0</v>
      </c>
      <c r="U233" s="183" t="s">
        <v>19</v>
      </c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4" t="s">
        <v>126</v>
      </c>
      <c r="AT233" s="184" t="s">
        <v>121</v>
      </c>
      <c r="AU233" s="184" t="s">
        <v>82</v>
      </c>
      <c r="AY233" s="18" t="s">
        <v>119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8" t="s">
        <v>80</v>
      </c>
      <c r="BK233" s="185">
        <f>ROUND(I233*H233,2)</f>
        <v>0</v>
      </c>
      <c r="BL233" s="18" t="s">
        <v>126</v>
      </c>
      <c r="BM233" s="184" t="s">
        <v>366</v>
      </c>
    </row>
    <row r="234" spans="1:47" s="2" customFormat="1" ht="11.25">
      <c r="A234" s="35"/>
      <c r="B234" s="36"/>
      <c r="C234" s="37"/>
      <c r="D234" s="186" t="s">
        <v>128</v>
      </c>
      <c r="E234" s="37"/>
      <c r="F234" s="187" t="s">
        <v>367</v>
      </c>
      <c r="G234" s="37"/>
      <c r="H234" s="37"/>
      <c r="I234" s="188"/>
      <c r="J234" s="37"/>
      <c r="K234" s="37"/>
      <c r="L234" s="40"/>
      <c r="M234" s="234"/>
      <c r="N234" s="235"/>
      <c r="O234" s="236"/>
      <c r="P234" s="236"/>
      <c r="Q234" s="236"/>
      <c r="R234" s="236"/>
      <c r="S234" s="236"/>
      <c r="T234" s="236"/>
      <c r="U234" s="237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128</v>
      </c>
      <c r="AU234" s="18" t="s">
        <v>82</v>
      </c>
    </row>
    <row r="235" spans="1:31" s="2" customFormat="1" ht="6.95" customHeight="1">
      <c r="A235" s="35"/>
      <c r="B235" s="48"/>
      <c r="C235" s="49"/>
      <c r="D235" s="49"/>
      <c r="E235" s="49"/>
      <c r="F235" s="49"/>
      <c r="G235" s="49"/>
      <c r="H235" s="49"/>
      <c r="I235" s="49"/>
      <c r="J235" s="49"/>
      <c r="K235" s="49"/>
      <c r="L235" s="40"/>
      <c r="M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</row>
  </sheetData>
  <sheetProtection algorithmName="SHA-512" hashValue="3AcIco5YvfOjOADM+WdfJrqIrF7rmKosYUDlObHXGE6mjPzufmKogtAwc4OEAJtyGNGrJQPwe2EwhBr4yaWyHA==" saltValue="gHuUr76Eb05BN0VfDT1VBtzX1CzWhN4vIsY+8TaFm4s2baV0B6HP5sUERBYCwS8CEX8JYDwQmI+B7Ubu0nIoew==" spinCount="100000" sheet="1" objects="1" scenarios="1" formatColumns="0" formatRows="0" autoFilter="0"/>
  <autoFilter ref="C85:K234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13107042"/>
    <hyperlink ref="F94" r:id="rId2" display="https://podminky.urs.cz/item/CS_URS_2021_02/113107242"/>
    <hyperlink ref="F98" r:id="rId3" display="https://podminky.urs.cz/item/CS_URS_2021_02/113154331"/>
    <hyperlink ref="F102" r:id="rId4" display="https://podminky.urs.cz/item/CS_URS_2021_02/181951114"/>
    <hyperlink ref="F106" r:id="rId5" display="https://podminky.urs.cz/item/CS_URS_2021_02/R-113202111"/>
    <hyperlink ref="F111" r:id="rId6" display="https://podminky.urs.cz/item/CS_URS_2021_02/R-113203111"/>
    <hyperlink ref="F118" r:id="rId7" display="https://podminky.urs.cz/item/CS_URS_2021_02/565145101"/>
    <hyperlink ref="F122" r:id="rId8" display="https://podminky.urs.cz/item/CS_URS_2021_02/566201111"/>
    <hyperlink ref="F126" r:id="rId9" display="https://podminky.urs.cz/item/CS_URS_2021_02/569851111"/>
    <hyperlink ref="F133" r:id="rId10" display="https://podminky.urs.cz/item/CS_URS_2021_02/573231106"/>
    <hyperlink ref="F137" r:id="rId11" display="https://podminky.urs.cz/item/CS_URS_2021_02/573231107"/>
    <hyperlink ref="F141" r:id="rId12" display="https://podminky.urs.cz/item/CS_URS_2021_02/577144111"/>
    <hyperlink ref="F145" r:id="rId13" display="https://podminky.urs.cz/item/CS_URS_2021_02/577145122"/>
    <hyperlink ref="F149" r:id="rId14" display="https://podminky.urs.cz/item/CS_URS_2021_02/577165122"/>
    <hyperlink ref="F154" r:id="rId15" display="https://podminky.urs.cz/item/CS_URS_2021_02/899231111"/>
    <hyperlink ref="F156" r:id="rId16" display="https://podminky.urs.cz/item/CS_URS_2021_02/899331111"/>
    <hyperlink ref="F158" r:id="rId17" display="https://podminky.urs.cz/item/CS_URS_2021_02/899431111"/>
    <hyperlink ref="F161" r:id="rId18" display="https://podminky.urs.cz/item/CS_URS_2021_02/914111111"/>
    <hyperlink ref="F165" r:id="rId19" display="https://podminky.urs.cz/item/CS_URS_2021_02/914511112"/>
    <hyperlink ref="F170" r:id="rId20" display="https://podminky.urs.cz/item/CS_URS_2021_02/40445225"/>
    <hyperlink ref="F172" r:id="rId21" display="https://podminky.urs.cz/item/CS_URS_2021_02/40445613"/>
    <hyperlink ref="F176" r:id="rId22" display="https://podminky.urs.cz/item/CS_URS_2021_02/40445616"/>
    <hyperlink ref="F180" r:id="rId23" display="https://podminky.urs.cz/item/CS_URS_2021_02/915211112"/>
    <hyperlink ref="F184" r:id="rId24" display="https://podminky.urs.cz/item/CS_URS_2021_02/915221122"/>
    <hyperlink ref="F188" r:id="rId25" display="https://podminky.urs.cz/item/CS_URS_2021_02/915611111"/>
    <hyperlink ref="F191" r:id="rId26" display="https://podminky.urs.cz/item/CS_URS_2021_02/919122121"/>
    <hyperlink ref="F195" r:id="rId27" display="https://podminky.urs.cz/item/CS_URS_2021_02/919735111"/>
    <hyperlink ref="F197" r:id="rId28" display="https://podminky.urs.cz/item/CS_URS_2021_02/938902151"/>
    <hyperlink ref="F201" r:id="rId29" display="https://podminky.urs.cz/item/CS_URS_2021_02/938902421"/>
    <hyperlink ref="F205" r:id="rId30" display="https://podminky.urs.cz/item/CS_URS_2021_02/938909611"/>
    <hyperlink ref="F210" r:id="rId31" display="https://podminky.urs.cz/item/CS_URS_2021_02/997221551"/>
    <hyperlink ref="F217" r:id="rId32" display="https://podminky.urs.cz/item/CS_URS_2021_02/997221559"/>
    <hyperlink ref="F221" r:id="rId33" display="https://podminky.urs.cz/item/CS_URS_2021_02/997221615"/>
    <hyperlink ref="F224" r:id="rId34" display="https://podminky.urs.cz/item/CS_URS_2021_02/997221645"/>
    <hyperlink ref="F228" r:id="rId35" display="https://podminky.urs.cz/item/CS_URS_2021_02/997221655"/>
    <hyperlink ref="F234" r:id="rId36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89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2" t="str">
        <f>'Rekapitulace stavby'!K6</f>
        <v>III/18323 Merklín-oprava</v>
      </c>
      <c r="F7" s="363"/>
      <c r="G7" s="363"/>
      <c r="H7" s="363"/>
      <c r="L7" s="21"/>
    </row>
    <row r="8" spans="1:31" s="2" customFormat="1" ht="12" customHeight="1">
      <c r="A8" s="35"/>
      <c r="B8" s="40"/>
      <c r="C8" s="35"/>
      <c r="D8" s="106" t="s">
        <v>90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4" t="s">
        <v>368</v>
      </c>
      <c r="F9" s="365"/>
      <c r="G9" s="365"/>
      <c r="H9" s="365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6.1.2022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6" t="str">
        <f>'Rekapitulace stavby'!E14</f>
        <v>Vyplň údaj</v>
      </c>
      <c r="F18" s="367"/>
      <c r="G18" s="367"/>
      <c r="H18" s="367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8" t="s">
        <v>19</v>
      </c>
      <c r="F27" s="368"/>
      <c r="G27" s="368"/>
      <c r="H27" s="368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ROUND((SUM(BE83:BE132)),2)</f>
        <v>0</v>
      </c>
      <c r="G33" s="35"/>
      <c r="H33" s="35"/>
      <c r="I33" s="119">
        <v>0.21</v>
      </c>
      <c r="J33" s="118">
        <f>ROUND(((SUM(BE83:BE132))*I33),2)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ROUND((SUM(BF83:BF132)),2)</f>
        <v>0</v>
      </c>
      <c r="G34" s="35"/>
      <c r="H34" s="35"/>
      <c r="I34" s="119">
        <v>0.15</v>
      </c>
      <c r="J34" s="118">
        <f>ROUND(((SUM(BF83:BF132))*I34),2)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ROUND((SUM(BG83:BG132)),2)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ROUND((SUM(BH83:BH132)),2)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ROUND((SUM(BI83:BI132)),2)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9" t="str">
        <f>E7</f>
        <v>III/18323 Merklín-oprava</v>
      </c>
      <c r="F48" s="370"/>
      <c r="G48" s="370"/>
      <c r="H48" s="37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1" t="str">
        <f>E9</f>
        <v>B - sanace_01</v>
      </c>
      <c r="F50" s="371"/>
      <c r="G50" s="371"/>
      <c r="H50" s="371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Merklín</v>
      </c>
      <c r="G52" s="37"/>
      <c r="H52" s="37"/>
      <c r="I52" s="30" t="s">
        <v>23</v>
      </c>
      <c r="J52" s="60" t="str">
        <f>IF(J12="","",J12)</f>
        <v>6.1.2022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 p.o.</v>
      </c>
      <c r="G54" s="37"/>
      <c r="H54" s="37"/>
      <c r="I54" s="30" t="s">
        <v>32</v>
      </c>
      <c r="J54" s="33" t="str">
        <f>E21</f>
        <v>Georeal spol.s.r.o.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Georeal spol.s.r.o.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93</v>
      </c>
      <c r="D57" s="132"/>
      <c r="E57" s="132"/>
      <c r="F57" s="132"/>
      <c r="G57" s="132"/>
      <c r="H57" s="132"/>
      <c r="I57" s="132"/>
      <c r="J57" s="133" t="s">
        <v>94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5" customHeight="1">
      <c r="B60" s="135"/>
      <c r="C60" s="136"/>
      <c r="D60" s="137" t="s">
        <v>96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97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10" customFormat="1" ht="19.9" customHeight="1">
      <c r="B62" s="141"/>
      <c r="C62" s="142"/>
      <c r="D62" s="143" t="s">
        <v>98</v>
      </c>
      <c r="E62" s="144"/>
      <c r="F62" s="144"/>
      <c r="G62" s="144"/>
      <c r="H62" s="144"/>
      <c r="I62" s="144"/>
      <c r="J62" s="145">
        <f>J101</f>
        <v>0</v>
      </c>
      <c r="K62" s="142"/>
      <c r="L62" s="146"/>
    </row>
    <row r="63" spans="2:12" s="10" customFormat="1" ht="19.9" customHeight="1">
      <c r="B63" s="141"/>
      <c r="C63" s="142"/>
      <c r="D63" s="143" t="s">
        <v>101</v>
      </c>
      <c r="E63" s="144"/>
      <c r="F63" s="144"/>
      <c r="G63" s="144"/>
      <c r="H63" s="144"/>
      <c r="I63" s="144"/>
      <c r="J63" s="145">
        <f>J117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103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69" t="str">
        <f>E7</f>
        <v>III/18323 Merklín-oprava</v>
      </c>
      <c r="F73" s="370"/>
      <c r="G73" s="370"/>
      <c r="H73" s="370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90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41" t="str">
        <f>E9</f>
        <v>B - sanace_01</v>
      </c>
      <c r="F75" s="371"/>
      <c r="G75" s="371"/>
      <c r="H75" s="371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Merklín</v>
      </c>
      <c r="G77" s="37"/>
      <c r="H77" s="37"/>
      <c r="I77" s="30" t="s">
        <v>23</v>
      </c>
      <c r="J77" s="60" t="str">
        <f>IF(J12="","",J12)</f>
        <v>6.1.2022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25</v>
      </c>
      <c r="D79" s="37"/>
      <c r="E79" s="37"/>
      <c r="F79" s="28" t="str">
        <f>E15</f>
        <v>Správa a údržba silnic Plzeňského kraje p.o.</v>
      </c>
      <c r="G79" s="37"/>
      <c r="H79" s="37"/>
      <c r="I79" s="30" t="s">
        <v>32</v>
      </c>
      <c r="J79" s="33" t="str">
        <f>E21</f>
        <v>Georeal spol.s.r.o.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30</v>
      </c>
      <c r="D80" s="37"/>
      <c r="E80" s="37"/>
      <c r="F80" s="28" t="str">
        <f>IF(E18="","",E18)</f>
        <v>Vyplň údaj</v>
      </c>
      <c r="G80" s="37"/>
      <c r="H80" s="37"/>
      <c r="I80" s="30" t="s">
        <v>36</v>
      </c>
      <c r="J80" s="33" t="str">
        <f>E24</f>
        <v>Georeal spol.s.r.o.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104</v>
      </c>
      <c r="D82" s="150" t="s">
        <v>58</v>
      </c>
      <c r="E82" s="150" t="s">
        <v>54</v>
      </c>
      <c r="F82" s="150" t="s">
        <v>55</v>
      </c>
      <c r="G82" s="150" t="s">
        <v>105</v>
      </c>
      <c r="H82" s="150" t="s">
        <v>106</v>
      </c>
      <c r="I82" s="150" t="s">
        <v>107</v>
      </c>
      <c r="J82" s="150" t="s">
        <v>94</v>
      </c>
      <c r="K82" s="151" t="s">
        <v>108</v>
      </c>
      <c r="L82" s="152"/>
      <c r="M82" s="69" t="s">
        <v>19</v>
      </c>
      <c r="N82" s="70" t="s">
        <v>43</v>
      </c>
      <c r="O82" s="70" t="s">
        <v>109</v>
      </c>
      <c r="P82" s="70" t="s">
        <v>110</v>
      </c>
      <c r="Q82" s="70" t="s">
        <v>111</v>
      </c>
      <c r="R82" s="70" t="s">
        <v>112</v>
      </c>
      <c r="S82" s="70" t="s">
        <v>113</v>
      </c>
      <c r="T82" s="70" t="s">
        <v>114</v>
      </c>
      <c r="U82" s="71" t="s">
        <v>115</v>
      </c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116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</f>
        <v>0</v>
      </c>
      <c r="Q83" s="73"/>
      <c r="R83" s="155">
        <f>R84</f>
        <v>0</v>
      </c>
      <c r="S83" s="73"/>
      <c r="T83" s="155">
        <f>T84</f>
        <v>540</v>
      </c>
      <c r="U83" s="74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72</v>
      </c>
      <c r="AU83" s="18" t="s">
        <v>95</v>
      </c>
      <c r="BK83" s="156">
        <f>BK84</f>
        <v>0</v>
      </c>
    </row>
    <row r="84" spans="2:63" s="12" customFormat="1" ht="25.9" customHeight="1">
      <c r="B84" s="157"/>
      <c r="C84" s="158"/>
      <c r="D84" s="159" t="s">
        <v>72</v>
      </c>
      <c r="E84" s="160" t="s">
        <v>117</v>
      </c>
      <c r="F84" s="160" t="s">
        <v>118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P85+P101+P117</f>
        <v>0</v>
      </c>
      <c r="Q84" s="165"/>
      <c r="R84" s="166">
        <f>R85+R101+R117</f>
        <v>0</v>
      </c>
      <c r="S84" s="165"/>
      <c r="T84" s="166">
        <f>T85+T101+T117</f>
        <v>540</v>
      </c>
      <c r="U84" s="167"/>
      <c r="AR84" s="168" t="s">
        <v>80</v>
      </c>
      <c r="AT84" s="169" t="s">
        <v>72</v>
      </c>
      <c r="AU84" s="169" t="s">
        <v>73</v>
      </c>
      <c r="AY84" s="168" t="s">
        <v>119</v>
      </c>
      <c r="BK84" s="170">
        <f>BK85+BK101+BK117</f>
        <v>0</v>
      </c>
    </row>
    <row r="85" spans="2:63" s="12" customFormat="1" ht="22.9" customHeight="1">
      <c r="B85" s="157"/>
      <c r="C85" s="158"/>
      <c r="D85" s="159" t="s">
        <v>72</v>
      </c>
      <c r="E85" s="171" t="s">
        <v>80</v>
      </c>
      <c r="F85" s="171" t="s">
        <v>120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SUM(P86:P100)</f>
        <v>0</v>
      </c>
      <c r="Q85" s="165"/>
      <c r="R85" s="166">
        <f>SUM(R86:R100)</f>
        <v>0</v>
      </c>
      <c r="S85" s="165"/>
      <c r="T85" s="166">
        <f>SUM(T86:T100)</f>
        <v>540</v>
      </c>
      <c r="U85" s="167"/>
      <c r="AR85" s="168" t="s">
        <v>80</v>
      </c>
      <c r="AT85" s="169" t="s">
        <v>72</v>
      </c>
      <c r="AU85" s="169" t="s">
        <v>80</v>
      </c>
      <c r="AY85" s="168" t="s">
        <v>119</v>
      </c>
      <c r="BK85" s="170">
        <f>SUM(BK86:BK100)</f>
        <v>0</v>
      </c>
    </row>
    <row r="86" spans="1:65" s="2" customFormat="1" ht="37.9" customHeight="1">
      <c r="A86" s="35"/>
      <c r="B86" s="36"/>
      <c r="C86" s="173" t="s">
        <v>80</v>
      </c>
      <c r="D86" s="173" t="s">
        <v>121</v>
      </c>
      <c r="E86" s="174" t="s">
        <v>369</v>
      </c>
      <c r="F86" s="175" t="s">
        <v>370</v>
      </c>
      <c r="G86" s="176" t="s">
        <v>124</v>
      </c>
      <c r="H86" s="177">
        <v>720</v>
      </c>
      <c r="I86" s="178"/>
      <c r="J86" s="179">
        <f>ROUND(I86*H86,2)</f>
        <v>0</v>
      </c>
      <c r="K86" s="175" t="s">
        <v>125</v>
      </c>
      <c r="L86" s="40"/>
      <c r="M86" s="180" t="s">
        <v>19</v>
      </c>
      <c r="N86" s="181" t="s">
        <v>44</v>
      </c>
      <c r="O86" s="65"/>
      <c r="P86" s="182">
        <f>O86*H86</f>
        <v>0</v>
      </c>
      <c r="Q86" s="182">
        <v>0</v>
      </c>
      <c r="R86" s="182">
        <f>Q86*H86</f>
        <v>0</v>
      </c>
      <c r="S86" s="182">
        <v>0.75</v>
      </c>
      <c r="T86" s="182">
        <f>S86*H86</f>
        <v>540</v>
      </c>
      <c r="U86" s="183" t="s">
        <v>19</v>
      </c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4" t="s">
        <v>126</v>
      </c>
      <c r="AT86" s="184" t="s">
        <v>121</v>
      </c>
      <c r="AU86" s="184" t="s">
        <v>82</v>
      </c>
      <c r="AY86" s="18" t="s">
        <v>119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8" t="s">
        <v>80</v>
      </c>
      <c r="BK86" s="185">
        <f>ROUND(I86*H86,2)</f>
        <v>0</v>
      </c>
      <c r="BL86" s="18" t="s">
        <v>126</v>
      </c>
      <c r="BM86" s="184" t="s">
        <v>371</v>
      </c>
    </row>
    <row r="87" spans="1:47" s="2" customFormat="1" ht="11.25">
      <c r="A87" s="35"/>
      <c r="B87" s="36"/>
      <c r="C87" s="37"/>
      <c r="D87" s="186" t="s">
        <v>128</v>
      </c>
      <c r="E87" s="37"/>
      <c r="F87" s="187" t="s">
        <v>372</v>
      </c>
      <c r="G87" s="37"/>
      <c r="H87" s="37"/>
      <c r="I87" s="188"/>
      <c r="J87" s="37"/>
      <c r="K87" s="37"/>
      <c r="L87" s="40"/>
      <c r="M87" s="189"/>
      <c r="N87" s="190"/>
      <c r="O87" s="65"/>
      <c r="P87" s="65"/>
      <c r="Q87" s="65"/>
      <c r="R87" s="65"/>
      <c r="S87" s="65"/>
      <c r="T87" s="65"/>
      <c r="U87" s="66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128</v>
      </c>
      <c r="AU87" s="18" t="s">
        <v>82</v>
      </c>
    </row>
    <row r="88" spans="2:51" s="13" customFormat="1" ht="11.25">
      <c r="B88" s="191"/>
      <c r="C88" s="192"/>
      <c r="D88" s="193" t="s">
        <v>130</v>
      </c>
      <c r="E88" s="194" t="s">
        <v>19</v>
      </c>
      <c r="F88" s="195" t="s">
        <v>373</v>
      </c>
      <c r="G88" s="192"/>
      <c r="H88" s="194" t="s">
        <v>19</v>
      </c>
      <c r="I88" s="196"/>
      <c r="J88" s="192"/>
      <c r="K88" s="192"/>
      <c r="L88" s="197"/>
      <c r="M88" s="198"/>
      <c r="N88" s="199"/>
      <c r="O88" s="199"/>
      <c r="P88" s="199"/>
      <c r="Q88" s="199"/>
      <c r="R88" s="199"/>
      <c r="S88" s="199"/>
      <c r="T88" s="199"/>
      <c r="U88" s="200"/>
      <c r="AT88" s="201" t="s">
        <v>130</v>
      </c>
      <c r="AU88" s="201" t="s">
        <v>82</v>
      </c>
      <c r="AV88" s="13" t="s">
        <v>80</v>
      </c>
      <c r="AW88" s="13" t="s">
        <v>35</v>
      </c>
      <c r="AX88" s="13" t="s">
        <v>73</v>
      </c>
      <c r="AY88" s="201" t="s">
        <v>119</v>
      </c>
    </row>
    <row r="89" spans="2:51" s="13" customFormat="1" ht="11.25">
      <c r="B89" s="191"/>
      <c r="C89" s="192"/>
      <c r="D89" s="193" t="s">
        <v>130</v>
      </c>
      <c r="E89" s="194" t="s">
        <v>19</v>
      </c>
      <c r="F89" s="195" t="s">
        <v>158</v>
      </c>
      <c r="G89" s="192"/>
      <c r="H89" s="194" t="s">
        <v>19</v>
      </c>
      <c r="I89" s="196"/>
      <c r="J89" s="192"/>
      <c r="K89" s="192"/>
      <c r="L89" s="197"/>
      <c r="M89" s="198"/>
      <c r="N89" s="199"/>
      <c r="O89" s="199"/>
      <c r="P89" s="199"/>
      <c r="Q89" s="199"/>
      <c r="R89" s="199"/>
      <c r="S89" s="199"/>
      <c r="T89" s="199"/>
      <c r="U89" s="200"/>
      <c r="AT89" s="201" t="s">
        <v>130</v>
      </c>
      <c r="AU89" s="201" t="s">
        <v>82</v>
      </c>
      <c r="AV89" s="13" t="s">
        <v>80</v>
      </c>
      <c r="AW89" s="13" t="s">
        <v>35</v>
      </c>
      <c r="AX89" s="13" t="s">
        <v>73</v>
      </c>
      <c r="AY89" s="201" t="s">
        <v>119</v>
      </c>
    </row>
    <row r="90" spans="2:51" s="14" customFormat="1" ht="11.25">
      <c r="B90" s="202"/>
      <c r="C90" s="203"/>
      <c r="D90" s="193" t="s">
        <v>130</v>
      </c>
      <c r="E90" s="204" t="s">
        <v>19</v>
      </c>
      <c r="F90" s="205" t="s">
        <v>374</v>
      </c>
      <c r="G90" s="203"/>
      <c r="H90" s="206">
        <v>720</v>
      </c>
      <c r="I90" s="207"/>
      <c r="J90" s="203"/>
      <c r="K90" s="203"/>
      <c r="L90" s="208"/>
      <c r="M90" s="209"/>
      <c r="N90" s="210"/>
      <c r="O90" s="210"/>
      <c r="P90" s="210"/>
      <c r="Q90" s="210"/>
      <c r="R90" s="210"/>
      <c r="S90" s="210"/>
      <c r="T90" s="210"/>
      <c r="U90" s="211"/>
      <c r="AT90" s="212" t="s">
        <v>130</v>
      </c>
      <c r="AU90" s="212" t="s">
        <v>82</v>
      </c>
      <c r="AV90" s="14" t="s">
        <v>82</v>
      </c>
      <c r="AW90" s="14" t="s">
        <v>35</v>
      </c>
      <c r="AX90" s="14" t="s">
        <v>80</v>
      </c>
      <c r="AY90" s="212" t="s">
        <v>119</v>
      </c>
    </row>
    <row r="91" spans="1:65" s="2" customFormat="1" ht="21.75" customHeight="1">
      <c r="A91" s="35"/>
      <c r="B91" s="36"/>
      <c r="C91" s="173" t="s">
        <v>82</v>
      </c>
      <c r="D91" s="173" t="s">
        <v>121</v>
      </c>
      <c r="E91" s="174" t="s">
        <v>375</v>
      </c>
      <c r="F91" s="175" t="s">
        <v>376</v>
      </c>
      <c r="G91" s="176" t="s">
        <v>377</v>
      </c>
      <c r="H91" s="177">
        <v>144</v>
      </c>
      <c r="I91" s="178"/>
      <c r="J91" s="179">
        <f>ROUND(I91*H91,2)</f>
        <v>0</v>
      </c>
      <c r="K91" s="175" t="s">
        <v>125</v>
      </c>
      <c r="L91" s="40"/>
      <c r="M91" s="180" t="s">
        <v>19</v>
      </c>
      <c r="N91" s="181" t="s">
        <v>44</v>
      </c>
      <c r="O91" s="65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2">
        <f>S91*H91</f>
        <v>0</v>
      </c>
      <c r="U91" s="183" t="s">
        <v>19</v>
      </c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4" t="s">
        <v>126</v>
      </c>
      <c r="AT91" s="184" t="s">
        <v>121</v>
      </c>
      <c r="AU91" s="184" t="s">
        <v>82</v>
      </c>
      <c r="AY91" s="18" t="s">
        <v>119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8" t="s">
        <v>80</v>
      </c>
      <c r="BK91" s="185">
        <f>ROUND(I91*H91,2)</f>
        <v>0</v>
      </c>
      <c r="BL91" s="18" t="s">
        <v>126</v>
      </c>
      <c r="BM91" s="184" t="s">
        <v>378</v>
      </c>
    </row>
    <row r="92" spans="1:47" s="2" customFormat="1" ht="11.25">
      <c r="A92" s="35"/>
      <c r="B92" s="36"/>
      <c r="C92" s="37"/>
      <c r="D92" s="186" t="s">
        <v>128</v>
      </c>
      <c r="E92" s="37"/>
      <c r="F92" s="187" t="s">
        <v>379</v>
      </c>
      <c r="G92" s="37"/>
      <c r="H92" s="37"/>
      <c r="I92" s="188"/>
      <c r="J92" s="37"/>
      <c r="K92" s="37"/>
      <c r="L92" s="40"/>
      <c r="M92" s="189"/>
      <c r="N92" s="190"/>
      <c r="O92" s="65"/>
      <c r="P92" s="65"/>
      <c r="Q92" s="65"/>
      <c r="R92" s="65"/>
      <c r="S92" s="65"/>
      <c r="T92" s="65"/>
      <c r="U92" s="66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128</v>
      </c>
      <c r="AU92" s="18" t="s">
        <v>82</v>
      </c>
    </row>
    <row r="93" spans="2:51" s="13" customFormat="1" ht="11.25">
      <c r="B93" s="191"/>
      <c r="C93" s="192"/>
      <c r="D93" s="193" t="s">
        <v>130</v>
      </c>
      <c r="E93" s="194" t="s">
        <v>19</v>
      </c>
      <c r="F93" s="195" t="s">
        <v>380</v>
      </c>
      <c r="G93" s="192"/>
      <c r="H93" s="194" t="s">
        <v>19</v>
      </c>
      <c r="I93" s="196"/>
      <c r="J93" s="192"/>
      <c r="K93" s="192"/>
      <c r="L93" s="197"/>
      <c r="M93" s="198"/>
      <c r="N93" s="199"/>
      <c r="O93" s="199"/>
      <c r="P93" s="199"/>
      <c r="Q93" s="199"/>
      <c r="R93" s="199"/>
      <c r="S93" s="199"/>
      <c r="T93" s="199"/>
      <c r="U93" s="200"/>
      <c r="AT93" s="201" t="s">
        <v>130</v>
      </c>
      <c r="AU93" s="201" t="s">
        <v>82</v>
      </c>
      <c r="AV93" s="13" t="s">
        <v>80</v>
      </c>
      <c r="AW93" s="13" t="s">
        <v>35</v>
      </c>
      <c r="AX93" s="13" t="s">
        <v>73</v>
      </c>
      <c r="AY93" s="201" t="s">
        <v>119</v>
      </c>
    </row>
    <row r="94" spans="2:51" s="13" customFormat="1" ht="11.25">
      <c r="B94" s="191"/>
      <c r="C94" s="192"/>
      <c r="D94" s="193" t="s">
        <v>130</v>
      </c>
      <c r="E94" s="194" t="s">
        <v>19</v>
      </c>
      <c r="F94" s="195" t="s">
        <v>158</v>
      </c>
      <c r="G94" s="192"/>
      <c r="H94" s="194" t="s">
        <v>19</v>
      </c>
      <c r="I94" s="196"/>
      <c r="J94" s="192"/>
      <c r="K94" s="192"/>
      <c r="L94" s="197"/>
      <c r="M94" s="198"/>
      <c r="N94" s="199"/>
      <c r="O94" s="199"/>
      <c r="P94" s="199"/>
      <c r="Q94" s="199"/>
      <c r="R94" s="199"/>
      <c r="S94" s="199"/>
      <c r="T94" s="199"/>
      <c r="U94" s="200"/>
      <c r="AT94" s="201" t="s">
        <v>130</v>
      </c>
      <c r="AU94" s="201" t="s">
        <v>82</v>
      </c>
      <c r="AV94" s="13" t="s">
        <v>80</v>
      </c>
      <c r="AW94" s="13" t="s">
        <v>35</v>
      </c>
      <c r="AX94" s="13" t="s">
        <v>73</v>
      </c>
      <c r="AY94" s="201" t="s">
        <v>119</v>
      </c>
    </row>
    <row r="95" spans="2:51" s="14" customFormat="1" ht="11.25">
      <c r="B95" s="202"/>
      <c r="C95" s="203"/>
      <c r="D95" s="193" t="s">
        <v>130</v>
      </c>
      <c r="E95" s="204" t="s">
        <v>19</v>
      </c>
      <c r="F95" s="205" t="s">
        <v>381</v>
      </c>
      <c r="G95" s="203"/>
      <c r="H95" s="206">
        <v>144</v>
      </c>
      <c r="I95" s="207"/>
      <c r="J95" s="203"/>
      <c r="K95" s="203"/>
      <c r="L95" s="208"/>
      <c r="M95" s="209"/>
      <c r="N95" s="210"/>
      <c r="O95" s="210"/>
      <c r="P95" s="210"/>
      <c r="Q95" s="210"/>
      <c r="R95" s="210"/>
      <c r="S95" s="210"/>
      <c r="T95" s="210"/>
      <c r="U95" s="211"/>
      <c r="AT95" s="212" t="s">
        <v>130</v>
      </c>
      <c r="AU95" s="212" t="s">
        <v>82</v>
      </c>
      <c r="AV95" s="14" t="s">
        <v>82</v>
      </c>
      <c r="AW95" s="14" t="s">
        <v>35</v>
      </c>
      <c r="AX95" s="14" t="s">
        <v>80</v>
      </c>
      <c r="AY95" s="212" t="s">
        <v>119</v>
      </c>
    </row>
    <row r="96" spans="1:65" s="2" customFormat="1" ht="21.75" customHeight="1">
      <c r="A96" s="35"/>
      <c r="B96" s="36"/>
      <c r="C96" s="173" t="s">
        <v>139</v>
      </c>
      <c r="D96" s="173" t="s">
        <v>121</v>
      </c>
      <c r="E96" s="174" t="s">
        <v>146</v>
      </c>
      <c r="F96" s="175" t="s">
        <v>147</v>
      </c>
      <c r="G96" s="176" t="s">
        <v>124</v>
      </c>
      <c r="H96" s="177">
        <v>720</v>
      </c>
      <c r="I96" s="178"/>
      <c r="J96" s="179">
        <f>ROUND(I96*H96,2)</f>
        <v>0</v>
      </c>
      <c r="K96" s="175" t="s">
        <v>125</v>
      </c>
      <c r="L96" s="40"/>
      <c r="M96" s="180" t="s">
        <v>19</v>
      </c>
      <c r="N96" s="181" t="s">
        <v>44</v>
      </c>
      <c r="O96" s="65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2">
        <f>S96*H96</f>
        <v>0</v>
      </c>
      <c r="U96" s="183" t="s">
        <v>19</v>
      </c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4" t="s">
        <v>126</v>
      </c>
      <c r="AT96" s="184" t="s">
        <v>121</v>
      </c>
      <c r="AU96" s="184" t="s">
        <v>82</v>
      </c>
      <c r="AY96" s="18" t="s">
        <v>119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8" t="s">
        <v>80</v>
      </c>
      <c r="BK96" s="185">
        <f>ROUND(I96*H96,2)</f>
        <v>0</v>
      </c>
      <c r="BL96" s="18" t="s">
        <v>126</v>
      </c>
      <c r="BM96" s="184" t="s">
        <v>382</v>
      </c>
    </row>
    <row r="97" spans="1:47" s="2" customFormat="1" ht="11.25">
      <c r="A97" s="35"/>
      <c r="B97" s="36"/>
      <c r="C97" s="37"/>
      <c r="D97" s="186" t="s">
        <v>128</v>
      </c>
      <c r="E97" s="37"/>
      <c r="F97" s="187" t="s">
        <v>149</v>
      </c>
      <c r="G97" s="37"/>
      <c r="H97" s="37"/>
      <c r="I97" s="188"/>
      <c r="J97" s="37"/>
      <c r="K97" s="37"/>
      <c r="L97" s="40"/>
      <c r="M97" s="189"/>
      <c r="N97" s="190"/>
      <c r="O97" s="65"/>
      <c r="P97" s="65"/>
      <c r="Q97" s="65"/>
      <c r="R97" s="65"/>
      <c r="S97" s="65"/>
      <c r="T97" s="65"/>
      <c r="U97" s="66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128</v>
      </c>
      <c r="AU97" s="18" t="s">
        <v>82</v>
      </c>
    </row>
    <row r="98" spans="2:51" s="13" customFormat="1" ht="11.25">
      <c r="B98" s="191"/>
      <c r="C98" s="192"/>
      <c r="D98" s="193" t="s">
        <v>130</v>
      </c>
      <c r="E98" s="194" t="s">
        <v>19</v>
      </c>
      <c r="F98" s="195" t="s">
        <v>383</v>
      </c>
      <c r="G98" s="192"/>
      <c r="H98" s="194" t="s">
        <v>19</v>
      </c>
      <c r="I98" s="196"/>
      <c r="J98" s="192"/>
      <c r="K98" s="192"/>
      <c r="L98" s="197"/>
      <c r="M98" s="198"/>
      <c r="N98" s="199"/>
      <c r="O98" s="199"/>
      <c r="P98" s="199"/>
      <c r="Q98" s="199"/>
      <c r="R98" s="199"/>
      <c r="S98" s="199"/>
      <c r="T98" s="199"/>
      <c r="U98" s="200"/>
      <c r="AT98" s="201" t="s">
        <v>130</v>
      </c>
      <c r="AU98" s="201" t="s">
        <v>82</v>
      </c>
      <c r="AV98" s="13" t="s">
        <v>80</v>
      </c>
      <c r="AW98" s="13" t="s">
        <v>35</v>
      </c>
      <c r="AX98" s="13" t="s">
        <v>73</v>
      </c>
      <c r="AY98" s="201" t="s">
        <v>119</v>
      </c>
    </row>
    <row r="99" spans="2:51" s="13" customFormat="1" ht="11.25">
      <c r="B99" s="191"/>
      <c r="C99" s="192"/>
      <c r="D99" s="193" t="s">
        <v>130</v>
      </c>
      <c r="E99" s="194" t="s">
        <v>19</v>
      </c>
      <c r="F99" s="195" t="s">
        <v>158</v>
      </c>
      <c r="G99" s="192"/>
      <c r="H99" s="194" t="s">
        <v>19</v>
      </c>
      <c r="I99" s="196"/>
      <c r="J99" s="192"/>
      <c r="K99" s="192"/>
      <c r="L99" s="197"/>
      <c r="M99" s="198"/>
      <c r="N99" s="199"/>
      <c r="O99" s="199"/>
      <c r="P99" s="199"/>
      <c r="Q99" s="199"/>
      <c r="R99" s="199"/>
      <c r="S99" s="199"/>
      <c r="T99" s="199"/>
      <c r="U99" s="200"/>
      <c r="AT99" s="201" t="s">
        <v>130</v>
      </c>
      <c r="AU99" s="201" t="s">
        <v>82</v>
      </c>
      <c r="AV99" s="13" t="s">
        <v>80</v>
      </c>
      <c r="AW99" s="13" t="s">
        <v>35</v>
      </c>
      <c r="AX99" s="13" t="s">
        <v>73</v>
      </c>
      <c r="AY99" s="201" t="s">
        <v>119</v>
      </c>
    </row>
    <row r="100" spans="2:51" s="14" customFormat="1" ht="11.25">
      <c r="B100" s="202"/>
      <c r="C100" s="203"/>
      <c r="D100" s="193" t="s">
        <v>130</v>
      </c>
      <c r="E100" s="204" t="s">
        <v>19</v>
      </c>
      <c r="F100" s="205" t="s">
        <v>374</v>
      </c>
      <c r="G100" s="203"/>
      <c r="H100" s="206">
        <v>720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0"/>
      <c r="U100" s="211"/>
      <c r="AT100" s="212" t="s">
        <v>130</v>
      </c>
      <c r="AU100" s="212" t="s">
        <v>82</v>
      </c>
      <c r="AV100" s="14" t="s">
        <v>82</v>
      </c>
      <c r="AW100" s="14" t="s">
        <v>35</v>
      </c>
      <c r="AX100" s="14" t="s">
        <v>80</v>
      </c>
      <c r="AY100" s="212" t="s">
        <v>119</v>
      </c>
    </row>
    <row r="101" spans="2:63" s="12" customFormat="1" ht="22.9" customHeight="1">
      <c r="B101" s="157"/>
      <c r="C101" s="158"/>
      <c r="D101" s="159" t="s">
        <v>72</v>
      </c>
      <c r="E101" s="171" t="s">
        <v>151</v>
      </c>
      <c r="F101" s="171" t="s">
        <v>168</v>
      </c>
      <c r="G101" s="158"/>
      <c r="H101" s="158"/>
      <c r="I101" s="161"/>
      <c r="J101" s="172">
        <f>BK101</f>
        <v>0</v>
      </c>
      <c r="K101" s="158"/>
      <c r="L101" s="163"/>
      <c r="M101" s="164"/>
      <c r="N101" s="165"/>
      <c r="O101" s="165"/>
      <c r="P101" s="166">
        <f>SUM(P102:P116)</f>
        <v>0</v>
      </c>
      <c r="Q101" s="165"/>
      <c r="R101" s="166">
        <f>SUM(R102:R116)</f>
        <v>0</v>
      </c>
      <c r="S101" s="165"/>
      <c r="T101" s="166">
        <f>SUM(T102:T116)</f>
        <v>0</v>
      </c>
      <c r="U101" s="167"/>
      <c r="AR101" s="168" t="s">
        <v>80</v>
      </c>
      <c r="AT101" s="169" t="s">
        <v>72</v>
      </c>
      <c r="AU101" s="169" t="s">
        <v>80</v>
      </c>
      <c r="AY101" s="168" t="s">
        <v>119</v>
      </c>
      <c r="BK101" s="170">
        <f>SUM(BK102:BK116)</f>
        <v>0</v>
      </c>
    </row>
    <row r="102" spans="1:65" s="2" customFormat="1" ht="21.75" customHeight="1">
      <c r="A102" s="35"/>
      <c r="B102" s="36"/>
      <c r="C102" s="173" t="s">
        <v>126</v>
      </c>
      <c r="D102" s="173" t="s">
        <v>121</v>
      </c>
      <c r="E102" s="174" t="s">
        <v>384</v>
      </c>
      <c r="F102" s="175" t="s">
        <v>385</v>
      </c>
      <c r="G102" s="176" t="s">
        <v>124</v>
      </c>
      <c r="H102" s="177">
        <v>720</v>
      </c>
      <c r="I102" s="178"/>
      <c r="J102" s="179">
        <f>ROUND(I102*H102,2)</f>
        <v>0</v>
      </c>
      <c r="K102" s="175" t="s">
        <v>125</v>
      </c>
      <c r="L102" s="40"/>
      <c r="M102" s="180" t="s">
        <v>19</v>
      </c>
      <c r="N102" s="181" t="s">
        <v>44</v>
      </c>
      <c r="O102" s="65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2">
        <f>S102*H102</f>
        <v>0</v>
      </c>
      <c r="U102" s="183" t="s">
        <v>19</v>
      </c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4" t="s">
        <v>126</v>
      </c>
      <c r="AT102" s="184" t="s">
        <v>121</v>
      </c>
      <c r="AU102" s="184" t="s">
        <v>82</v>
      </c>
      <c r="AY102" s="18" t="s">
        <v>119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8" t="s">
        <v>80</v>
      </c>
      <c r="BK102" s="185">
        <f>ROUND(I102*H102,2)</f>
        <v>0</v>
      </c>
      <c r="BL102" s="18" t="s">
        <v>126</v>
      </c>
      <c r="BM102" s="184" t="s">
        <v>386</v>
      </c>
    </row>
    <row r="103" spans="1:47" s="2" customFormat="1" ht="11.25">
      <c r="A103" s="35"/>
      <c r="B103" s="36"/>
      <c r="C103" s="37"/>
      <c r="D103" s="186" t="s">
        <v>128</v>
      </c>
      <c r="E103" s="37"/>
      <c r="F103" s="187" t="s">
        <v>387</v>
      </c>
      <c r="G103" s="37"/>
      <c r="H103" s="37"/>
      <c r="I103" s="188"/>
      <c r="J103" s="37"/>
      <c r="K103" s="37"/>
      <c r="L103" s="40"/>
      <c r="M103" s="189"/>
      <c r="N103" s="190"/>
      <c r="O103" s="65"/>
      <c r="P103" s="65"/>
      <c r="Q103" s="65"/>
      <c r="R103" s="65"/>
      <c r="S103" s="65"/>
      <c r="T103" s="65"/>
      <c r="U103" s="66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128</v>
      </c>
      <c r="AU103" s="18" t="s">
        <v>82</v>
      </c>
    </row>
    <row r="104" spans="2:51" s="13" customFormat="1" ht="11.25">
      <c r="B104" s="191"/>
      <c r="C104" s="192"/>
      <c r="D104" s="193" t="s">
        <v>130</v>
      </c>
      <c r="E104" s="194" t="s">
        <v>19</v>
      </c>
      <c r="F104" s="195" t="s">
        <v>388</v>
      </c>
      <c r="G104" s="192"/>
      <c r="H104" s="194" t="s">
        <v>19</v>
      </c>
      <c r="I104" s="196"/>
      <c r="J104" s="192"/>
      <c r="K104" s="192"/>
      <c r="L104" s="197"/>
      <c r="M104" s="198"/>
      <c r="N104" s="199"/>
      <c r="O104" s="199"/>
      <c r="P104" s="199"/>
      <c r="Q104" s="199"/>
      <c r="R104" s="199"/>
      <c r="S104" s="199"/>
      <c r="T104" s="199"/>
      <c r="U104" s="200"/>
      <c r="AT104" s="201" t="s">
        <v>130</v>
      </c>
      <c r="AU104" s="201" t="s">
        <v>82</v>
      </c>
      <c r="AV104" s="13" t="s">
        <v>80</v>
      </c>
      <c r="AW104" s="13" t="s">
        <v>35</v>
      </c>
      <c r="AX104" s="13" t="s">
        <v>73</v>
      </c>
      <c r="AY104" s="201" t="s">
        <v>119</v>
      </c>
    </row>
    <row r="105" spans="2:51" s="13" customFormat="1" ht="11.25">
      <c r="B105" s="191"/>
      <c r="C105" s="192"/>
      <c r="D105" s="193" t="s">
        <v>130</v>
      </c>
      <c r="E105" s="194" t="s">
        <v>19</v>
      </c>
      <c r="F105" s="195" t="s">
        <v>158</v>
      </c>
      <c r="G105" s="192"/>
      <c r="H105" s="194" t="s">
        <v>19</v>
      </c>
      <c r="I105" s="196"/>
      <c r="J105" s="192"/>
      <c r="K105" s="192"/>
      <c r="L105" s="197"/>
      <c r="M105" s="198"/>
      <c r="N105" s="199"/>
      <c r="O105" s="199"/>
      <c r="P105" s="199"/>
      <c r="Q105" s="199"/>
      <c r="R105" s="199"/>
      <c r="S105" s="199"/>
      <c r="T105" s="199"/>
      <c r="U105" s="200"/>
      <c r="AT105" s="201" t="s">
        <v>130</v>
      </c>
      <c r="AU105" s="201" t="s">
        <v>82</v>
      </c>
      <c r="AV105" s="13" t="s">
        <v>80</v>
      </c>
      <c r="AW105" s="13" t="s">
        <v>35</v>
      </c>
      <c r="AX105" s="13" t="s">
        <v>73</v>
      </c>
      <c r="AY105" s="201" t="s">
        <v>119</v>
      </c>
    </row>
    <row r="106" spans="2:51" s="14" customFormat="1" ht="11.25">
      <c r="B106" s="202"/>
      <c r="C106" s="203"/>
      <c r="D106" s="193" t="s">
        <v>130</v>
      </c>
      <c r="E106" s="204" t="s">
        <v>19</v>
      </c>
      <c r="F106" s="205" t="s">
        <v>374</v>
      </c>
      <c r="G106" s="203"/>
      <c r="H106" s="206">
        <v>720</v>
      </c>
      <c r="I106" s="207"/>
      <c r="J106" s="203"/>
      <c r="K106" s="203"/>
      <c r="L106" s="208"/>
      <c r="M106" s="209"/>
      <c r="N106" s="210"/>
      <c r="O106" s="210"/>
      <c r="P106" s="210"/>
      <c r="Q106" s="210"/>
      <c r="R106" s="210"/>
      <c r="S106" s="210"/>
      <c r="T106" s="210"/>
      <c r="U106" s="211"/>
      <c r="AT106" s="212" t="s">
        <v>130</v>
      </c>
      <c r="AU106" s="212" t="s">
        <v>82</v>
      </c>
      <c r="AV106" s="14" t="s">
        <v>82</v>
      </c>
      <c r="AW106" s="14" t="s">
        <v>35</v>
      </c>
      <c r="AX106" s="14" t="s">
        <v>80</v>
      </c>
      <c r="AY106" s="212" t="s">
        <v>119</v>
      </c>
    </row>
    <row r="107" spans="1:65" s="2" customFormat="1" ht="24.2" customHeight="1">
      <c r="A107" s="35"/>
      <c r="B107" s="36"/>
      <c r="C107" s="173" t="s">
        <v>151</v>
      </c>
      <c r="D107" s="173" t="s">
        <v>121</v>
      </c>
      <c r="E107" s="174" t="s">
        <v>389</v>
      </c>
      <c r="F107" s="175" t="s">
        <v>390</v>
      </c>
      <c r="G107" s="176" t="s">
        <v>124</v>
      </c>
      <c r="H107" s="177">
        <v>720</v>
      </c>
      <c r="I107" s="178"/>
      <c r="J107" s="179">
        <f>ROUND(I107*H107,2)</f>
        <v>0</v>
      </c>
      <c r="K107" s="175" t="s">
        <v>125</v>
      </c>
      <c r="L107" s="40"/>
      <c r="M107" s="180" t="s">
        <v>19</v>
      </c>
      <c r="N107" s="181" t="s">
        <v>44</v>
      </c>
      <c r="O107" s="65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2">
        <f>S107*H107</f>
        <v>0</v>
      </c>
      <c r="U107" s="183" t="s">
        <v>19</v>
      </c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4" t="s">
        <v>126</v>
      </c>
      <c r="AT107" s="184" t="s">
        <v>121</v>
      </c>
      <c r="AU107" s="184" t="s">
        <v>82</v>
      </c>
      <c r="AY107" s="18" t="s">
        <v>119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8" t="s">
        <v>80</v>
      </c>
      <c r="BK107" s="185">
        <f>ROUND(I107*H107,2)</f>
        <v>0</v>
      </c>
      <c r="BL107" s="18" t="s">
        <v>126</v>
      </c>
      <c r="BM107" s="184" t="s">
        <v>391</v>
      </c>
    </row>
    <row r="108" spans="1:47" s="2" customFormat="1" ht="11.25">
      <c r="A108" s="35"/>
      <c r="B108" s="36"/>
      <c r="C108" s="37"/>
      <c r="D108" s="186" t="s">
        <v>128</v>
      </c>
      <c r="E108" s="37"/>
      <c r="F108" s="187" t="s">
        <v>392</v>
      </c>
      <c r="G108" s="37"/>
      <c r="H108" s="37"/>
      <c r="I108" s="188"/>
      <c r="J108" s="37"/>
      <c r="K108" s="37"/>
      <c r="L108" s="40"/>
      <c r="M108" s="189"/>
      <c r="N108" s="190"/>
      <c r="O108" s="65"/>
      <c r="P108" s="65"/>
      <c r="Q108" s="65"/>
      <c r="R108" s="65"/>
      <c r="S108" s="65"/>
      <c r="T108" s="65"/>
      <c r="U108" s="66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128</v>
      </c>
      <c r="AU108" s="18" t="s">
        <v>82</v>
      </c>
    </row>
    <row r="109" spans="2:51" s="13" customFormat="1" ht="11.25">
      <c r="B109" s="191"/>
      <c r="C109" s="192"/>
      <c r="D109" s="193" t="s">
        <v>130</v>
      </c>
      <c r="E109" s="194" t="s">
        <v>19</v>
      </c>
      <c r="F109" s="195" t="s">
        <v>388</v>
      </c>
      <c r="G109" s="192"/>
      <c r="H109" s="194" t="s">
        <v>19</v>
      </c>
      <c r="I109" s="196"/>
      <c r="J109" s="192"/>
      <c r="K109" s="192"/>
      <c r="L109" s="197"/>
      <c r="M109" s="198"/>
      <c r="N109" s="199"/>
      <c r="O109" s="199"/>
      <c r="P109" s="199"/>
      <c r="Q109" s="199"/>
      <c r="R109" s="199"/>
      <c r="S109" s="199"/>
      <c r="T109" s="199"/>
      <c r="U109" s="200"/>
      <c r="AT109" s="201" t="s">
        <v>130</v>
      </c>
      <c r="AU109" s="201" t="s">
        <v>82</v>
      </c>
      <c r="AV109" s="13" t="s">
        <v>80</v>
      </c>
      <c r="AW109" s="13" t="s">
        <v>35</v>
      </c>
      <c r="AX109" s="13" t="s">
        <v>73</v>
      </c>
      <c r="AY109" s="201" t="s">
        <v>119</v>
      </c>
    </row>
    <row r="110" spans="2:51" s="13" customFormat="1" ht="11.25">
      <c r="B110" s="191"/>
      <c r="C110" s="192"/>
      <c r="D110" s="193" t="s">
        <v>130</v>
      </c>
      <c r="E110" s="194" t="s">
        <v>19</v>
      </c>
      <c r="F110" s="195" t="s">
        <v>158</v>
      </c>
      <c r="G110" s="192"/>
      <c r="H110" s="194" t="s">
        <v>19</v>
      </c>
      <c r="I110" s="196"/>
      <c r="J110" s="192"/>
      <c r="K110" s="192"/>
      <c r="L110" s="197"/>
      <c r="M110" s="198"/>
      <c r="N110" s="199"/>
      <c r="O110" s="199"/>
      <c r="P110" s="199"/>
      <c r="Q110" s="199"/>
      <c r="R110" s="199"/>
      <c r="S110" s="199"/>
      <c r="T110" s="199"/>
      <c r="U110" s="200"/>
      <c r="AT110" s="201" t="s">
        <v>130</v>
      </c>
      <c r="AU110" s="201" t="s">
        <v>82</v>
      </c>
      <c r="AV110" s="13" t="s">
        <v>80</v>
      </c>
      <c r="AW110" s="13" t="s">
        <v>35</v>
      </c>
      <c r="AX110" s="13" t="s">
        <v>73</v>
      </c>
      <c r="AY110" s="201" t="s">
        <v>119</v>
      </c>
    </row>
    <row r="111" spans="2:51" s="14" customFormat="1" ht="11.25">
      <c r="B111" s="202"/>
      <c r="C111" s="203"/>
      <c r="D111" s="193" t="s">
        <v>130</v>
      </c>
      <c r="E111" s="204" t="s">
        <v>19</v>
      </c>
      <c r="F111" s="205" t="s">
        <v>374</v>
      </c>
      <c r="G111" s="203"/>
      <c r="H111" s="206">
        <v>720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0"/>
      <c r="U111" s="211"/>
      <c r="AT111" s="212" t="s">
        <v>130</v>
      </c>
      <c r="AU111" s="212" t="s">
        <v>82</v>
      </c>
      <c r="AV111" s="14" t="s">
        <v>82</v>
      </c>
      <c r="AW111" s="14" t="s">
        <v>35</v>
      </c>
      <c r="AX111" s="14" t="s">
        <v>80</v>
      </c>
      <c r="AY111" s="212" t="s">
        <v>119</v>
      </c>
    </row>
    <row r="112" spans="1:65" s="2" customFormat="1" ht="16.5" customHeight="1">
      <c r="A112" s="35"/>
      <c r="B112" s="36"/>
      <c r="C112" s="173" t="s">
        <v>160</v>
      </c>
      <c r="D112" s="173" t="s">
        <v>121</v>
      </c>
      <c r="E112" s="174" t="s">
        <v>393</v>
      </c>
      <c r="F112" s="175" t="s">
        <v>394</v>
      </c>
      <c r="G112" s="176" t="s">
        <v>124</v>
      </c>
      <c r="H112" s="177">
        <v>720</v>
      </c>
      <c r="I112" s="178"/>
      <c r="J112" s="179">
        <f>ROUND(I112*H112,2)</f>
        <v>0</v>
      </c>
      <c r="K112" s="175" t="s">
        <v>125</v>
      </c>
      <c r="L112" s="40"/>
      <c r="M112" s="180" t="s">
        <v>19</v>
      </c>
      <c r="N112" s="181" t="s">
        <v>44</v>
      </c>
      <c r="O112" s="65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2">
        <f>S112*H112</f>
        <v>0</v>
      </c>
      <c r="U112" s="183" t="s">
        <v>19</v>
      </c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4" t="s">
        <v>126</v>
      </c>
      <c r="AT112" s="184" t="s">
        <v>121</v>
      </c>
      <c r="AU112" s="184" t="s">
        <v>82</v>
      </c>
      <c r="AY112" s="18" t="s">
        <v>119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8" t="s">
        <v>80</v>
      </c>
      <c r="BK112" s="185">
        <f>ROUND(I112*H112,2)</f>
        <v>0</v>
      </c>
      <c r="BL112" s="18" t="s">
        <v>126</v>
      </c>
      <c r="BM112" s="184" t="s">
        <v>395</v>
      </c>
    </row>
    <row r="113" spans="1:47" s="2" customFormat="1" ht="11.25">
      <c r="A113" s="35"/>
      <c r="B113" s="36"/>
      <c r="C113" s="37"/>
      <c r="D113" s="186" t="s">
        <v>128</v>
      </c>
      <c r="E113" s="37"/>
      <c r="F113" s="187" t="s">
        <v>396</v>
      </c>
      <c r="G113" s="37"/>
      <c r="H113" s="37"/>
      <c r="I113" s="188"/>
      <c r="J113" s="37"/>
      <c r="K113" s="37"/>
      <c r="L113" s="40"/>
      <c r="M113" s="189"/>
      <c r="N113" s="190"/>
      <c r="O113" s="65"/>
      <c r="P113" s="65"/>
      <c r="Q113" s="65"/>
      <c r="R113" s="65"/>
      <c r="S113" s="65"/>
      <c r="T113" s="65"/>
      <c r="U113" s="66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128</v>
      </c>
      <c r="AU113" s="18" t="s">
        <v>82</v>
      </c>
    </row>
    <row r="114" spans="2:51" s="13" customFormat="1" ht="11.25">
      <c r="B114" s="191"/>
      <c r="C114" s="192"/>
      <c r="D114" s="193" t="s">
        <v>130</v>
      </c>
      <c r="E114" s="194" t="s">
        <v>19</v>
      </c>
      <c r="F114" s="195" t="s">
        <v>397</v>
      </c>
      <c r="G114" s="192"/>
      <c r="H114" s="194" t="s">
        <v>19</v>
      </c>
      <c r="I114" s="196"/>
      <c r="J114" s="192"/>
      <c r="K114" s="192"/>
      <c r="L114" s="197"/>
      <c r="M114" s="198"/>
      <c r="N114" s="199"/>
      <c r="O114" s="199"/>
      <c r="P114" s="199"/>
      <c r="Q114" s="199"/>
      <c r="R114" s="199"/>
      <c r="S114" s="199"/>
      <c r="T114" s="199"/>
      <c r="U114" s="200"/>
      <c r="AT114" s="201" t="s">
        <v>130</v>
      </c>
      <c r="AU114" s="201" t="s">
        <v>82</v>
      </c>
      <c r="AV114" s="13" t="s">
        <v>80</v>
      </c>
      <c r="AW114" s="13" t="s">
        <v>35</v>
      </c>
      <c r="AX114" s="13" t="s">
        <v>73</v>
      </c>
      <c r="AY114" s="201" t="s">
        <v>119</v>
      </c>
    </row>
    <row r="115" spans="2:51" s="13" customFormat="1" ht="11.25">
      <c r="B115" s="191"/>
      <c r="C115" s="192"/>
      <c r="D115" s="193" t="s">
        <v>130</v>
      </c>
      <c r="E115" s="194" t="s">
        <v>19</v>
      </c>
      <c r="F115" s="195" t="s">
        <v>158</v>
      </c>
      <c r="G115" s="192"/>
      <c r="H115" s="194" t="s">
        <v>19</v>
      </c>
      <c r="I115" s="196"/>
      <c r="J115" s="192"/>
      <c r="K115" s="192"/>
      <c r="L115" s="197"/>
      <c r="M115" s="198"/>
      <c r="N115" s="199"/>
      <c r="O115" s="199"/>
      <c r="P115" s="199"/>
      <c r="Q115" s="199"/>
      <c r="R115" s="199"/>
      <c r="S115" s="199"/>
      <c r="T115" s="199"/>
      <c r="U115" s="200"/>
      <c r="AT115" s="201" t="s">
        <v>130</v>
      </c>
      <c r="AU115" s="201" t="s">
        <v>82</v>
      </c>
      <c r="AV115" s="13" t="s">
        <v>80</v>
      </c>
      <c r="AW115" s="13" t="s">
        <v>35</v>
      </c>
      <c r="AX115" s="13" t="s">
        <v>73</v>
      </c>
      <c r="AY115" s="201" t="s">
        <v>119</v>
      </c>
    </row>
    <row r="116" spans="2:51" s="14" customFormat="1" ht="11.25">
      <c r="B116" s="202"/>
      <c r="C116" s="203"/>
      <c r="D116" s="193" t="s">
        <v>130</v>
      </c>
      <c r="E116" s="204" t="s">
        <v>19</v>
      </c>
      <c r="F116" s="205" t="s">
        <v>374</v>
      </c>
      <c r="G116" s="203"/>
      <c r="H116" s="206">
        <v>720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0"/>
      <c r="U116" s="211"/>
      <c r="AT116" s="212" t="s">
        <v>130</v>
      </c>
      <c r="AU116" s="212" t="s">
        <v>82</v>
      </c>
      <c r="AV116" s="14" t="s">
        <v>82</v>
      </c>
      <c r="AW116" s="14" t="s">
        <v>35</v>
      </c>
      <c r="AX116" s="14" t="s">
        <v>80</v>
      </c>
      <c r="AY116" s="212" t="s">
        <v>119</v>
      </c>
    </row>
    <row r="117" spans="2:63" s="12" customFormat="1" ht="22.9" customHeight="1">
      <c r="B117" s="157"/>
      <c r="C117" s="158"/>
      <c r="D117" s="159" t="s">
        <v>72</v>
      </c>
      <c r="E117" s="171" t="s">
        <v>326</v>
      </c>
      <c r="F117" s="171" t="s">
        <v>327</v>
      </c>
      <c r="G117" s="158"/>
      <c r="H117" s="158"/>
      <c r="I117" s="161"/>
      <c r="J117" s="172">
        <f>BK117</f>
        <v>0</v>
      </c>
      <c r="K117" s="158"/>
      <c r="L117" s="163"/>
      <c r="M117" s="164"/>
      <c r="N117" s="165"/>
      <c r="O117" s="165"/>
      <c r="P117" s="166">
        <f>SUM(P118:P132)</f>
        <v>0</v>
      </c>
      <c r="Q117" s="165"/>
      <c r="R117" s="166">
        <f>SUM(R118:R132)</f>
        <v>0</v>
      </c>
      <c r="S117" s="165"/>
      <c r="T117" s="166">
        <f>SUM(T118:T132)</f>
        <v>0</v>
      </c>
      <c r="U117" s="167"/>
      <c r="AR117" s="168" t="s">
        <v>80</v>
      </c>
      <c r="AT117" s="169" t="s">
        <v>72</v>
      </c>
      <c r="AU117" s="169" t="s">
        <v>80</v>
      </c>
      <c r="AY117" s="168" t="s">
        <v>119</v>
      </c>
      <c r="BK117" s="170">
        <f>SUM(BK118:BK132)</f>
        <v>0</v>
      </c>
    </row>
    <row r="118" spans="1:65" s="2" customFormat="1" ht="24.2" customHeight="1">
      <c r="A118" s="35"/>
      <c r="B118" s="36"/>
      <c r="C118" s="173" t="s">
        <v>169</v>
      </c>
      <c r="D118" s="173" t="s">
        <v>121</v>
      </c>
      <c r="E118" s="174" t="s">
        <v>328</v>
      </c>
      <c r="F118" s="175" t="s">
        <v>329</v>
      </c>
      <c r="G118" s="176" t="s">
        <v>330</v>
      </c>
      <c r="H118" s="177">
        <v>813.6</v>
      </c>
      <c r="I118" s="178"/>
      <c r="J118" s="179">
        <f>ROUND(I118*H118,2)</f>
        <v>0</v>
      </c>
      <c r="K118" s="175" t="s">
        <v>125</v>
      </c>
      <c r="L118" s="40"/>
      <c r="M118" s="180" t="s">
        <v>19</v>
      </c>
      <c r="N118" s="181" t="s">
        <v>44</v>
      </c>
      <c r="O118" s="65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2">
        <f>S118*H118</f>
        <v>0</v>
      </c>
      <c r="U118" s="183" t="s">
        <v>19</v>
      </c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4" t="s">
        <v>126</v>
      </c>
      <c r="AT118" s="184" t="s">
        <v>121</v>
      </c>
      <c r="AU118" s="184" t="s">
        <v>82</v>
      </c>
      <c r="AY118" s="18" t="s">
        <v>119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8" t="s">
        <v>80</v>
      </c>
      <c r="BK118" s="185">
        <f>ROUND(I118*H118,2)</f>
        <v>0</v>
      </c>
      <c r="BL118" s="18" t="s">
        <v>126</v>
      </c>
      <c r="BM118" s="184" t="s">
        <v>398</v>
      </c>
    </row>
    <row r="119" spans="1:47" s="2" customFormat="1" ht="11.25">
      <c r="A119" s="35"/>
      <c r="B119" s="36"/>
      <c r="C119" s="37"/>
      <c r="D119" s="186" t="s">
        <v>128</v>
      </c>
      <c r="E119" s="37"/>
      <c r="F119" s="187" t="s">
        <v>332</v>
      </c>
      <c r="G119" s="37"/>
      <c r="H119" s="37"/>
      <c r="I119" s="188"/>
      <c r="J119" s="37"/>
      <c r="K119" s="37"/>
      <c r="L119" s="40"/>
      <c r="M119" s="189"/>
      <c r="N119" s="190"/>
      <c r="O119" s="65"/>
      <c r="P119" s="65"/>
      <c r="Q119" s="65"/>
      <c r="R119" s="65"/>
      <c r="S119" s="65"/>
      <c r="T119" s="65"/>
      <c r="U119" s="66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128</v>
      </c>
      <c r="AU119" s="18" t="s">
        <v>82</v>
      </c>
    </row>
    <row r="120" spans="2:51" s="13" customFormat="1" ht="11.25">
      <c r="B120" s="191"/>
      <c r="C120" s="192"/>
      <c r="D120" s="193" t="s">
        <v>130</v>
      </c>
      <c r="E120" s="194" t="s">
        <v>19</v>
      </c>
      <c r="F120" s="195" t="s">
        <v>399</v>
      </c>
      <c r="G120" s="192"/>
      <c r="H120" s="194" t="s">
        <v>19</v>
      </c>
      <c r="I120" s="196"/>
      <c r="J120" s="192"/>
      <c r="K120" s="192"/>
      <c r="L120" s="197"/>
      <c r="M120" s="198"/>
      <c r="N120" s="199"/>
      <c r="O120" s="199"/>
      <c r="P120" s="199"/>
      <c r="Q120" s="199"/>
      <c r="R120" s="199"/>
      <c r="S120" s="199"/>
      <c r="T120" s="199"/>
      <c r="U120" s="200"/>
      <c r="AT120" s="201" t="s">
        <v>130</v>
      </c>
      <c r="AU120" s="201" t="s">
        <v>82</v>
      </c>
      <c r="AV120" s="13" t="s">
        <v>80</v>
      </c>
      <c r="AW120" s="13" t="s">
        <v>35</v>
      </c>
      <c r="AX120" s="13" t="s">
        <v>73</v>
      </c>
      <c r="AY120" s="201" t="s">
        <v>119</v>
      </c>
    </row>
    <row r="121" spans="2:51" s="13" customFormat="1" ht="11.25">
      <c r="B121" s="191"/>
      <c r="C121" s="192"/>
      <c r="D121" s="193" t="s">
        <v>130</v>
      </c>
      <c r="E121" s="194" t="s">
        <v>19</v>
      </c>
      <c r="F121" s="195" t="s">
        <v>158</v>
      </c>
      <c r="G121" s="192"/>
      <c r="H121" s="194" t="s">
        <v>19</v>
      </c>
      <c r="I121" s="196"/>
      <c r="J121" s="192"/>
      <c r="K121" s="192"/>
      <c r="L121" s="197"/>
      <c r="M121" s="198"/>
      <c r="N121" s="199"/>
      <c r="O121" s="199"/>
      <c r="P121" s="199"/>
      <c r="Q121" s="199"/>
      <c r="R121" s="199"/>
      <c r="S121" s="199"/>
      <c r="T121" s="199"/>
      <c r="U121" s="200"/>
      <c r="AT121" s="201" t="s">
        <v>130</v>
      </c>
      <c r="AU121" s="201" t="s">
        <v>82</v>
      </c>
      <c r="AV121" s="13" t="s">
        <v>80</v>
      </c>
      <c r="AW121" s="13" t="s">
        <v>35</v>
      </c>
      <c r="AX121" s="13" t="s">
        <v>73</v>
      </c>
      <c r="AY121" s="201" t="s">
        <v>119</v>
      </c>
    </row>
    <row r="122" spans="2:51" s="14" customFormat="1" ht="11.25">
      <c r="B122" s="202"/>
      <c r="C122" s="203"/>
      <c r="D122" s="193" t="s">
        <v>130</v>
      </c>
      <c r="E122" s="204" t="s">
        <v>19</v>
      </c>
      <c r="F122" s="205" t="s">
        <v>400</v>
      </c>
      <c r="G122" s="203"/>
      <c r="H122" s="206">
        <v>813.6</v>
      </c>
      <c r="I122" s="207"/>
      <c r="J122" s="203"/>
      <c r="K122" s="203"/>
      <c r="L122" s="208"/>
      <c r="M122" s="209"/>
      <c r="N122" s="210"/>
      <c r="O122" s="210"/>
      <c r="P122" s="210"/>
      <c r="Q122" s="210"/>
      <c r="R122" s="210"/>
      <c r="S122" s="210"/>
      <c r="T122" s="210"/>
      <c r="U122" s="211"/>
      <c r="AT122" s="212" t="s">
        <v>130</v>
      </c>
      <c r="AU122" s="212" t="s">
        <v>82</v>
      </c>
      <c r="AV122" s="14" t="s">
        <v>82</v>
      </c>
      <c r="AW122" s="14" t="s">
        <v>35</v>
      </c>
      <c r="AX122" s="14" t="s">
        <v>80</v>
      </c>
      <c r="AY122" s="212" t="s">
        <v>119</v>
      </c>
    </row>
    <row r="123" spans="1:65" s="2" customFormat="1" ht="24.2" customHeight="1">
      <c r="A123" s="35"/>
      <c r="B123" s="36"/>
      <c r="C123" s="173" t="s">
        <v>176</v>
      </c>
      <c r="D123" s="173" t="s">
        <v>121</v>
      </c>
      <c r="E123" s="174" t="s">
        <v>339</v>
      </c>
      <c r="F123" s="175" t="s">
        <v>340</v>
      </c>
      <c r="G123" s="176" t="s">
        <v>330</v>
      </c>
      <c r="H123" s="177">
        <v>15458.4</v>
      </c>
      <c r="I123" s="178"/>
      <c r="J123" s="179">
        <f>ROUND(I123*H123,2)</f>
        <v>0</v>
      </c>
      <c r="K123" s="175" t="s">
        <v>125</v>
      </c>
      <c r="L123" s="40"/>
      <c r="M123" s="180" t="s">
        <v>19</v>
      </c>
      <c r="N123" s="181" t="s">
        <v>44</v>
      </c>
      <c r="O123" s="65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2">
        <f>S123*H123</f>
        <v>0</v>
      </c>
      <c r="U123" s="183" t="s">
        <v>19</v>
      </c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4" t="s">
        <v>126</v>
      </c>
      <c r="AT123" s="184" t="s">
        <v>121</v>
      </c>
      <c r="AU123" s="184" t="s">
        <v>82</v>
      </c>
      <c r="AY123" s="18" t="s">
        <v>119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8" t="s">
        <v>80</v>
      </c>
      <c r="BK123" s="185">
        <f>ROUND(I123*H123,2)</f>
        <v>0</v>
      </c>
      <c r="BL123" s="18" t="s">
        <v>126</v>
      </c>
      <c r="BM123" s="184" t="s">
        <v>401</v>
      </c>
    </row>
    <row r="124" spans="1:47" s="2" customFormat="1" ht="11.25">
      <c r="A124" s="35"/>
      <c r="B124" s="36"/>
      <c r="C124" s="37"/>
      <c r="D124" s="186" t="s">
        <v>128</v>
      </c>
      <c r="E124" s="37"/>
      <c r="F124" s="187" t="s">
        <v>342</v>
      </c>
      <c r="G124" s="37"/>
      <c r="H124" s="37"/>
      <c r="I124" s="188"/>
      <c r="J124" s="37"/>
      <c r="K124" s="37"/>
      <c r="L124" s="40"/>
      <c r="M124" s="189"/>
      <c r="N124" s="190"/>
      <c r="O124" s="65"/>
      <c r="P124" s="65"/>
      <c r="Q124" s="65"/>
      <c r="R124" s="65"/>
      <c r="S124" s="65"/>
      <c r="T124" s="65"/>
      <c r="U124" s="66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128</v>
      </c>
      <c r="AU124" s="18" t="s">
        <v>82</v>
      </c>
    </row>
    <row r="125" spans="2:51" s="13" customFormat="1" ht="11.25">
      <c r="B125" s="191"/>
      <c r="C125" s="192"/>
      <c r="D125" s="193" t="s">
        <v>130</v>
      </c>
      <c r="E125" s="194" t="s">
        <v>19</v>
      </c>
      <c r="F125" s="195" t="s">
        <v>402</v>
      </c>
      <c r="G125" s="192"/>
      <c r="H125" s="194" t="s">
        <v>19</v>
      </c>
      <c r="I125" s="196"/>
      <c r="J125" s="192"/>
      <c r="K125" s="192"/>
      <c r="L125" s="197"/>
      <c r="M125" s="198"/>
      <c r="N125" s="199"/>
      <c r="O125" s="199"/>
      <c r="P125" s="199"/>
      <c r="Q125" s="199"/>
      <c r="R125" s="199"/>
      <c r="S125" s="199"/>
      <c r="T125" s="199"/>
      <c r="U125" s="200"/>
      <c r="AT125" s="201" t="s">
        <v>130</v>
      </c>
      <c r="AU125" s="201" t="s">
        <v>82</v>
      </c>
      <c r="AV125" s="13" t="s">
        <v>80</v>
      </c>
      <c r="AW125" s="13" t="s">
        <v>35</v>
      </c>
      <c r="AX125" s="13" t="s">
        <v>73</v>
      </c>
      <c r="AY125" s="201" t="s">
        <v>119</v>
      </c>
    </row>
    <row r="126" spans="2:51" s="13" customFormat="1" ht="11.25">
      <c r="B126" s="191"/>
      <c r="C126" s="192"/>
      <c r="D126" s="193" t="s">
        <v>130</v>
      </c>
      <c r="E126" s="194" t="s">
        <v>19</v>
      </c>
      <c r="F126" s="195" t="s">
        <v>158</v>
      </c>
      <c r="G126" s="192"/>
      <c r="H126" s="194" t="s">
        <v>19</v>
      </c>
      <c r="I126" s="196"/>
      <c r="J126" s="192"/>
      <c r="K126" s="192"/>
      <c r="L126" s="197"/>
      <c r="M126" s="198"/>
      <c r="N126" s="199"/>
      <c r="O126" s="199"/>
      <c r="P126" s="199"/>
      <c r="Q126" s="199"/>
      <c r="R126" s="199"/>
      <c r="S126" s="199"/>
      <c r="T126" s="199"/>
      <c r="U126" s="200"/>
      <c r="AT126" s="201" t="s">
        <v>130</v>
      </c>
      <c r="AU126" s="201" t="s">
        <v>82</v>
      </c>
      <c r="AV126" s="13" t="s">
        <v>80</v>
      </c>
      <c r="AW126" s="13" t="s">
        <v>35</v>
      </c>
      <c r="AX126" s="13" t="s">
        <v>73</v>
      </c>
      <c r="AY126" s="201" t="s">
        <v>119</v>
      </c>
    </row>
    <row r="127" spans="2:51" s="14" customFormat="1" ht="11.25">
      <c r="B127" s="202"/>
      <c r="C127" s="203"/>
      <c r="D127" s="193" t="s">
        <v>130</v>
      </c>
      <c r="E127" s="204" t="s">
        <v>19</v>
      </c>
      <c r="F127" s="205" t="s">
        <v>403</v>
      </c>
      <c r="G127" s="203"/>
      <c r="H127" s="206">
        <v>15458.4</v>
      </c>
      <c r="I127" s="207"/>
      <c r="J127" s="203"/>
      <c r="K127" s="203"/>
      <c r="L127" s="208"/>
      <c r="M127" s="209"/>
      <c r="N127" s="210"/>
      <c r="O127" s="210"/>
      <c r="P127" s="210"/>
      <c r="Q127" s="210"/>
      <c r="R127" s="210"/>
      <c r="S127" s="210"/>
      <c r="T127" s="210"/>
      <c r="U127" s="211"/>
      <c r="AT127" s="212" t="s">
        <v>130</v>
      </c>
      <c r="AU127" s="212" t="s">
        <v>82</v>
      </c>
      <c r="AV127" s="14" t="s">
        <v>82</v>
      </c>
      <c r="AW127" s="14" t="s">
        <v>35</v>
      </c>
      <c r="AX127" s="14" t="s">
        <v>80</v>
      </c>
      <c r="AY127" s="212" t="s">
        <v>119</v>
      </c>
    </row>
    <row r="128" spans="1:65" s="2" customFormat="1" ht="24.2" customHeight="1">
      <c r="A128" s="35"/>
      <c r="B128" s="36"/>
      <c r="C128" s="173" t="s">
        <v>182</v>
      </c>
      <c r="D128" s="173" t="s">
        <v>121</v>
      </c>
      <c r="E128" s="174" t="s">
        <v>357</v>
      </c>
      <c r="F128" s="175" t="s">
        <v>358</v>
      </c>
      <c r="G128" s="176" t="s">
        <v>330</v>
      </c>
      <c r="H128" s="177">
        <v>813.6</v>
      </c>
      <c r="I128" s="178"/>
      <c r="J128" s="179">
        <f>ROUND(I128*H128,2)</f>
        <v>0</v>
      </c>
      <c r="K128" s="175" t="s">
        <v>125</v>
      </c>
      <c r="L128" s="40"/>
      <c r="M128" s="180" t="s">
        <v>19</v>
      </c>
      <c r="N128" s="181" t="s">
        <v>44</v>
      </c>
      <c r="O128" s="65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2">
        <f>S128*H128</f>
        <v>0</v>
      </c>
      <c r="U128" s="183" t="s">
        <v>19</v>
      </c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4" t="s">
        <v>126</v>
      </c>
      <c r="AT128" s="184" t="s">
        <v>121</v>
      </c>
      <c r="AU128" s="184" t="s">
        <v>82</v>
      </c>
      <c r="AY128" s="18" t="s">
        <v>119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8" t="s">
        <v>80</v>
      </c>
      <c r="BK128" s="185">
        <f>ROUND(I128*H128,2)</f>
        <v>0</v>
      </c>
      <c r="BL128" s="18" t="s">
        <v>126</v>
      </c>
      <c r="BM128" s="184" t="s">
        <v>404</v>
      </c>
    </row>
    <row r="129" spans="1:47" s="2" customFormat="1" ht="11.25">
      <c r="A129" s="35"/>
      <c r="B129" s="36"/>
      <c r="C129" s="37"/>
      <c r="D129" s="186" t="s">
        <v>128</v>
      </c>
      <c r="E129" s="37"/>
      <c r="F129" s="187" t="s">
        <v>360</v>
      </c>
      <c r="G129" s="37"/>
      <c r="H129" s="37"/>
      <c r="I129" s="188"/>
      <c r="J129" s="37"/>
      <c r="K129" s="37"/>
      <c r="L129" s="40"/>
      <c r="M129" s="189"/>
      <c r="N129" s="190"/>
      <c r="O129" s="65"/>
      <c r="P129" s="65"/>
      <c r="Q129" s="65"/>
      <c r="R129" s="65"/>
      <c r="S129" s="65"/>
      <c r="T129" s="65"/>
      <c r="U129" s="66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128</v>
      </c>
      <c r="AU129" s="18" t="s">
        <v>82</v>
      </c>
    </row>
    <row r="130" spans="2:51" s="13" customFormat="1" ht="11.25">
      <c r="B130" s="191"/>
      <c r="C130" s="192"/>
      <c r="D130" s="193" t="s">
        <v>130</v>
      </c>
      <c r="E130" s="194" t="s">
        <v>19</v>
      </c>
      <c r="F130" s="195" t="s">
        <v>405</v>
      </c>
      <c r="G130" s="192"/>
      <c r="H130" s="194" t="s">
        <v>19</v>
      </c>
      <c r="I130" s="196"/>
      <c r="J130" s="192"/>
      <c r="K130" s="192"/>
      <c r="L130" s="197"/>
      <c r="M130" s="198"/>
      <c r="N130" s="199"/>
      <c r="O130" s="199"/>
      <c r="P130" s="199"/>
      <c r="Q130" s="199"/>
      <c r="R130" s="199"/>
      <c r="S130" s="199"/>
      <c r="T130" s="199"/>
      <c r="U130" s="200"/>
      <c r="AT130" s="201" t="s">
        <v>130</v>
      </c>
      <c r="AU130" s="201" t="s">
        <v>82</v>
      </c>
      <c r="AV130" s="13" t="s">
        <v>80</v>
      </c>
      <c r="AW130" s="13" t="s">
        <v>35</v>
      </c>
      <c r="AX130" s="13" t="s">
        <v>73</v>
      </c>
      <c r="AY130" s="201" t="s">
        <v>119</v>
      </c>
    </row>
    <row r="131" spans="2:51" s="13" customFormat="1" ht="11.25">
      <c r="B131" s="191"/>
      <c r="C131" s="192"/>
      <c r="D131" s="193" t="s">
        <v>130</v>
      </c>
      <c r="E131" s="194" t="s">
        <v>19</v>
      </c>
      <c r="F131" s="195" t="s">
        <v>158</v>
      </c>
      <c r="G131" s="192"/>
      <c r="H131" s="194" t="s">
        <v>19</v>
      </c>
      <c r="I131" s="196"/>
      <c r="J131" s="192"/>
      <c r="K131" s="192"/>
      <c r="L131" s="197"/>
      <c r="M131" s="198"/>
      <c r="N131" s="199"/>
      <c r="O131" s="199"/>
      <c r="P131" s="199"/>
      <c r="Q131" s="199"/>
      <c r="R131" s="199"/>
      <c r="S131" s="199"/>
      <c r="T131" s="199"/>
      <c r="U131" s="200"/>
      <c r="AT131" s="201" t="s">
        <v>130</v>
      </c>
      <c r="AU131" s="201" t="s">
        <v>82</v>
      </c>
      <c r="AV131" s="13" t="s">
        <v>80</v>
      </c>
      <c r="AW131" s="13" t="s">
        <v>35</v>
      </c>
      <c r="AX131" s="13" t="s">
        <v>73</v>
      </c>
      <c r="AY131" s="201" t="s">
        <v>119</v>
      </c>
    </row>
    <row r="132" spans="2:51" s="14" customFormat="1" ht="11.25">
      <c r="B132" s="202"/>
      <c r="C132" s="203"/>
      <c r="D132" s="193" t="s">
        <v>130</v>
      </c>
      <c r="E132" s="204" t="s">
        <v>19</v>
      </c>
      <c r="F132" s="205" t="s">
        <v>406</v>
      </c>
      <c r="G132" s="203"/>
      <c r="H132" s="206">
        <v>813.6</v>
      </c>
      <c r="I132" s="207"/>
      <c r="J132" s="203"/>
      <c r="K132" s="203"/>
      <c r="L132" s="208"/>
      <c r="M132" s="238"/>
      <c r="N132" s="239"/>
      <c r="O132" s="239"/>
      <c r="P132" s="239"/>
      <c r="Q132" s="239"/>
      <c r="R132" s="239"/>
      <c r="S132" s="239"/>
      <c r="T132" s="239"/>
      <c r="U132" s="240"/>
      <c r="AT132" s="212" t="s">
        <v>130</v>
      </c>
      <c r="AU132" s="212" t="s">
        <v>82</v>
      </c>
      <c r="AV132" s="14" t="s">
        <v>82</v>
      </c>
      <c r="AW132" s="14" t="s">
        <v>35</v>
      </c>
      <c r="AX132" s="14" t="s">
        <v>80</v>
      </c>
      <c r="AY132" s="212" t="s">
        <v>119</v>
      </c>
    </row>
    <row r="133" spans="1:31" s="2" customFormat="1" ht="6.95" customHeight="1">
      <c r="A133" s="35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0"/>
      <c r="M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</sheetData>
  <sheetProtection algorithmName="SHA-512" hashValue="jDuAxEH32uUISz0iojatZ1QuD0DJSluwAc+eEVpaJEHOI4mmgIDLHjJkpT+zBHzxdjfPB/lsqezA0zdxFdzUgA==" saltValue="3cTl2M6HMtBfd+4xVEJy0+GXAygYloDPCbPy+3NhtS43X+pe8XhatouqYOPO6bct/0Z4106qWi3mJTMqEbK7kA==" spinCount="100000" sheet="1" objects="1" scenarios="1" formatColumns="0" formatRows="0" autoFilter="0"/>
  <autoFilter ref="C82:K13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113107225"/>
    <hyperlink ref="F92" r:id="rId2" display="https://podminky.urs.cz/item/CS_URS_2021_02/122351105"/>
    <hyperlink ref="F97" r:id="rId3" display="https://podminky.urs.cz/item/CS_URS_2021_02/181951114"/>
    <hyperlink ref="F103" r:id="rId4" display="https://podminky.urs.cz/item/CS_URS_2021_02/564661114"/>
    <hyperlink ref="F108" r:id="rId5" display="https://podminky.urs.cz/item/CS_URS_2021_02/564760111"/>
    <hyperlink ref="F113" r:id="rId6" display="https://podminky.urs.cz/item/CS_URS_2021_02/564871116"/>
    <hyperlink ref="F119" r:id="rId7" display="https://podminky.urs.cz/item/CS_URS_2021_02/997221551"/>
    <hyperlink ref="F124" r:id="rId8" display="https://podminky.urs.cz/item/CS_URS_2021_02/997221559"/>
    <hyperlink ref="F129" r:id="rId9" display="https://podminky.urs.cz/item/CS_URS_2021_02/99722165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89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2" t="str">
        <f>'Rekapitulace stavby'!K6</f>
        <v>III/18323 Merklín-oprava</v>
      </c>
      <c r="F7" s="363"/>
      <c r="G7" s="363"/>
      <c r="H7" s="363"/>
      <c r="L7" s="21"/>
    </row>
    <row r="8" spans="1:31" s="2" customFormat="1" ht="12" customHeight="1">
      <c r="A8" s="35"/>
      <c r="B8" s="40"/>
      <c r="C8" s="35"/>
      <c r="D8" s="106" t="s">
        <v>90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4" t="s">
        <v>407</v>
      </c>
      <c r="F9" s="365"/>
      <c r="G9" s="365"/>
      <c r="H9" s="365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6.1.2022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6" t="str">
        <f>'Rekapitulace stavby'!E14</f>
        <v>Vyplň údaj</v>
      </c>
      <c r="F18" s="367"/>
      <c r="G18" s="367"/>
      <c r="H18" s="367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8" t="s">
        <v>19</v>
      </c>
      <c r="F27" s="368"/>
      <c r="G27" s="368"/>
      <c r="H27" s="368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ROUND((SUM(BE84:BE111)),2)</f>
        <v>0</v>
      </c>
      <c r="G33" s="35"/>
      <c r="H33" s="35"/>
      <c r="I33" s="119">
        <v>0.21</v>
      </c>
      <c r="J33" s="118">
        <f>ROUND(((SUM(BE84:BE111))*I33),2)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ROUND((SUM(BF84:BF111)),2)</f>
        <v>0</v>
      </c>
      <c r="G34" s="35"/>
      <c r="H34" s="35"/>
      <c r="I34" s="119">
        <v>0.15</v>
      </c>
      <c r="J34" s="118">
        <f>ROUND(((SUM(BF84:BF111))*I34),2)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ROUND((SUM(BG84:BG111)),2)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ROUND((SUM(BH84:BH111)),2)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ROUND((SUM(BI84:BI111)),2)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9" t="str">
        <f>E7</f>
        <v>III/18323 Merklín-oprava</v>
      </c>
      <c r="F48" s="370"/>
      <c r="G48" s="370"/>
      <c r="H48" s="37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1" t="str">
        <f>E9</f>
        <v>VRN - Vedlejší rozpočtové náklady</v>
      </c>
      <c r="F50" s="371"/>
      <c r="G50" s="371"/>
      <c r="H50" s="371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Merklín</v>
      </c>
      <c r="G52" s="37"/>
      <c r="H52" s="37"/>
      <c r="I52" s="30" t="s">
        <v>23</v>
      </c>
      <c r="J52" s="60" t="str">
        <f>IF(J12="","",J12)</f>
        <v>6.1.2022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 p.o.</v>
      </c>
      <c r="G54" s="37"/>
      <c r="H54" s="37"/>
      <c r="I54" s="30" t="s">
        <v>32</v>
      </c>
      <c r="J54" s="33" t="str">
        <f>E21</f>
        <v>Georeal spol.s.r.o.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Georeal spol.s.r.o.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93</v>
      </c>
      <c r="D57" s="132"/>
      <c r="E57" s="132"/>
      <c r="F57" s="132"/>
      <c r="G57" s="132"/>
      <c r="H57" s="132"/>
      <c r="I57" s="132"/>
      <c r="J57" s="133" t="s">
        <v>94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5" customHeight="1">
      <c r="B60" s="135"/>
      <c r="C60" s="136"/>
      <c r="D60" s="137" t="s">
        <v>407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408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409</v>
      </c>
      <c r="E62" s="144"/>
      <c r="F62" s="144"/>
      <c r="G62" s="144"/>
      <c r="H62" s="144"/>
      <c r="I62" s="144"/>
      <c r="J62" s="145">
        <f>J97</f>
        <v>0</v>
      </c>
      <c r="K62" s="142"/>
      <c r="L62" s="146"/>
    </row>
    <row r="63" spans="2:12" s="10" customFormat="1" ht="19.9" customHeight="1">
      <c r="B63" s="141"/>
      <c r="C63" s="142"/>
      <c r="D63" s="143" t="s">
        <v>410</v>
      </c>
      <c r="E63" s="144"/>
      <c r="F63" s="144"/>
      <c r="G63" s="144"/>
      <c r="H63" s="144"/>
      <c r="I63" s="144"/>
      <c r="J63" s="145">
        <f>J100</f>
        <v>0</v>
      </c>
      <c r="K63" s="142"/>
      <c r="L63" s="146"/>
    </row>
    <row r="64" spans="2:12" s="10" customFormat="1" ht="19.9" customHeight="1">
      <c r="B64" s="141"/>
      <c r="C64" s="142"/>
      <c r="D64" s="143" t="s">
        <v>411</v>
      </c>
      <c r="E64" s="144"/>
      <c r="F64" s="144"/>
      <c r="G64" s="144"/>
      <c r="H64" s="144"/>
      <c r="I64" s="144"/>
      <c r="J64" s="145">
        <f>J107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103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69" t="str">
        <f>E7</f>
        <v>III/18323 Merklín-oprava</v>
      </c>
      <c r="F74" s="370"/>
      <c r="G74" s="370"/>
      <c r="H74" s="370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90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41" t="str">
        <f>E9</f>
        <v>VRN - Vedlejší rozpočtové náklady</v>
      </c>
      <c r="F76" s="371"/>
      <c r="G76" s="371"/>
      <c r="H76" s="371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>Merklín</v>
      </c>
      <c r="G78" s="37"/>
      <c r="H78" s="37"/>
      <c r="I78" s="30" t="s">
        <v>23</v>
      </c>
      <c r="J78" s="60" t="str">
        <f>IF(J12="","",J12)</f>
        <v>6.1.2022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>Správa a údržba silnic Plzeňského kraje p.o.</v>
      </c>
      <c r="G80" s="37"/>
      <c r="H80" s="37"/>
      <c r="I80" s="30" t="s">
        <v>32</v>
      </c>
      <c r="J80" s="33" t="str">
        <f>E21</f>
        <v>Georeal spol.s.r.o.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30</v>
      </c>
      <c r="D81" s="37"/>
      <c r="E81" s="37"/>
      <c r="F81" s="28" t="str">
        <f>IF(E18="","",E18)</f>
        <v>Vyplň údaj</v>
      </c>
      <c r="G81" s="37"/>
      <c r="H81" s="37"/>
      <c r="I81" s="30" t="s">
        <v>36</v>
      </c>
      <c r="J81" s="33" t="str">
        <f>E24</f>
        <v>Georeal spol.s.r.o.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7"/>
      <c r="B83" s="148"/>
      <c r="C83" s="149" t="s">
        <v>104</v>
      </c>
      <c r="D83" s="150" t="s">
        <v>58</v>
      </c>
      <c r="E83" s="150" t="s">
        <v>54</v>
      </c>
      <c r="F83" s="150" t="s">
        <v>55</v>
      </c>
      <c r="G83" s="150" t="s">
        <v>105</v>
      </c>
      <c r="H83" s="150" t="s">
        <v>106</v>
      </c>
      <c r="I83" s="150" t="s">
        <v>107</v>
      </c>
      <c r="J83" s="150" t="s">
        <v>94</v>
      </c>
      <c r="K83" s="151" t="s">
        <v>108</v>
      </c>
      <c r="L83" s="152"/>
      <c r="M83" s="69" t="s">
        <v>19</v>
      </c>
      <c r="N83" s="70" t="s">
        <v>43</v>
      </c>
      <c r="O83" s="70" t="s">
        <v>109</v>
      </c>
      <c r="P83" s="70" t="s">
        <v>110</v>
      </c>
      <c r="Q83" s="70" t="s">
        <v>111</v>
      </c>
      <c r="R83" s="70" t="s">
        <v>112</v>
      </c>
      <c r="S83" s="70" t="s">
        <v>113</v>
      </c>
      <c r="T83" s="70" t="s">
        <v>114</v>
      </c>
      <c r="U83" s="71" t="s">
        <v>115</v>
      </c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5"/>
      <c r="B84" s="36"/>
      <c r="C84" s="76" t="s">
        <v>116</v>
      </c>
      <c r="D84" s="37"/>
      <c r="E84" s="37"/>
      <c r="F84" s="37"/>
      <c r="G84" s="37"/>
      <c r="H84" s="37"/>
      <c r="I84" s="37"/>
      <c r="J84" s="153">
        <f>BK84</f>
        <v>0</v>
      </c>
      <c r="K84" s="37"/>
      <c r="L84" s="40"/>
      <c r="M84" s="72"/>
      <c r="N84" s="154"/>
      <c r="O84" s="73"/>
      <c r="P84" s="155">
        <f>P85</f>
        <v>0</v>
      </c>
      <c r="Q84" s="73"/>
      <c r="R84" s="155">
        <f>R85</f>
        <v>0</v>
      </c>
      <c r="S84" s="73"/>
      <c r="T84" s="155">
        <f>T85</f>
        <v>0</v>
      </c>
      <c r="U84" s="74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72</v>
      </c>
      <c r="AU84" s="18" t="s">
        <v>95</v>
      </c>
      <c r="BK84" s="156">
        <f>BK85</f>
        <v>0</v>
      </c>
    </row>
    <row r="85" spans="2:63" s="12" customFormat="1" ht="25.9" customHeight="1">
      <c r="B85" s="157"/>
      <c r="C85" s="158"/>
      <c r="D85" s="159" t="s">
        <v>72</v>
      </c>
      <c r="E85" s="160" t="s">
        <v>86</v>
      </c>
      <c r="F85" s="160" t="s">
        <v>87</v>
      </c>
      <c r="G85" s="158"/>
      <c r="H85" s="158"/>
      <c r="I85" s="161"/>
      <c r="J85" s="162">
        <f>BK85</f>
        <v>0</v>
      </c>
      <c r="K85" s="158"/>
      <c r="L85" s="163"/>
      <c r="M85" s="164"/>
      <c r="N85" s="165"/>
      <c r="O85" s="165"/>
      <c r="P85" s="166">
        <f>P86+P97+P100+P107</f>
        <v>0</v>
      </c>
      <c r="Q85" s="165"/>
      <c r="R85" s="166">
        <f>R86+R97+R100+R107</f>
        <v>0</v>
      </c>
      <c r="S85" s="165"/>
      <c r="T85" s="166">
        <f>T86+T97+T100+T107</f>
        <v>0</v>
      </c>
      <c r="U85" s="167"/>
      <c r="AR85" s="168" t="s">
        <v>151</v>
      </c>
      <c r="AT85" s="169" t="s">
        <v>72</v>
      </c>
      <c r="AU85" s="169" t="s">
        <v>73</v>
      </c>
      <c r="AY85" s="168" t="s">
        <v>119</v>
      </c>
      <c r="BK85" s="170">
        <f>BK86+BK97+BK100+BK107</f>
        <v>0</v>
      </c>
    </row>
    <row r="86" spans="2:63" s="12" customFormat="1" ht="22.9" customHeight="1">
      <c r="B86" s="157"/>
      <c r="C86" s="158"/>
      <c r="D86" s="159" t="s">
        <v>72</v>
      </c>
      <c r="E86" s="171" t="s">
        <v>412</v>
      </c>
      <c r="F86" s="171" t="s">
        <v>413</v>
      </c>
      <c r="G86" s="158"/>
      <c r="H86" s="158"/>
      <c r="I86" s="161"/>
      <c r="J86" s="172">
        <f>BK86</f>
        <v>0</v>
      </c>
      <c r="K86" s="158"/>
      <c r="L86" s="163"/>
      <c r="M86" s="164"/>
      <c r="N86" s="165"/>
      <c r="O86" s="165"/>
      <c r="P86" s="166">
        <f>SUM(P87:P96)</f>
        <v>0</v>
      </c>
      <c r="Q86" s="165"/>
      <c r="R86" s="166">
        <f>SUM(R87:R96)</f>
        <v>0</v>
      </c>
      <c r="S86" s="165"/>
      <c r="T86" s="166">
        <f>SUM(T87:T96)</f>
        <v>0</v>
      </c>
      <c r="U86" s="167"/>
      <c r="AR86" s="168" t="s">
        <v>151</v>
      </c>
      <c r="AT86" s="169" t="s">
        <v>72</v>
      </c>
      <c r="AU86" s="169" t="s">
        <v>80</v>
      </c>
      <c r="AY86" s="168" t="s">
        <v>119</v>
      </c>
      <c r="BK86" s="170">
        <f>SUM(BK87:BK96)</f>
        <v>0</v>
      </c>
    </row>
    <row r="87" spans="1:65" s="2" customFormat="1" ht="16.5" customHeight="1">
      <c r="A87" s="35"/>
      <c r="B87" s="36"/>
      <c r="C87" s="173" t="s">
        <v>80</v>
      </c>
      <c r="D87" s="173" t="s">
        <v>121</v>
      </c>
      <c r="E87" s="174" t="s">
        <v>414</v>
      </c>
      <c r="F87" s="175" t="s">
        <v>415</v>
      </c>
      <c r="G87" s="176" t="s">
        <v>416</v>
      </c>
      <c r="H87" s="177">
        <v>1</v>
      </c>
      <c r="I87" s="178"/>
      <c r="J87" s="179">
        <f>ROUND(I87*H87,2)</f>
        <v>0</v>
      </c>
      <c r="K87" s="175" t="s">
        <v>125</v>
      </c>
      <c r="L87" s="40"/>
      <c r="M87" s="180" t="s">
        <v>19</v>
      </c>
      <c r="N87" s="181" t="s">
        <v>44</v>
      </c>
      <c r="O87" s="65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2">
        <f>S87*H87</f>
        <v>0</v>
      </c>
      <c r="U87" s="183" t="s">
        <v>19</v>
      </c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4" t="s">
        <v>417</v>
      </c>
      <c r="AT87" s="184" t="s">
        <v>121</v>
      </c>
      <c r="AU87" s="184" t="s">
        <v>82</v>
      </c>
      <c r="AY87" s="18" t="s">
        <v>119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8" t="s">
        <v>80</v>
      </c>
      <c r="BK87" s="185">
        <f>ROUND(I87*H87,2)</f>
        <v>0</v>
      </c>
      <c r="BL87" s="18" t="s">
        <v>417</v>
      </c>
      <c r="BM87" s="184" t="s">
        <v>418</v>
      </c>
    </row>
    <row r="88" spans="1:47" s="2" customFormat="1" ht="11.25">
      <c r="A88" s="35"/>
      <c r="B88" s="36"/>
      <c r="C88" s="37"/>
      <c r="D88" s="186" t="s">
        <v>128</v>
      </c>
      <c r="E88" s="37"/>
      <c r="F88" s="187" t="s">
        <v>419</v>
      </c>
      <c r="G88" s="37"/>
      <c r="H88" s="37"/>
      <c r="I88" s="188"/>
      <c r="J88" s="37"/>
      <c r="K88" s="37"/>
      <c r="L88" s="40"/>
      <c r="M88" s="189"/>
      <c r="N88" s="190"/>
      <c r="O88" s="65"/>
      <c r="P88" s="65"/>
      <c r="Q88" s="65"/>
      <c r="R88" s="65"/>
      <c r="S88" s="65"/>
      <c r="T88" s="65"/>
      <c r="U88" s="66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128</v>
      </c>
      <c r="AU88" s="18" t="s">
        <v>82</v>
      </c>
    </row>
    <row r="89" spans="2:51" s="13" customFormat="1" ht="11.25">
      <c r="B89" s="191"/>
      <c r="C89" s="192"/>
      <c r="D89" s="193" t="s">
        <v>130</v>
      </c>
      <c r="E89" s="194" t="s">
        <v>19</v>
      </c>
      <c r="F89" s="195" t="s">
        <v>420</v>
      </c>
      <c r="G89" s="192"/>
      <c r="H89" s="194" t="s">
        <v>19</v>
      </c>
      <c r="I89" s="196"/>
      <c r="J89" s="192"/>
      <c r="K89" s="192"/>
      <c r="L89" s="197"/>
      <c r="M89" s="198"/>
      <c r="N89" s="199"/>
      <c r="O89" s="199"/>
      <c r="P89" s="199"/>
      <c r="Q89" s="199"/>
      <c r="R89" s="199"/>
      <c r="S89" s="199"/>
      <c r="T89" s="199"/>
      <c r="U89" s="200"/>
      <c r="AT89" s="201" t="s">
        <v>130</v>
      </c>
      <c r="AU89" s="201" t="s">
        <v>82</v>
      </c>
      <c r="AV89" s="13" t="s">
        <v>80</v>
      </c>
      <c r="AW89" s="13" t="s">
        <v>35</v>
      </c>
      <c r="AX89" s="13" t="s">
        <v>73</v>
      </c>
      <c r="AY89" s="201" t="s">
        <v>119</v>
      </c>
    </row>
    <row r="90" spans="2:51" s="14" customFormat="1" ht="11.25">
      <c r="B90" s="202"/>
      <c r="C90" s="203"/>
      <c r="D90" s="193" t="s">
        <v>130</v>
      </c>
      <c r="E90" s="204" t="s">
        <v>19</v>
      </c>
      <c r="F90" s="205" t="s">
        <v>80</v>
      </c>
      <c r="G90" s="203"/>
      <c r="H90" s="206">
        <v>1</v>
      </c>
      <c r="I90" s="207"/>
      <c r="J90" s="203"/>
      <c r="K90" s="203"/>
      <c r="L90" s="208"/>
      <c r="M90" s="209"/>
      <c r="N90" s="210"/>
      <c r="O90" s="210"/>
      <c r="P90" s="210"/>
      <c r="Q90" s="210"/>
      <c r="R90" s="210"/>
      <c r="S90" s="210"/>
      <c r="T90" s="210"/>
      <c r="U90" s="211"/>
      <c r="AT90" s="212" t="s">
        <v>130</v>
      </c>
      <c r="AU90" s="212" t="s">
        <v>82</v>
      </c>
      <c r="AV90" s="14" t="s">
        <v>82</v>
      </c>
      <c r="AW90" s="14" t="s">
        <v>35</v>
      </c>
      <c r="AX90" s="14" t="s">
        <v>80</v>
      </c>
      <c r="AY90" s="212" t="s">
        <v>119</v>
      </c>
    </row>
    <row r="91" spans="1:65" s="2" customFormat="1" ht="16.5" customHeight="1">
      <c r="A91" s="35"/>
      <c r="B91" s="36"/>
      <c r="C91" s="173" t="s">
        <v>82</v>
      </c>
      <c r="D91" s="173" t="s">
        <v>121</v>
      </c>
      <c r="E91" s="174" t="s">
        <v>421</v>
      </c>
      <c r="F91" s="175" t="s">
        <v>422</v>
      </c>
      <c r="G91" s="176" t="s">
        <v>416</v>
      </c>
      <c r="H91" s="177">
        <v>1</v>
      </c>
      <c r="I91" s="178"/>
      <c r="J91" s="179">
        <f>ROUND(I91*H91,2)</f>
        <v>0</v>
      </c>
      <c r="K91" s="175" t="s">
        <v>125</v>
      </c>
      <c r="L91" s="40"/>
      <c r="M91" s="180" t="s">
        <v>19</v>
      </c>
      <c r="N91" s="181" t="s">
        <v>44</v>
      </c>
      <c r="O91" s="65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2">
        <f>S91*H91</f>
        <v>0</v>
      </c>
      <c r="U91" s="183" t="s">
        <v>19</v>
      </c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4" t="s">
        <v>417</v>
      </c>
      <c r="AT91" s="184" t="s">
        <v>121</v>
      </c>
      <c r="AU91" s="184" t="s">
        <v>82</v>
      </c>
      <c r="AY91" s="18" t="s">
        <v>119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8" t="s">
        <v>80</v>
      </c>
      <c r="BK91" s="185">
        <f>ROUND(I91*H91,2)</f>
        <v>0</v>
      </c>
      <c r="BL91" s="18" t="s">
        <v>417</v>
      </c>
      <c r="BM91" s="184" t="s">
        <v>423</v>
      </c>
    </row>
    <row r="92" spans="1:47" s="2" customFormat="1" ht="11.25">
      <c r="A92" s="35"/>
      <c r="B92" s="36"/>
      <c r="C92" s="37"/>
      <c r="D92" s="186" t="s">
        <v>128</v>
      </c>
      <c r="E92" s="37"/>
      <c r="F92" s="187" t="s">
        <v>424</v>
      </c>
      <c r="G92" s="37"/>
      <c r="H92" s="37"/>
      <c r="I92" s="188"/>
      <c r="J92" s="37"/>
      <c r="K92" s="37"/>
      <c r="L92" s="40"/>
      <c r="M92" s="189"/>
      <c r="N92" s="190"/>
      <c r="O92" s="65"/>
      <c r="P92" s="65"/>
      <c r="Q92" s="65"/>
      <c r="R92" s="65"/>
      <c r="S92" s="65"/>
      <c r="T92" s="65"/>
      <c r="U92" s="66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128</v>
      </c>
      <c r="AU92" s="18" t="s">
        <v>82</v>
      </c>
    </row>
    <row r="93" spans="2:51" s="13" customFormat="1" ht="11.25">
      <c r="B93" s="191"/>
      <c r="C93" s="192"/>
      <c r="D93" s="193" t="s">
        <v>130</v>
      </c>
      <c r="E93" s="194" t="s">
        <v>19</v>
      </c>
      <c r="F93" s="195" t="s">
        <v>425</v>
      </c>
      <c r="G93" s="192"/>
      <c r="H93" s="194" t="s">
        <v>19</v>
      </c>
      <c r="I93" s="196"/>
      <c r="J93" s="192"/>
      <c r="K93" s="192"/>
      <c r="L93" s="197"/>
      <c r="M93" s="198"/>
      <c r="N93" s="199"/>
      <c r="O93" s="199"/>
      <c r="P93" s="199"/>
      <c r="Q93" s="199"/>
      <c r="R93" s="199"/>
      <c r="S93" s="199"/>
      <c r="T93" s="199"/>
      <c r="U93" s="200"/>
      <c r="AT93" s="201" t="s">
        <v>130</v>
      </c>
      <c r="AU93" s="201" t="s">
        <v>82</v>
      </c>
      <c r="AV93" s="13" t="s">
        <v>80</v>
      </c>
      <c r="AW93" s="13" t="s">
        <v>35</v>
      </c>
      <c r="AX93" s="13" t="s">
        <v>73</v>
      </c>
      <c r="AY93" s="201" t="s">
        <v>119</v>
      </c>
    </row>
    <row r="94" spans="2:51" s="14" customFormat="1" ht="11.25">
      <c r="B94" s="202"/>
      <c r="C94" s="203"/>
      <c r="D94" s="193" t="s">
        <v>130</v>
      </c>
      <c r="E94" s="204" t="s">
        <v>19</v>
      </c>
      <c r="F94" s="205" t="s">
        <v>80</v>
      </c>
      <c r="G94" s="203"/>
      <c r="H94" s="206">
        <v>1</v>
      </c>
      <c r="I94" s="207"/>
      <c r="J94" s="203"/>
      <c r="K94" s="203"/>
      <c r="L94" s="208"/>
      <c r="M94" s="209"/>
      <c r="N94" s="210"/>
      <c r="O94" s="210"/>
      <c r="P94" s="210"/>
      <c r="Q94" s="210"/>
      <c r="R94" s="210"/>
      <c r="S94" s="210"/>
      <c r="T94" s="210"/>
      <c r="U94" s="211"/>
      <c r="AT94" s="212" t="s">
        <v>130</v>
      </c>
      <c r="AU94" s="212" t="s">
        <v>82</v>
      </c>
      <c r="AV94" s="14" t="s">
        <v>82</v>
      </c>
      <c r="AW94" s="14" t="s">
        <v>35</v>
      </c>
      <c r="AX94" s="14" t="s">
        <v>80</v>
      </c>
      <c r="AY94" s="212" t="s">
        <v>119</v>
      </c>
    </row>
    <row r="95" spans="1:65" s="2" customFormat="1" ht="16.5" customHeight="1">
      <c r="A95" s="35"/>
      <c r="B95" s="36"/>
      <c r="C95" s="173" t="s">
        <v>139</v>
      </c>
      <c r="D95" s="173" t="s">
        <v>121</v>
      </c>
      <c r="E95" s="174" t="s">
        <v>426</v>
      </c>
      <c r="F95" s="175" t="s">
        <v>427</v>
      </c>
      <c r="G95" s="176" t="s">
        <v>416</v>
      </c>
      <c r="H95" s="177">
        <v>1</v>
      </c>
      <c r="I95" s="178"/>
      <c r="J95" s="179">
        <f>ROUND(I95*H95,2)</f>
        <v>0</v>
      </c>
      <c r="K95" s="175" t="s">
        <v>125</v>
      </c>
      <c r="L95" s="40"/>
      <c r="M95" s="180" t="s">
        <v>19</v>
      </c>
      <c r="N95" s="181" t="s">
        <v>44</v>
      </c>
      <c r="O95" s="65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2">
        <f>S95*H95</f>
        <v>0</v>
      </c>
      <c r="U95" s="183" t="s">
        <v>19</v>
      </c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4" t="s">
        <v>417</v>
      </c>
      <c r="AT95" s="184" t="s">
        <v>121</v>
      </c>
      <c r="AU95" s="184" t="s">
        <v>82</v>
      </c>
      <c r="AY95" s="18" t="s">
        <v>119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8" t="s">
        <v>80</v>
      </c>
      <c r="BK95" s="185">
        <f>ROUND(I95*H95,2)</f>
        <v>0</v>
      </c>
      <c r="BL95" s="18" t="s">
        <v>417</v>
      </c>
      <c r="BM95" s="184" t="s">
        <v>428</v>
      </c>
    </row>
    <row r="96" spans="1:47" s="2" customFormat="1" ht="11.25">
      <c r="A96" s="35"/>
      <c r="B96" s="36"/>
      <c r="C96" s="37"/>
      <c r="D96" s="186" t="s">
        <v>128</v>
      </c>
      <c r="E96" s="37"/>
      <c r="F96" s="187" t="s">
        <v>429</v>
      </c>
      <c r="G96" s="37"/>
      <c r="H96" s="37"/>
      <c r="I96" s="188"/>
      <c r="J96" s="37"/>
      <c r="K96" s="37"/>
      <c r="L96" s="40"/>
      <c r="M96" s="189"/>
      <c r="N96" s="190"/>
      <c r="O96" s="65"/>
      <c r="P96" s="65"/>
      <c r="Q96" s="65"/>
      <c r="R96" s="65"/>
      <c r="S96" s="65"/>
      <c r="T96" s="65"/>
      <c r="U96" s="66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128</v>
      </c>
      <c r="AU96" s="18" t="s">
        <v>82</v>
      </c>
    </row>
    <row r="97" spans="2:63" s="12" customFormat="1" ht="22.9" customHeight="1">
      <c r="B97" s="157"/>
      <c r="C97" s="158"/>
      <c r="D97" s="159" t="s">
        <v>72</v>
      </c>
      <c r="E97" s="171" t="s">
        <v>430</v>
      </c>
      <c r="F97" s="171" t="s">
        <v>431</v>
      </c>
      <c r="G97" s="158"/>
      <c r="H97" s="158"/>
      <c r="I97" s="161"/>
      <c r="J97" s="172">
        <f>BK97</f>
        <v>0</v>
      </c>
      <c r="K97" s="158"/>
      <c r="L97" s="163"/>
      <c r="M97" s="164"/>
      <c r="N97" s="165"/>
      <c r="O97" s="165"/>
      <c r="P97" s="166">
        <f>SUM(P98:P99)</f>
        <v>0</v>
      </c>
      <c r="Q97" s="165"/>
      <c r="R97" s="166">
        <f>SUM(R98:R99)</f>
        <v>0</v>
      </c>
      <c r="S97" s="165"/>
      <c r="T97" s="166">
        <f>SUM(T98:T99)</f>
        <v>0</v>
      </c>
      <c r="U97" s="167"/>
      <c r="AR97" s="168" t="s">
        <v>151</v>
      </c>
      <c r="AT97" s="169" t="s">
        <v>72</v>
      </c>
      <c r="AU97" s="169" t="s">
        <v>80</v>
      </c>
      <c r="AY97" s="168" t="s">
        <v>119</v>
      </c>
      <c r="BK97" s="170">
        <f>SUM(BK98:BK99)</f>
        <v>0</v>
      </c>
    </row>
    <row r="98" spans="1:65" s="2" customFormat="1" ht="16.5" customHeight="1">
      <c r="A98" s="35"/>
      <c r="B98" s="36"/>
      <c r="C98" s="173" t="s">
        <v>126</v>
      </c>
      <c r="D98" s="173" t="s">
        <v>121</v>
      </c>
      <c r="E98" s="174" t="s">
        <v>432</v>
      </c>
      <c r="F98" s="175" t="s">
        <v>431</v>
      </c>
      <c r="G98" s="176" t="s">
        <v>416</v>
      </c>
      <c r="H98" s="177">
        <v>1</v>
      </c>
      <c r="I98" s="178"/>
      <c r="J98" s="179">
        <f>ROUND(I98*H98,2)</f>
        <v>0</v>
      </c>
      <c r="K98" s="175" t="s">
        <v>125</v>
      </c>
      <c r="L98" s="40"/>
      <c r="M98" s="180" t="s">
        <v>19</v>
      </c>
      <c r="N98" s="181" t="s">
        <v>44</v>
      </c>
      <c r="O98" s="65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2">
        <f>S98*H98</f>
        <v>0</v>
      </c>
      <c r="U98" s="183" t="s">
        <v>19</v>
      </c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4" t="s">
        <v>417</v>
      </c>
      <c r="AT98" s="184" t="s">
        <v>121</v>
      </c>
      <c r="AU98" s="184" t="s">
        <v>82</v>
      </c>
      <c r="AY98" s="18" t="s">
        <v>119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8" t="s">
        <v>80</v>
      </c>
      <c r="BK98" s="185">
        <f>ROUND(I98*H98,2)</f>
        <v>0</v>
      </c>
      <c r="BL98" s="18" t="s">
        <v>417</v>
      </c>
      <c r="BM98" s="184" t="s">
        <v>433</v>
      </c>
    </row>
    <row r="99" spans="1:47" s="2" customFormat="1" ht="11.25">
      <c r="A99" s="35"/>
      <c r="B99" s="36"/>
      <c r="C99" s="37"/>
      <c r="D99" s="186" t="s">
        <v>128</v>
      </c>
      <c r="E99" s="37"/>
      <c r="F99" s="187" t="s">
        <v>434</v>
      </c>
      <c r="G99" s="37"/>
      <c r="H99" s="37"/>
      <c r="I99" s="188"/>
      <c r="J99" s="37"/>
      <c r="K99" s="37"/>
      <c r="L99" s="40"/>
      <c r="M99" s="189"/>
      <c r="N99" s="190"/>
      <c r="O99" s="65"/>
      <c r="P99" s="65"/>
      <c r="Q99" s="65"/>
      <c r="R99" s="65"/>
      <c r="S99" s="65"/>
      <c r="T99" s="65"/>
      <c r="U99" s="66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128</v>
      </c>
      <c r="AU99" s="18" t="s">
        <v>82</v>
      </c>
    </row>
    <row r="100" spans="2:63" s="12" customFormat="1" ht="22.9" customHeight="1">
      <c r="B100" s="157"/>
      <c r="C100" s="158"/>
      <c r="D100" s="159" t="s">
        <v>72</v>
      </c>
      <c r="E100" s="171" t="s">
        <v>435</v>
      </c>
      <c r="F100" s="171" t="s">
        <v>436</v>
      </c>
      <c r="G100" s="158"/>
      <c r="H100" s="158"/>
      <c r="I100" s="161"/>
      <c r="J100" s="172">
        <f>BK100</f>
        <v>0</v>
      </c>
      <c r="K100" s="158"/>
      <c r="L100" s="163"/>
      <c r="M100" s="164"/>
      <c r="N100" s="165"/>
      <c r="O100" s="165"/>
      <c r="P100" s="166">
        <f>SUM(P101:P106)</f>
        <v>0</v>
      </c>
      <c r="Q100" s="165"/>
      <c r="R100" s="166">
        <f>SUM(R101:R106)</f>
        <v>0</v>
      </c>
      <c r="S100" s="165"/>
      <c r="T100" s="166">
        <f>SUM(T101:T106)</f>
        <v>0</v>
      </c>
      <c r="U100" s="167"/>
      <c r="AR100" s="168" t="s">
        <v>151</v>
      </c>
      <c r="AT100" s="169" t="s">
        <v>72</v>
      </c>
      <c r="AU100" s="169" t="s">
        <v>80</v>
      </c>
      <c r="AY100" s="168" t="s">
        <v>119</v>
      </c>
      <c r="BK100" s="170">
        <f>SUM(BK101:BK106)</f>
        <v>0</v>
      </c>
    </row>
    <row r="101" spans="1:65" s="2" customFormat="1" ht="16.5" customHeight="1">
      <c r="A101" s="35"/>
      <c r="B101" s="36"/>
      <c r="C101" s="173" t="s">
        <v>151</v>
      </c>
      <c r="D101" s="173" t="s">
        <v>121</v>
      </c>
      <c r="E101" s="174" t="s">
        <v>437</v>
      </c>
      <c r="F101" s="175" t="s">
        <v>436</v>
      </c>
      <c r="G101" s="176" t="s">
        <v>416</v>
      </c>
      <c r="H101" s="177">
        <v>1</v>
      </c>
      <c r="I101" s="178"/>
      <c r="J101" s="179">
        <f>ROUND(I101*H101,2)</f>
        <v>0</v>
      </c>
      <c r="K101" s="175" t="s">
        <v>125</v>
      </c>
      <c r="L101" s="40"/>
      <c r="M101" s="180" t="s">
        <v>19</v>
      </c>
      <c r="N101" s="181" t="s">
        <v>44</v>
      </c>
      <c r="O101" s="65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2">
        <f>S101*H101</f>
        <v>0</v>
      </c>
      <c r="U101" s="183" t="s">
        <v>19</v>
      </c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4" t="s">
        <v>417</v>
      </c>
      <c r="AT101" s="184" t="s">
        <v>121</v>
      </c>
      <c r="AU101" s="184" t="s">
        <v>82</v>
      </c>
      <c r="AY101" s="18" t="s">
        <v>119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8" t="s">
        <v>80</v>
      </c>
      <c r="BK101" s="185">
        <f>ROUND(I101*H101,2)</f>
        <v>0</v>
      </c>
      <c r="BL101" s="18" t="s">
        <v>417</v>
      </c>
      <c r="BM101" s="184" t="s">
        <v>438</v>
      </c>
    </row>
    <row r="102" spans="1:47" s="2" customFormat="1" ht="11.25">
      <c r="A102" s="35"/>
      <c r="B102" s="36"/>
      <c r="C102" s="37"/>
      <c r="D102" s="186" t="s">
        <v>128</v>
      </c>
      <c r="E102" s="37"/>
      <c r="F102" s="187" t="s">
        <v>439</v>
      </c>
      <c r="G102" s="37"/>
      <c r="H102" s="37"/>
      <c r="I102" s="188"/>
      <c r="J102" s="37"/>
      <c r="K102" s="37"/>
      <c r="L102" s="40"/>
      <c r="M102" s="189"/>
      <c r="N102" s="190"/>
      <c r="O102" s="65"/>
      <c r="P102" s="65"/>
      <c r="Q102" s="65"/>
      <c r="R102" s="65"/>
      <c r="S102" s="65"/>
      <c r="T102" s="65"/>
      <c r="U102" s="66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128</v>
      </c>
      <c r="AU102" s="18" t="s">
        <v>82</v>
      </c>
    </row>
    <row r="103" spans="1:65" s="2" customFormat="1" ht="16.5" customHeight="1">
      <c r="A103" s="35"/>
      <c r="B103" s="36"/>
      <c r="C103" s="173" t="s">
        <v>160</v>
      </c>
      <c r="D103" s="173" t="s">
        <v>121</v>
      </c>
      <c r="E103" s="174" t="s">
        <v>440</v>
      </c>
      <c r="F103" s="175" t="s">
        <v>441</v>
      </c>
      <c r="G103" s="176" t="s">
        <v>416</v>
      </c>
      <c r="H103" s="177">
        <v>1</v>
      </c>
      <c r="I103" s="178"/>
      <c r="J103" s="179">
        <f>ROUND(I103*H103,2)</f>
        <v>0</v>
      </c>
      <c r="K103" s="175" t="s">
        <v>125</v>
      </c>
      <c r="L103" s="40"/>
      <c r="M103" s="180" t="s">
        <v>19</v>
      </c>
      <c r="N103" s="181" t="s">
        <v>44</v>
      </c>
      <c r="O103" s="65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2">
        <f>S103*H103</f>
        <v>0</v>
      </c>
      <c r="U103" s="183" t="s">
        <v>19</v>
      </c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4" t="s">
        <v>417</v>
      </c>
      <c r="AT103" s="184" t="s">
        <v>121</v>
      </c>
      <c r="AU103" s="184" t="s">
        <v>82</v>
      </c>
      <c r="AY103" s="18" t="s">
        <v>119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8" t="s">
        <v>80</v>
      </c>
      <c r="BK103" s="185">
        <f>ROUND(I103*H103,2)</f>
        <v>0</v>
      </c>
      <c r="BL103" s="18" t="s">
        <v>417</v>
      </c>
      <c r="BM103" s="184" t="s">
        <v>442</v>
      </c>
    </row>
    <row r="104" spans="1:47" s="2" customFormat="1" ht="11.25">
      <c r="A104" s="35"/>
      <c r="B104" s="36"/>
      <c r="C104" s="37"/>
      <c r="D104" s="186" t="s">
        <v>128</v>
      </c>
      <c r="E104" s="37"/>
      <c r="F104" s="187" t="s">
        <v>443</v>
      </c>
      <c r="G104" s="37"/>
      <c r="H104" s="37"/>
      <c r="I104" s="188"/>
      <c r="J104" s="37"/>
      <c r="K104" s="37"/>
      <c r="L104" s="40"/>
      <c r="M104" s="189"/>
      <c r="N104" s="190"/>
      <c r="O104" s="65"/>
      <c r="P104" s="65"/>
      <c r="Q104" s="65"/>
      <c r="R104" s="65"/>
      <c r="S104" s="65"/>
      <c r="T104" s="65"/>
      <c r="U104" s="66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128</v>
      </c>
      <c r="AU104" s="18" t="s">
        <v>82</v>
      </c>
    </row>
    <row r="105" spans="2:51" s="13" customFormat="1" ht="11.25">
      <c r="B105" s="191"/>
      <c r="C105" s="192"/>
      <c r="D105" s="193" t="s">
        <v>130</v>
      </c>
      <c r="E105" s="194" t="s">
        <v>19</v>
      </c>
      <c r="F105" s="195" t="s">
        <v>444</v>
      </c>
      <c r="G105" s="192"/>
      <c r="H105" s="194" t="s">
        <v>19</v>
      </c>
      <c r="I105" s="196"/>
      <c r="J105" s="192"/>
      <c r="K105" s="192"/>
      <c r="L105" s="197"/>
      <c r="M105" s="198"/>
      <c r="N105" s="199"/>
      <c r="O105" s="199"/>
      <c r="P105" s="199"/>
      <c r="Q105" s="199"/>
      <c r="R105" s="199"/>
      <c r="S105" s="199"/>
      <c r="T105" s="199"/>
      <c r="U105" s="200"/>
      <c r="AT105" s="201" t="s">
        <v>130</v>
      </c>
      <c r="AU105" s="201" t="s">
        <v>82</v>
      </c>
      <c r="AV105" s="13" t="s">
        <v>80</v>
      </c>
      <c r="AW105" s="13" t="s">
        <v>35</v>
      </c>
      <c r="AX105" s="13" t="s">
        <v>73</v>
      </c>
      <c r="AY105" s="201" t="s">
        <v>119</v>
      </c>
    </row>
    <row r="106" spans="2:51" s="14" customFormat="1" ht="11.25">
      <c r="B106" s="202"/>
      <c r="C106" s="203"/>
      <c r="D106" s="193" t="s">
        <v>130</v>
      </c>
      <c r="E106" s="204" t="s">
        <v>19</v>
      </c>
      <c r="F106" s="205" t="s">
        <v>80</v>
      </c>
      <c r="G106" s="203"/>
      <c r="H106" s="206">
        <v>1</v>
      </c>
      <c r="I106" s="207"/>
      <c r="J106" s="203"/>
      <c r="K106" s="203"/>
      <c r="L106" s="208"/>
      <c r="M106" s="209"/>
      <c r="N106" s="210"/>
      <c r="O106" s="210"/>
      <c r="P106" s="210"/>
      <c r="Q106" s="210"/>
      <c r="R106" s="210"/>
      <c r="S106" s="210"/>
      <c r="T106" s="210"/>
      <c r="U106" s="211"/>
      <c r="AT106" s="212" t="s">
        <v>130</v>
      </c>
      <c r="AU106" s="212" t="s">
        <v>82</v>
      </c>
      <c r="AV106" s="14" t="s">
        <v>82</v>
      </c>
      <c r="AW106" s="14" t="s">
        <v>35</v>
      </c>
      <c r="AX106" s="14" t="s">
        <v>80</v>
      </c>
      <c r="AY106" s="212" t="s">
        <v>119</v>
      </c>
    </row>
    <row r="107" spans="2:63" s="12" customFormat="1" ht="22.9" customHeight="1">
      <c r="B107" s="157"/>
      <c r="C107" s="158"/>
      <c r="D107" s="159" t="s">
        <v>72</v>
      </c>
      <c r="E107" s="171" t="s">
        <v>445</v>
      </c>
      <c r="F107" s="171" t="s">
        <v>446</v>
      </c>
      <c r="G107" s="158"/>
      <c r="H107" s="158"/>
      <c r="I107" s="161"/>
      <c r="J107" s="172">
        <f>BK107</f>
        <v>0</v>
      </c>
      <c r="K107" s="158"/>
      <c r="L107" s="163"/>
      <c r="M107" s="164"/>
      <c r="N107" s="165"/>
      <c r="O107" s="165"/>
      <c r="P107" s="166">
        <f>SUM(P108:P111)</f>
        <v>0</v>
      </c>
      <c r="Q107" s="165"/>
      <c r="R107" s="166">
        <f>SUM(R108:R111)</f>
        <v>0</v>
      </c>
      <c r="S107" s="165"/>
      <c r="T107" s="166">
        <f>SUM(T108:T111)</f>
        <v>0</v>
      </c>
      <c r="U107" s="167"/>
      <c r="AR107" s="168" t="s">
        <v>151</v>
      </c>
      <c r="AT107" s="169" t="s">
        <v>72</v>
      </c>
      <c r="AU107" s="169" t="s">
        <v>80</v>
      </c>
      <c r="AY107" s="168" t="s">
        <v>119</v>
      </c>
      <c r="BK107" s="170">
        <f>SUM(BK108:BK111)</f>
        <v>0</v>
      </c>
    </row>
    <row r="108" spans="1:65" s="2" customFormat="1" ht="16.5" customHeight="1">
      <c r="A108" s="35"/>
      <c r="B108" s="36"/>
      <c r="C108" s="173" t="s">
        <v>169</v>
      </c>
      <c r="D108" s="173" t="s">
        <v>121</v>
      </c>
      <c r="E108" s="174" t="s">
        <v>447</v>
      </c>
      <c r="F108" s="175" t="s">
        <v>448</v>
      </c>
      <c r="G108" s="176" t="s">
        <v>229</v>
      </c>
      <c r="H108" s="177">
        <v>20</v>
      </c>
      <c r="I108" s="178"/>
      <c r="J108" s="179">
        <f>ROUND(I108*H108,2)</f>
        <v>0</v>
      </c>
      <c r="K108" s="175" t="s">
        <v>125</v>
      </c>
      <c r="L108" s="40"/>
      <c r="M108" s="180" t="s">
        <v>19</v>
      </c>
      <c r="N108" s="181" t="s">
        <v>44</v>
      </c>
      <c r="O108" s="65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2">
        <f>S108*H108</f>
        <v>0</v>
      </c>
      <c r="U108" s="183" t="s">
        <v>19</v>
      </c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4" t="s">
        <v>417</v>
      </c>
      <c r="AT108" s="184" t="s">
        <v>121</v>
      </c>
      <c r="AU108" s="184" t="s">
        <v>82</v>
      </c>
      <c r="AY108" s="18" t="s">
        <v>119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8" t="s">
        <v>80</v>
      </c>
      <c r="BK108" s="185">
        <f>ROUND(I108*H108,2)</f>
        <v>0</v>
      </c>
      <c r="BL108" s="18" t="s">
        <v>417</v>
      </c>
      <c r="BM108" s="184" t="s">
        <v>449</v>
      </c>
    </row>
    <row r="109" spans="1:47" s="2" customFormat="1" ht="11.25">
      <c r="A109" s="35"/>
      <c r="B109" s="36"/>
      <c r="C109" s="37"/>
      <c r="D109" s="186" t="s">
        <v>128</v>
      </c>
      <c r="E109" s="37"/>
      <c r="F109" s="187" t="s">
        <v>450</v>
      </c>
      <c r="G109" s="37"/>
      <c r="H109" s="37"/>
      <c r="I109" s="188"/>
      <c r="J109" s="37"/>
      <c r="K109" s="37"/>
      <c r="L109" s="40"/>
      <c r="M109" s="189"/>
      <c r="N109" s="190"/>
      <c r="O109" s="65"/>
      <c r="P109" s="65"/>
      <c r="Q109" s="65"/>
      <c r="R109" s="65"/>
      <c r="S109" s="65"/>
      <c r="T109" s="65"/>
      <c r="U109" s="66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128</v>
      </c>
      <c r="AU109" s="18" t="s">
        <v>82</v>
      </c>
    </row>
    <row r="110" spans="1:65" s="2" customFormat="1" ht="16.5" customHeight="1">
      <c r="A110" s="35"/>
      <c r="B110" s="36"/>
      <c r="C110" s="173" t="s">
        <v>176</v>
      </c>
      <c r="D110" s="173" t="s">
        <v>121</v>
      </c>
      <c r="E110" s="174" t="s">
        <v>451</v>
      </c>
      <c r="F110" s="175" t="s">
        <v>452</v>
      </c>
      <c r="G110" s="176" t="s">
        <v>416</v>
      </c>
      <c r="H110" s="177">
        <v>10</v>
      </c>
      <c r="I110" s="178"/>
      <c r="J110" s="179">
        <f>ROUND(I110*H110,2)</f>
        <v>0</v>
      </c>
      <c r="K110" s="175" t="s">
        <v>125</v>
      </c>
      <c r="L110" s="40"/>
      <c r="M110" s="180" t="s">
        <v>19</v>
      </c>
      <c r="N110" s="181" t="s">
        <v>44</v>
      </c>
      <c r="O110" s="65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2">
        <f>S110*H110</f>
        <v>0</v>
      </c>
      <c r="U110" s="183" t="s">
        <v>19</v>
      </c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4" t="s">
        <v>417</v>
      </c>
      <c r="AT110" s="184" t="s">
        <v>121</v>
      </c>
      <c r="AU110" s="184" t="s">
        <v>82</v>
      </c>
      <c r="AY110" s="18" t="s">
        <v>119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8" t="s">
        <v>80</v>
      </c>
      <c r="BK110" s="185">
        <f>ROUND(I110*H110,2)</f>
        <v>0</v>
      </c>
      <c r="BL110" s="18" t="s">
        <v>417</v>
      </c>
      <c r="BM110" s="184" t="s">
        <v>453</v>
      </c>
    </row>
    <row r="111" spans="1:47" s="2" customFormat="1" ht="11.25">
      <c r="A111" s="35"/>
      <c r="B111" s="36"/>
      <c r="C111" s="37"/>
      <c r="D111" s="186" t="s">
        <v>128</v>
      </c>
      <c r="E111" s="37"/>
      <c r="F111" s="187" t="s">
        <v>454</v>
      </c>
      <c r="G111" s="37"/>
      <c r="H111" s="37"/>
      <c r="I111" s="188"/>
      <c r="J111" s="37"/>
      <c r="K111" s="37"/>
      <c r="L111" s="40"/>
      <c r="M111" s="234"/>
      <c r="N111" s="235"/>
      <c r="O111" s="236"/>
      <c r="P111" s="236"/>
      <c r="Q111" s="236"/>
      <c r="R111" s="236"/>
      <c r="S111" s="236"/>
      <c r="T111" s="236"/>
      <c r="U111" s="237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128</v>
      </c>
      <c r="AU111" s="18" t="s">
        <v>82</v>
      </c>
    </row>
    <row r="112" spans="1:31" s="2" customFormat="1" ht="6.95" customHeight="1">
      <c r="A112" s="35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0"/>
      <c r="M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</sheetData>
  <sheetProtection algorithmName="SHA-512" hashValue="c/+GnqdsUZiHhBGrHcjeZ0tIz9j1y0mGDXXDwRJQpPgRJutk8rshiD+3WSFmeaVEz4oZ9v2m7ApyF3LPAhSoTg==" saltValue="SGMx4VSkh7LKjo0obFnrk9nuX8O+rAPSPXIhRtl2tRmStI0dSlQLncpMIiqukM054jaJDc8lgVPJOw9cG1v1lg==" spinCount="100000" sheet="1" objects="1" scenarios="1" formatColumns="0" formatRows="0" autoFilter="0"/>
  <autoFilter ref="C83:K11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2/012103000"/>
    <hyperlink ref="F92" r:id="rId2" display="https://podminky.urs.cz/item/CS_URS_2021_02/012303000"/>
    <hyperlink ref="F96" r:id="rId3" display="https://podminky.urs.cz/item/CS_URS_2021_02/013254000"/>
    <hyperlink ref="F99" r:id="rId4" display="https://podminky.urs.cz/item/CS_URS_2021_02/020001000"/>
    <hyperlink ref="F102" r:id="rId5" display="https://podminky.urs.cz/item/CS_URS_2021_02/030001000"/>
    <hyperlink ref="F104" r:id="rId6" display="https://podminky.urs.cz/item/CS_URS_2021_02/034303000"/>
    <hyperlink ref="F109" r:id="rId7" display="https://podminky.urs.cz/item/CS_URS_2021_02/043002000"/>
    <hyperlink ref="F111" r:id="rId8" display="https://podminky.urs.cz/item/CS_URS_2021_02/04319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1" customWidth="1"/>
    <col min="2" max="2" width="1.7109375" style="241" customWidth="1"/>
    <col min="3" max="4" width="5.00390625" style="241" customWidth="1"/>
    <col min="5" max="5" width="11.7109375" style="241" customWidth="1"/>
    <col min="6" max="6" width="9.140625" style="241" customWidth="1"/>
    <col min="7" max="7" width="5.00390625" style="241" customWidth="1"/>
    <col min="8" max="8" width="77.8515625" style="241" customWidth="1"/>
    <col min="9" max="10" width="20.00390625" style="241" customWidth="1"/>
    <col min="11" max="11" width="1.7109375" style="241" customWidth="1"/>
  </cols>
  <sheetData>
    <row r="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6" customFormat="1" ht="45" customHeight="1">
      <c r="B3" s="245"/>
      <c r="C3" s="373" t="s">
        <v>455</v>
      </c>
      <c r="D3" s="373"/>
      <c r="E3" s="373"/>
      <c r="F3" s="373"/>
      <c r="G3" s="373"/>
      <c r="H3" s="373"/>
      <c r="I3" s="373"/>
      <c r="J3" s="373"/>
      <c r="K3" s="246"/>
    </row>
    <row r="4" spans="2:11" s="1" customFormat="1" ht="25.5" customHeight="1">
      <c r="B4" s="247"/>
      <c r="C4" s="378" t="s">
        <v>456</v>
      </c>
      <c r="D4" s="378"/>
      <c r="E4" s="378"/>
      <c r="F4" s="378"/>
      <c r="G4" s="378"/>
      <c r="H4" s="378"/>
      <c r="I4" s="378"/>
      <c r="J4" s="378"/>
      <c r="K4" s="248"/>
    </row>
    <row r="5" spans="2:11" s="1" customFormat="1" ht="5.25" customHeight="1">
      <c r="B5" s="247"/>
      <c r="C5" s="249"/>
      <c r="D5" s="249"/>
      <c r="E5" s="249"/>
      <c r="F5" s="249"/>
      <c r="G5" s="249"/>
      <c r="H5" s="249"/>
      <c r="I5" s="249"/>
      <c r="J5" s="249"/>
      <c r="K5" s="248"/>
    </row>
    <row r="6" spans="2:11" s="1" customFormat="1" ht="15" customHeight="1">
      <c r="B6" s="247"/>
      <c r="C6" s="377" t="s">
        <v>457</v>
      </c>
      <c r="D6" s="377"/>
      <c r="E6" s="377"/>
      <c r="F6" s="377"/>
      <c r="G6" s="377"/>
      <c r="H6" s="377"/>
      <c r="I6" s="377"/>
      <c r="J6" s="377"/>
      <c r="K6" s="248"/>
    </row>
    <row r="7" spans="2:11" s="1" customFormat="1" ht="15" customHeight="1">
      <c r="B7" s="251"/>
      <c r="C7" s="377" t="s">
        <v>458</v>
      </c>
      <c r="D7" s="377"/>
      <c r="E7" s="377"/>
      <c r="F7" s="377"/>
      <c r="G7" s="377"/>
      <c r="H7" s="377"/>
      <c r="I7" s="377"/>
      <c r="J7" s="377"/>
      <c r="K7" s="248"/>
    </row>
    <row r="8" spans="2:11" s="1" customFormat="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s="1" customFormat="1" ht="15" customHeight="1">
      <c r="B9" s="251"/>
      <c r="C9" s="377" t="s">
        <v>459</v>
      </c>
      <c r="D9" s="377"/>
      <c r="E9" s="377"/>
      <c r="F9" s="377"/>
      <c r="G9" s="377"/>
      <c r="H9" s="377"/>
      <c r="I9" s="377"/>
      <c r="J9" s="377"/>
      <c r="K9" s="248"/>
    </row>
    <row r="10" spans="2:11" s="1" customFormat="1" ht="15" customHeight="1">
      <c r="B10" s="251"/>
      <c r="C10" s="250"/>
      <c r="D10" s="377" t="s">
        <v>460</v>
      </c>
      <c r="E10" s="377"/>
      <c r="F10" s="377"/>
      <c r="G10" s="377"/>
      <c r="H10" s="377"/>
      <c r="I10" s="377"/>
      <c r="J10" s="377"/>
      <c r="K10" s="248"/>
    </row>
    <row r="11" spans="2:11" s="1" customFormat="1" ht="15" customHeight="1">
      <c r="B11" s="251"/>
      <c r="C11" s="252"/>
      <c r="D11" s="377" t="s">
        <v>461</v>
      </c>
      <c r="E11" s="377"/>
      <c r="F11" s="377"/>
      <c r="G11" s="377"/>
      <c r="H11" s="377"/>
      <c r="I11" s="377"/>
      <c r="J11" s="377"/>
      <c r="K11" s="248"/>
    </row>
    <row r="12" spans="2:11" s="1" customFormat="1" ht="15" customHeight="1">
      <c r="B12" s="251"/>
      <c r="C12" s="252"/>
      <c r="D12" s="250"/>
      <c r="E12" s="250"/>
      <c r="F12" s="250"/>
      <c r="G12" s="250"/>
      <c r="H12" s="250"/>
      <c r="I12" s="250"/>
      <c r="J12" s="250"/>
      <c r="K12" s="248"/>
    </row>
    <row r="13" spans="2:11" s="1" customFormat="1" ht="15" customHeight="1">
      <c r="B13" s="251"/>
      <c r="C13" s="252"/>
      <c r="D13" s="253" t="s">
        <v>462</v>
      </c>
      <c r="E13" s="250"/>
      <c r="F13" s="250"/>
      <c r="G13" s="250"/>
      <c r="H13" s="250"/>
      <c r="I13" s="250"/>
      <c r="J13" s="250"/>
      <c r="K13" s="248"/>
    </row>
    <row r="14" spans="2:11" s="1" customFormat="1" ht="12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48"/>
    </row>
    <row r="15" spans="2:11" s="1" customFormat="1" ht="15" customHeight="1">
      <c r="B15" s="251"/>
      <c r="C15" s="252"/>
      <c r="D15" s="377" t="s">
        <v>463</v>
      </c>
      <c r="E15" s="377"/>
      <c r="F15" s="377"/>
      <c r="G15" s="377"/>
      <c r="H15" s="377"/>
      <c r="I15" s="377"/>
      <c r="J15" s="377"/>
      <c r="K15" s="248"/>
    </row>
    <row r="16" spans="2:11" s="1" customFormat="1" ht="15" customHeight="1">
      <c r="B16" s="251"/>
      <c r="C16" s="252"/>
      <c r="D16" s="377" t="s">
        <v>464</v>
      </c>
      <c r="E16" s="377"/>
      <c r="F16" s="377"/>
      <c r="G16" s="377"/>
      <c r="H16" s="377"/>
      <c r="I16" s="377"/>
      <c r="J16" s="377"/>
      <c r="K16" s="248"/>
    </row>
    <row r="17" spans="2:11" s="1" customFormat="1" ht="15" customHeight="1">
      <c r="B17" s="251"/>
      <c r="C17" s="252"/>
      <c r="D17" s="377" t="s">
        <v>465</v>
      </c>
      <c r="E17" s="377"/>
      <c r="F17" s="377"/>
      <c r="G17" s="377"/>
      <c r="H17" s="377"/>
      <c r="I17" s="377"/>
      <c r="J17" s="377"/>
      <c r="K17" s="248"/>
    </row>
    <row r="18" spans="2:11" s="1" customFormat="1" ht="15" customHeight="1">
      <c r="B18" s="251"/>
      <c r="C18" s="252"/>
      <c r="D18" s="252"/>
      <c r="E18" s="254" t="s">
        <v>79</v>
      </c>
      <c r="F18" s="377" t="s">
        <v>466</v>
      </c>
      <c r="G18" s="377"/>
      <c r="H18" s="377"/>
      <c r="I18" s="377"/>
      <c r="J18" s="377"/>
      <c r="K18" s="248"/>
    </row>
    <row r="19" spans="2:11" s="1" customFormat="1" ht="15" customHeight="1">
      <c r="B19" s="251"/>
      <c r="C19" s="252"/>
      <c r="D19" s="252"/>
      <c r="E19" s="254" t="s">
        <v>467</v>
      </c>
      <c r="F19" s="377" t="s">
        <v>468</v>
      </c>
      <c r="G19" s="377"/>
      <c r="H19" s="377"/>
      <c r="I19" s="377"/>
      <c r="J19" s="377"/>
      <c r="K19" s="248"/>
    </row>
    <row r="20" spans="2:11" s="1" customFormat="1" ht="15" customHeight="1">
      <c r="B20" s="251"/>
      <c r="C20" s="252"/>
      <c r="D20" s="252"/>
      <c r="E20" s="254" t="s">
        <v>469</v>
      </c>
      <c r="F20" s="377" t="s">
        <v>470</v>
      </c>
      <c r="G20" s="377"/>
      <c r="H20" s="377"/>
      <c r="I20" s="377"/>
      <c r="J20" s="377"/>
      <c r="K20" s="248"/>
    </row>
    <row r="21" spans="2:11" s="1" customFormat="1" ht="15" customHeight="1">
      <c r="B21" s="251"/>
      <c r="C21" s="252"/>
      <c r="D21" s="252"/>
      <c r="E21" s="254" t="s">
        <v>471</v>
      </c>
      <c r="F21" s="377" t="s">
        <v>472</v>
      </c>
      <c r="G21" s="377"/>
      <c r="H21" s="377"/>
      <c r="I21" s="377"/>
      <c r="J21" s="377"/>
      <c r="K21" s="248"/>
    </row>
    <row r="22" spans="2:11" s="1" customFormat="1" ht="15" customHeight="1">
      <c r="B22" s="251"/>
      <c r="C22" s="252"/>
      <c r="D22" s="252"/>
      <c r="E22" s="254" t="s">
        <v>473</v>
      </c>
      <c r="F22" s="377" t="s">
        <v>474</v>
      </c>
      <c r="G22" s="377"/>
      <c r="H22" s="377"/>
      <c r="I22" s="377"/>
      <c r="J22" s="377"/>
      <c r="K22" s="248"/>
    </row>
    <row r="23" spans="2:11" s="1" customFormat="1" ht="15" customHeight="1">
      <c r="B23" s="251"/>
      <c r="C23" s="252"/>
      <c r="D23" s="252"/>
      <c r="E23" s="254" t="s">
        <v>475</v>
      </c>
      <c r="F23" s="377" t="s">
        <v>476</v>
      </c>
      <c r="G23" s="377"/>
      <c r="H23" s="377"/>
      <c r="I23" s="377"/>
      <c r="J23" s="377"/>
      <c r="K23" s="248"/>
    </row>
    <row r="24" spans="2:11" s="1" customFormat="1" ht="12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48"/>
    </row>
    <row r="25" spans="2:11" s="1" customFormat="1" ht="15" customHeight="1">
      <c r="B25" s="251"/>
      <c r="C25" s="377" t="s">
        <v>477</v>
      </c>
      <c r="D25" s="377"/>
      <c r="E25" s="377"/>
      <c r="F25" s="377"/>
      <c r="G25" s="377"/>
      <c r="H25" s="377"/>
      <c r="I25" s="377"/>
      <c r="J25" s="377"/>
      <c r="K25" s="248"/>
    </row>
    <row r="26" spans="2:11" s="1" customFormat="1" ht="15" customHeight="1">
      <c r="B26" s="251"/>
      <c r="C26" s="377" t="s">
        <v>478</v>
      </c>
      <c r="D26" s="377"/>
      <c r="E26" s="377"/>
      <c r="F26" s="377"/>
      <c r="G26" s="377"/>
      <c r="H26" s="377"/>
      <c r="I26" s="377"/>
      <c r="J26" s="377"/>
      <c r="K26" s="248"/>
    </row>
    <row r="27" spans="2:11" s="1" customFormat="1" ht="15" customHeight="1">
      <c r="B27" s="251"/>
      <c r="C27" s="250"/>
      <c r="D27" s="377" t="s">
        <v>479</v>
      </c>
      <c r="E27" s="377"/>
      <c r="F27" s="377"/>
      <c r="G27" s="377"/>
      <c r="H27" s="377"/>
      <c r="I27" s="377"/>
      <c r="J27" s="377"/>
      <c r="K27" s="248"/>
    </row>
    <row r="28" spans="2:11" s="1" customFormat="1" ht="15" customHeight="1">
      <c r="B28" s="251"/>
      <c r="C28" s="252"/>
      <c r="D28" s="377" t="s">
        <v>480</v>
      </c>
      <c r="E28" s="377"/>
      <c r="F28" s="377"/>
      <c r="G28" s="377"/>
      <c r="H28" s="377"/>
      <c r="I28" s="377"/>
      <c r="J28" s="377"/>
      <c r="K28" s="248"/>
    </row>
    <row r="29" spans="2:11" s="1" customFormat="1" ht="12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48"/>
    </row>
    <row r="30" spans="2:11" s="1" customFormat="1" ht="15" customHeight="1">
      <c r="B30" s="251"/>
      <c r="C30" s="252"/>
      <c r="D30" s="377" t="s">
        <v>481</v>
      </c>
      <c r="E30" s="377"/>
      <c r="F30" s="377"/>
      <c r="G30" s="377"/>
      <c r="H30" s="377"/>
      <c r="I30" s="377"/>
      <c r="J30" s="377"/>
      <c r="K30" s="248"/>
    </row>
    <row r="31" spans="2:11" s="1" customFormat="1" ht="15" customHeight="1">
      <c r="B31" s="251"/>
      <c r="C31" s="252"/>
      <c r="D31" s="377" t="s">
        <v>482</v>
      </c>
      <c r="E31" s="377"/>
      <c r="F31" s="377"/>
      <c r="G31" s="377"/>
      <c r="H31" s="377"/>
      <c r="I31" s="377"/>
      <c r="J31" s="377"/>
      <c r="K31" s="248"/>
    </row>
    <row r="32" spans="2:11" s="1" customFormat="1" ht="12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48"/>
    </row>
    <row r="33" spans="2:11" s="1" customFormat="1" ht="15" customHeight="1">
      <c r="B33" s="251"/>
      <c r="C33" s="252"/>
      <c r="D33" s="377" t="s">
        <v>483</v>
      </c>
      <c r="E33" s="377"/>
      <c r="F33" s="377"/>
      <c r="G33" s="377"/>
      <c r="H33" s="377"/>
      <c r="I33" s="377"/>
      <c r="J33" s="377"/>
      <c r="K33" s="248"/>
    </row>
    <row r="34" spans="2:11" s="1" customFormat="1" ht="15" customHeight="1">
      <c r="B34" s="251"/>
      <c r="C34" s="252"/>
      <c r="D34" s="377" t="s">
        <v>484</v>
      </c>
      <c r="E34" s="377"/>
      <c r="F34" s="377"/>
      <c r="G34" s="377"/>
      <c r="H34" s="377"/>
      <c r="I34" s="377"/>
      <c r="J34" s="377"/>
      <c r="K34" s="248"/>
    </row>
    <row r="35" spans="2:11" s="1" customFormat="1" ht="15" customHeight="1">
      <c r="B35" s="251"/>
      <c r="C35" s="252"/>
      <c r="D35" s="377" t="s">
        <v>485</v>
      </c>
      <c r="E35" s="377"/>
      <c r="F35" s="377"/>
      <c r="G35" s="377"/>
      <c r="H35" s="377"/>
      <c r="I35" s="377"/>
      <c r="J35" s="377"/>
      <c r="K35" s="248"/>
    </row>
    <row r="36" spans="2:11" s="1" customFormat="1" ht="15" customHeight="1">
      <c r="B36" s="251"/>
      <c r="C36" s="252"/>
      <c r="D36" s="250"/>
      <c r="E36" s="253" t="s">
        <v>104</v>
      </c>
      <c r="F36" s="250"/>
      <c r="G36" s="377" t="s">
        <v>486</v>
      </c>
      <c r="H36" s="377"/>
      <c r="I36" s="377"/>
      <c r="J36" s="377"/>
      <c r="K36" s="248"/>
    </row>
    <row r="37" spans="2:11" s="1" customFormat="1" ht="30.75" customHeight="1">
      <c r="B37" s="251"/>
      <c r="C37" s="252"/>
      <c r="D37" s="250"/>
      <c r="E37" s="253" t="s">
        <v>487</v>
      </c>
      <c r="F37" s="250"/>
      <c r="G37" s="377" t="s">
        <v>488</v>
      </c>
      <c r="H37" s="377"/>
      <c r="I37" s="377"/>
      <c r="J37" s="377"/>
      <c r="K37" s="248"/>
    </row>
    <row r="38" spans="2:11" s="1" customFormat="1" ht="15" customHeight="1">
      <c r="B38" s="251"/>
      <c r="C38" s="252"/>
      <c r="D38" s="250"/>
      <c r="E38" s="253" t="s">
        <v>54</v>
      </c>
      <c r="F38" s="250"/>
      <c r="G38" s="377" t="s">
        <v>489</v>
      </c>
      <c r="H38" s="377"/>
      <c r="I38" s="377"/>
      <c r="J38" s="377"/>
      <c r="K38" s="248"/>
    </row>
    <row r="39" spans="2:11" s="1" customFormat="1" ht="15" customHeight="1">
      <c r="B39" s="251"/>
      <c r="C39" s="252"/>
      <c r="D39" s="250"/>
      <c r="E39" s="253" t="s">
        <v>55</v>
      </c>
      <c r="F39" s="250"/>
      <c r="G39" s="377" t="s">
        <v>490</v>
      </c>
      <c r="H39" s="377"/>
      <c r="I39" s="377"/>
      <c r="J39" s="377"/>
      <c r="K39" s="248"/>
    </row>
    <row r="40" spans="2:11" s="1" customFormat="1" ht="15" customHeight="1">
      <c r="B40" s="251"/>
      <c r="C40" s="252"/>
      <c r="D40" s="250"/>
      <c r="E40" s="253" t="s">
        <v>105</v>
      </c>
      <c r="F40" s="250"/>
      <c r="G40" s="377" t="s">
        <v>491</v>
      </c>
      <c r="H40" s="377"/>
      <c r="I40" s="377"/>
      <c r="J40" s="377"/>
      <c r="K40" s="248"/>
    </row>
    <row r="41" spans="2:11" s="1" customFormat="1" ht="15" customHeight="1">
      <c r="B41" s="251"/>
      <c r="C41" s="252"/>
      <c r="D41" s="250"/>
      <c r="E41" s="253" t="s">
        <v>106</v>
      </c>
      <c r="F41" s="250"/>
      <c r="G41" s="377" t="s">
        <v>492</v>
      </c>
      <c r="H41" s="377"/>
      <c r="I41" s="377"/>
      <c r="J41" s="377"/>
      <c r="K41" s="248"/>
    </row>
    <row r="42" spans="2:11" s="1" customFormat="1" ht="15" customHeight="1">
      <c r="B42" s="251"/>
      <c r="C42" s="252"/>
      <c r="D42" s="250"/>
      <c r="E42" s="253" t="s">
        <v>493</v>
      </c>
      <c r="F42" s="250"/>
      <c r="G42" s="377" t="s">
        <v>494</v>
      </c>
      <c r="H42" s="377"/>
      <c r="I42" s="377"/>
      <c r="J42" s="377"/>
      <c r="K42" s="248"/>
    </row>
    <row r="43" spans="2:11" s="1" customFormat="1" ht="15" customHeight="1">
      <c r="B43" s="251"/>
      <c r="C43" s="252"/>
      <c r="D43" s="250"/>
      <c r="E43" s="253"/>
      <c r="F43" s="250"/>
      <c r="G43" s="377" t="s">
        <v>495</v>
      </c>
      <c r="H43" s="377"/>
      <c r="I43" s="377"/>
      <c r="J43" s="377"/>
      <c r="K43" s="248"/>
    </row>
    <row r="44" spans="2:11" s="1" customFormat="1" ht="15" customHeight="1">
      <c r="B44" s="251"/>
      <c r="C44" s="252"/>
      <c r="D44" s="250"/>
      <c r="E44" s="253" t="s">
        <v>496</v>
      </c>
      <c r="F44" s="250"/>
      <c r="G44" s="377" t="s">
        <v>497</v>
      </c>
      <c r="H44" s="377"/>
      <c r="I44" s="377"/>
      <c r="J44" s="377"/>
      <c r="K44" s="248"/>
    </row>
    <row r="45" spans="2:11" s="1" customFormat="1" ht="15" customHeight="1">
      <c r="B45" s="251"/>
      <c r="C45" s="252"/>
      <c r="D45" s="250"/>
      <c r="E45" s="253" t="s">
        <v>108</v>
      </c>
      <c r="F45" s="250"/>
      <c r="G45" s="377" t="s">
        <v>498</v>
      </c>
      <c r="H45" s="377"/>
      <c r="I45" s="377"/>
      <c r="J45" s="377"/>
      <c r="K45" s="248"/>
    </row>
    <row r="46" spans="2:11" s="1" customFormat="1" ht="12.75" customHeight="1">
      <c r="B46" s="251"/>
      <c r="C46" s="252"/>
      <c r="D46" s="250"/>
      <c r="E46" s="250"/>
      <c r="F46" s="250"/>
      <c r="G46" s="250"/>
      <c r="H46" s="250"/>
      <c r="I46" s="250"/>
      <c r="J46" s="250"/>
      <c r="K46" s="248"/>
    </row>
    <row r="47" spans="2:11" s="1" customFormat="1" ht="15" customHeight="1">
      <c r="B47" s="251"/>
      <c r="C47" s="252"/>
      <c r="D47" s="377" t="s">
        <v>499</v>
      </c>
      <c r="E47" s="377"/>
      <c r="F47" s="377"/>
      <c r="G47" s="377"/>
      <c r="H47" s="377"/>
      <c r="I47" s="377"/>
      <c r="J47" s="377"/>
      <c r="K47" s="248"/>
    </row>
    <row r="48" spans="2:11" s="1" customFormat="1" ht="15" customHeight="1">
      <c r="B48" s="251"/>
      <c r="C48" s="252"/>
      <c r="D48" s="252"/>
      <c r="E48" s="377" t="s">
        <v>500</v>
      </c>
      <c r="F48" s="377"/>
      <c r="G48" s="377"/>
      <c r="H48" s="377"/>
      <c r="I48" s="377"/>
      <c r="J48" s="377"/>
      <c r="K48" s="248"/>
    </row>
    <row r="49" spans="2:11" s="1" customFormat="1" ht="15" customHeight="1">
      <c r="B49" s="251"/>
      <c r="C49" s="252"/>
      <c r="D49" s="252"/>
      <c r="E49" s="377" t="s">
        <v>501</v>
      </c>
      <c r="F49" s="377"/>
      <c r="G49" s="377"/>
      <c r="H49" s="377"/>
      <c r="I49" s="377"/>
      <c r="J49" s="377"/>
      <c r="K49" s="248"/>
    </row>
    <row r="50" spans="2:11" s="1" customFormat="1" ht="15" customHeight="1">
      <c r="B50" s="251"/>
      <c r="C50" s="252"/>
      <c r="D50" s="252"/>
      <c r="E50" s="377" t="s">
        <v>502</v>
      </c>
      <c r="F50" s="377"/>
      <c r="G50" s="377"/>
      <c r="H50" s="377"/>
      <c r="I50" s="377"/>
      <c r="J50" s="377"/>
      <c r="K50" s="248"/>
    </row>
    <row r="51" spans="2:11" s="1" customFormat="1" ht="15" customHeight="1">
      <c r="B51" s="251"/>
      <c r="C51" s="252"/>
      <c r="D51" s="377" t="s">
        <v>503</v>
      </c>
      <c r="E51" s="377"/>
      <c r="F51" s="377"/>
      <c r="G51" s="377"/>
      <c r="H51" s="377"/>
      <c r="I51" s="377"/>
      <c r="J51" s="377"/>
      <c r="K51" s="248"/>
    </row>
    <row r="52" spans="2:11" s="1" customFormat="1" ht="25.5" customHeight="1">
      <c r="B52" s="247"/>
      <c r="C52" s="378" t="s">
        <v>504</v>
      </c>
      <c r="D52" s="378"/>
      <c r="E52" s="378"/>
      <c r="F52" s="378"/>
      <c r="G52" s="378"/>
      <c r="H52" s="378"/>
      <c r="I52" s="378"/>
      <c r="J52" s="378"/>
      <c r="K52" s="248"/>
    </row>
    <row r="53" spans="2:11" s="1" customFormat="1" ht="5.25" customHeight="1">
      <c r="B53" s="247"/>
      <c r="C53" s="249"/>
      <c r="D53" s="249"/>
      <c r="E53" s="249"/>
      <c r="F53" s="249"/>
      <c r="G53" s="249"/>
      <c r="H53" s="249"/>
      <c r="I53" s="249"/>
      <c r="J53" s="249"/>
      <c r="K53" s="248"/>
    </row>
    <row r="54" spans="2:11" s="1" customFormat="1" ht="15" customHeight="1">
      <c r="B54" s="247"/>
      <c r="C54" s="377" t="s">
        <v>505</v>
      </c>
      <c r="D54" s="377"/>
      <c r="E54" s="377"/>
      <c r="F54" s="377"/>
      <c r="G54" s="377"/>
      <c r="H54" s="377"/>
      <c r="I54" s="377"/>
      <c r="J54" s="377"/>
      <c r="K54" s="248"/>
    </row>
    <row r="55" spans="2:11" s="1" customFormat="1" ht="15" customHeight="1">
      <c r="B55" s="247"/>
      <c r="C55" s="377" t="s">
        <v>506</v>
      </c>
      <c r="D55" s="377"/>
      <c r="E55" s="377"/>
      <c r="F55" s="377"/>
      <c r="G55" s="377"/>
      <c r="H55" s="377"/>
      <c r="I55" s="377"/>
      <c r="J55" s="377"/>
      <c r="K55" s="248"/>
    </row>
    <row r="56" spans="2:11" s="1" customFormat="1" ht="12.75" customHeight="1">
      <c r="B56" s="247"/>
      <c r="C56" s="250"/>
      <c r="D56" s="250"/>
      <c r="E56" s="250"/>
      <c r="F56" s="250"/>
      <c r="G56" s="250"/>
      <c r="H56" s="250"/>
      <c r="I56" s="250"/>
      <c r="J56" s="250"/>
      <c r="K56" s="248"/>
    </row>
    <row r="57" spans="2:11" s="1" customFormat="1" ht="15" customHeight="1">
      <c r="B57" s="247"/>
      <c r="C57" s="377" t="s">
        <v>507</v>
      </c>
      <c r="D57" s="377"/>
      <c r="E57" s="377"/>
      <c r="F57" s="377"/>
      <c r="G57" s="377"/>
      <c r="H57" s="377"/>
      <c r="I57" s="377"/>
      <c r="J57" s="377"/>
      <c r="K57" s="248"/>
    </row>
    <row r="58" spans="2:11" s="1" customFormat="1" ht="15" customHeight="1">
      <c r="B58" s="247"/>
      <c r="C58" s="252"/>
      <c r="D58" s="377" t="s">
        <v>508</v>
      </c>
      <c r="E58" s="377"/>
      <c r="F58" s="377"/>
      <c r="G58" s="377"/>
      <c r="H58" s="377"/>
      <c r="I58" s="377"/>
      <c r="J58" s="377"/>
      <c r="K58" s="248"/>
    </row>
    <row r="59" spans="2:11" s="1" customFormat="1" ht="15" customHeight="1">
      <c r="B59" s="247"/>
      <c r="C59" s="252"/>
      <c r="D59" s="377" t="s">
        <v>509</v>
      </c>
      <c r="E59" s="377"/>
      <c r="F59" s="377"/>
      <c r="G59" s="377"/>
      <c r="H59" s="377"/>
      <c r="I59" s="377"/>
      <c r="J59" s="377"/>
      <c r="K59" s="248"/>
    </row>
    <row r="60" spans="2:11" s="1" customFormat="1" ht="15" customHeight="1">
      <c r="B60" s="247"/>
      <c r="C60" s="252"/>
      <c r="D60" s="377" t="s">
        <v>510</v>
      </c>
      <c r="E60" s="377"/>
      <c r="F60" s="377"/>
      <c r="G60" s="377"/>
      <c r="H60" s="377"/>
      <c r="I60" s="377"/>
      <c r="J60" s="377"/>
      <c r="K60" s="248"/>
    </row>
    <row r="61" spans="2:11" s="1" customFormat="1" ht="15" customHeight="1">
      <c r="B61" s="247"/>
      <c r="C61" s="252"/>
      <c r="D61" s="377" t="s">
        <v>511</v>
      </c>
      <c r="E61" s="377"/>
      <c r="F61" s="377"/>
      <c r="G61" s="377"/>
      <c r="H61" s="377"/>
      <c r="I61" s="377"/>
      <c r="J61" s="377"/>
      <c r="K61" s="248"/>
    </row>
    <row r="62" spans="2:11" s="1" customFormat="1" ht="15" customHeight="1">
      <c r="B62" s="247"/>
      <c r="C62" s="252"/>
      <c r="D62" s="379" t="s">
        <v>512</v>
      </c>
      <c r="E62" s="379"/>
      <c r="F62" s="379"/>
      <c r="G62" s="379"/>
      <c r="H62" s="379"/>
      <c r="I62" s="379"/>
      <c r="J62" s="379"/>
      <c r="K62" s="248"/>
    </row>
    <row r="63" spans="2:11" s="1" customFormat="1" ht="15" customHeight="1">
      <c r="B63" s="247"/>
      <c r="C63" s="252"/>
      <c r="D63" s="377" t="s">
        <v>513</v>
      </c>
      <c r="E63" s="377"/>
      <c r="F63" s="377"/>
      <c r="G63" s="377"/>
      <c r="H63" s="377"/>
      <c r="I63" s="377"/>
      <c r="J63" s="377"/>
      <c r="K63" s="248"/>
    </row>
    <row r="64" spans="2:11" s="1" customFormat="1" ht="12.75" customHeight="1">
      <c r="B64" s="247"/>
      <c r="C64" s="252"/>
      <c r="D64" s="252"/>
      <c r="E64" s="255"/>
      <c r="F64" s="252"/>
      <c r="G64" s="252"/>
      <c r="H64" s="252"/>
      <c r="I64" s="252"/>
      <c r="J64" s="252"/>
      <c r="K64" s="248"/>
    </row>
    <row r="65" spans="2:11" s="1" customFormat="1" ht="15" customHeight="1">
      <c r="B65" s="247"/>
      <c r="C65" s="252"/>
      <c r="D65" s="377" t="s">
        <v>514</v>
      </c>
      <c r="E65" s="377"/>
      <c r="F65" s="377"/>
      <c r="G65" s="377"/>
      <c r="H65" s="377"/>
      <c r="I65" s="377"/>
      <c r="J65" s="377"/>
      <c r="K65" s="248"/>
    </row>
    <row r="66" spans="2:11" s="1" customFormat="1" ht="15" customHeight="1">
      <c r="B66" s="247"/>
      <c r="C66" s="252"/>
      <c r="D66" s="379" t="s">
        <v>515</v>
      </c>
      <c r="E66" s="379"/>
      <c r="F66" s="379"/>
      <c r="G66" s="379"/>
      <c r="H66" s="379"/>
      <c r="I66" s="379"/>
      <c r="J66" s="379"/>
      <c r="K66" s="248"/>
    </row>
    <row r="67" spans="2:11" s="1" customFormat="1" ht="15" customHeight="1">
      <c r="B67" s="247"/>
      <c r="C67" s="252"/>
      <c r="D67" s="377" t="s">
        <v>516</v>
      </c>
      <c r="E67" s="377"/>
      <c r="F67" s="377"/>
      <c r="G67" s="377"/>
      <c r="H67" s="377"/>
      <c r="I67" s="377"/>
      <c r="J67" s="377"/>
      <c r="K67" s="248"/>
    </row>
    <row r="68" spans="2:11" s="1" customFormat="1" ht="15" customHeight="1">
      <c r="B68" s="247"/>
      <c r="C68" s="252"/>
      <c r="D68" s="377" t="s">
        <v>517</v>
      </c>
      <c r="E68" s="377"/>
      <c r="F68" s="377"/>
      <c r="G68" s="377"/>
      <c r="H68" s="377"/>
      <c r="I68" s="377"/>
      <c r="J68" s="377"/>
      <c r="K68" s="248"/>
    </row>
    <row r="69" spans="2:11" s="1" customFormat="1" ht="15" customHeight="1">
      <c r="B69" s="247"/>
      <c r="C69" s="252"/>
      <c r="D69" s="377" t="s">
        <v>518</v>
      </c>
      <c r="E69" s="377"/>
      <c r="F69" s="377"/>
      <c r="G69" s="377"/>
      <c r="H69" s="377"/>
      <c r="I69" s="377"/>
      <c r="J69" s="377"/>
      <c r="K69" s="248"/>
    </row>
    <row r="70" spans="2:11" s="1" customFormat="1" ht="15" customHeight="1">
      <c r="B70" s="247"/>
      <c r="C70" s="252"/>
      <c r="D70" s="377" t="s">
        <v>519</v>
      </c>
      <c r="E70" s="377"/>
      <c r="F70" s="377"/>
      <c r="G70" s="377"/>
      <c r="H70" s="377"/>
      <c r="I70" s="377"/>
      <c r="J70" s="377"/>
      <c r="K70" s="248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372" t="s">
        <v>520</v>
      </c>
      <c r="D75" s="372"/>
      <c r="E75" s="372"/>
      <c r="F75" s="372"/>
      <c r="G75" s="372"/>
      <c r="H75" s="372"/>
      <c r="I75" s="372"/>
      <c r="J75" s="372"/>
      <c r="K75" s="265"/>
    </row>
    <row r="76" spans="2:11" s="1" customFormat="1" ht="17.25" customHeight="1">
      <c r="B76" s="264"/>
      <c r="C76" s="266" t="s">
        <v>521</v>
      </c>
      <c r="D76" s="266"/>
      <c r="E76" s="266"/>
      <c r="F76" s="266" t="s">
        <v>522</v>
      </c>
      <c r="G76" s="267"/>
      <c r="H76" s="266" t="s">
        <v>55</v>
      </c>
      <c r="I76" s="266" t="s">
        <v>58</v>
      </c>
      <c r="J76" s="266" t="s">
        <v>523</v>
      </c>
      <c r="K76" s="265"/>
    </row>
    <row r="77" spans="2:11" s="1" customFormat="1" ht="17.25" customHeight="1">
      <c r="B77" s="264"/>
      <c r="C77" s="268" t="s">
        <v>524</v>
      </c>
      <c r="D77" s="268"/>
      <c r="E77" s="268"/>
      <c r="F77" s="269" t="s">
        <v>525</v>
      </c>
      <c r="G77" s="270"/>
      <c r="H77" s="268"/>
      <c r="I77" s="268"/>
      <c r="J77" s="268" t="s">
        <v>526</v>
      </c>
      <c r="K77" s="265"/>
    </row>
    <row r="78" spans="2:11" s="1" customFormat="1" ht="5.25" customHeight="1">
      <c r="B78" s="264"/>
      <c r="C78" s="271"/>
      <c r="D78" s="271"/>
      <c r="E78" s="271"/>
      <c r="F78" s="271"/>
      <c r="G78" s="272"/>
      <c r="H78" s="271"/>
      <c r="I78" s="271"/>
      <c r="J78" s="271"/>
      <c r="K78" s="265"/>
    </row>
    <row r="79" spans="2:11" s="1" customFormat="1" ht="15" customHeight="1">
      <c r="B79" s="264"/>
      <c r="C79" s="253" t="s">
        <v>54</v>
      </c>
      <c r="D79" s="273"/>
      <c r="E79" s="273"/>
      <c r="F79" s="274" t="s">
        <v>527</v>
      </c>
      <c r="G79" s="275"/>
      <c r="H79" s="253" t="s">
        <v>528</v>
      </c>
      <c r="I79" s="253" t="s">
        <v>529</v>
      </c>
      <c r="J79" s="253">
        <v>20</v>
      </c>
      <c r="K79" s="265"/>
    </row>
    <row r="80" spans="2:11" s="1" customFormat="1" ht="15" customHeight="1">
      <c r="B80" s="264"/>
      <c r="C80" s="253" t="s">
        <v>530</v>
      </c>
      <c r="D80" s="253"/>
      <c r="E80" s="253"/>
      <c r="F80" s="274" t="s">
        <v>527</v>
      </c>
      <c r="G80" s="275"/>
      <c r="H80" s="253" t="s">
        <v>531</v>
      </c>
      <c r="I80" s="253" t="s">
        <v>529</v>
      </c>
      <c r="J80" s="253">
        <v>120</v>
      </c>
      <c r="K80" s="265"/>
    </row>
    <row r="81" spans="2:11" s="1" customFormat="1" ht="15" customHeight="1">
      <c r="B81" s="276"/>
      <c r="C81" s="253" t="s">
        <v>532</v>
      </c>
      <c r="D81" s="253"/>
      <c r="E81" s="253"/>
      <c r="F81" s="274" t="s">
        <v>533</v>
      </c>
      <c r="G81" s="275"/>
      <c r="H81" s="253" t="s">
        <v>534</v>
      </c>
      <c r="I81" s="253" t="s">
        <v>529</v>
      </c>
      <c r="J81" s="253">
        <v>50</v>
      </c>
      <c r="K81" s="265"/>
    </row>
    <row r="82" spans="2:11" s="1" customFormat="1" ht="15" customHeight="1">
      <c r="B82" s="276"/>
      <c r="C82" s="253" t="s">
        <v>535</v>
      </c>
      <c r="D82" s="253"/>
      <c r="E82" s="253"/>
      <c r="F82" s="274" t="s">
        <v>527</v>
      </c>
      <c r="G82" s="275"/>
      <c r="H82" s="253" t="s">
        <v>536</v>
      </c>
      <c r="I82" s="253" t="s">
        <v>537</v>
      </c>
      <c r="J82" s="253"/>
      <c r="K82" s="265"/>
    </row>
    <row r="83" spans="2:11" s="1" customFormat="1" ht="15" customHeight="1">
      <c r="B83" s="276"/>
      <c r="C83" s="277" t="s">
        <v>538</v>
      </c>
      <c r="D83" s="277"/>
      <c r="E83" s="277"/>
      <c r="F83" s="278" t="s">
        <v>533</v>
      </c>
      <c r="G83" s="277"/>
      <c r="H83" s="277" t="s">
        <v>539</v>
      </c>
      <c r="I83" s="277" t="s">
        <v>529</v>
      </c>
      <c r="J83" s="277">
        <v>15</v>
      </c>
      <c r="K83" s="265"/>
    </row>
    <row r="84" spans="2:11" s="1" customFormat="1" ht="15" customHeight="1">
      <c r="B84" s="276"/>
      <c r="C84" s="277" t="s">
        <v>540</v>
      </c>
      <c r="D84" s="277"/>
      <c r="E84" s="277"/>
      <c r="F84" s="278" t="s">
        <v>533</v>
      </c>
      <c r="G84" s="277"/>
      <c r="H84" s="277" t="s">
        <v>541</v>
      </c>
      <c r="I84" s="277" t="s">
        <v>529</v>
      </c>
      <c r="J84" s="277">
        <v>15</v>
      </c>
      <c r="K84" s="265"/>
    </row>
    <row r="85" spans="2:11" s="1" customFormat="1" ht="15" customHeight="1">
      <c r="B85" s="276"/>
      <c r="C85" s="277" t="s">
        <v>542</v>
      </c>
      <c r="D85" s="277"/>
      <c r="E85" s="277"/>
      <c r="F85" s="278" t="s">
        <v>533</v>
      </c>
      <c r="G85" s="277"/>
      <c r="H85" s="277" t="s">
        <v>543</v>
      </c>
      <c r="I85" s="277" t="s">
        <v>529</v>
      </c>
      <c r="J85" s="277">
        <v>20</v>
      </c>
      <c r="K85" s="265"/>
    </row>
    <row r="86" spans="2:11" s="1" customFormat="1" ht="15" customHeight="1">
      <c r="B86" s="276"/>
      <c r="C86" s="277" t="s">
        <v>544</v>
      </c>
      <c r="D86" s="277"/>
      <c r="E86" s="277"/>
      <c r="F86" s="278" t="s">
        <v>533</v>
      </c>
      <c r="G86" s="277"/>
      <c r="H86" s="277" t="s">
        <v>545</v>
      </c>
      <c r="I86" s="277" t="s">
        <v>529</v>
      </c>
      <c r="J86" s="277">
        <v>20</v>
      </c>
      <c r="K86" s="265"/>
    </row>
    <row r="87" spans="2:11" s="1" customFormat="1" ht="15" customHeight="1">
      <c r="B87" s="276"/>
      <c r="C87" s="253" t="s">
        <v>546</v>
      </c>
      <c r="D87" s="253"/>
      <c r="E87" s="253"/>
      <c r="F87" s="274" t="s">
        <v>533</v>
      </c>
      <c r="G87" s="275"/>
      <c r="H87" s="253" t="s">
        <v>547</v>
      </c>
      <c r="I87" s="253" t="s">
        <v>529</v>
      </c>
      <c r="J87" s="253">
        <v>50</v>
      </c>
      <c r="K87" s="265"/>
    </row>
    <row r="88" spans="2:11" s="1" customFormat="1" ht="15" customHeight="1">
      <c r="B88" s="276"/>
      <c r="C88" s="253" t="s">
        <v>548</v>
      </c>
      <c r="D88" s="253"/>
      <c r="E88" s="253"/>
      <c r="F88" s="274" t="s">
        <v>533</v>
      </c>
      <c r="G88" s="275"/>
      <c r="H88" s="253" t="s">
        <v>549</v>
      </c>
      <c r="I88" s="253" t="s">
        <v>529</v>
      </c>
      <c r="J88" s="253">
        <v>20</v>
      </c>
      <c r="K88" s="265"/>
    </row>
    <row r="89" spans="2:11" s="1" customFormat="1" ht="15" customHeight="1">
      <c r="B89" s="276"/>
      <c r="C89" s="253" t="s">
        <v>550</v>
      </c>
      <c r="D89" s="253"/>
      <c r="E89" s="253"/>
      <c r="F89" s="274" t="s">
        <v>533</v>
      </c>
      <c r="G89" s="275"/>
      <c r="H89" s="253" t="s">
        <v>551</v>
      </c>
      <c r="I89" s="253" t="s">
        <v>529</v>
      </c>
      <c r="J89" s="253">
        <v>20</v>
      </c>
      <c r="K89" s="265"/>
    </row>
    <row r="90" spans="2:11" s="1" customFormat="1" ht="15" customHeight="1">
      <c r="B90" s="276"/>
      <c r="C90" s="253" t="s">
        <v>552</v>
      </c>
      <c r="D90" s="253"/>
      <c r="E90" s="253"/>
      <c r="F90" s="274" t="s">
        <v>533</v>
      </c>
      <c r="G90" s="275"/>
      <c r="H90" s="253" t="s">
        <v>553</v>
      </c>
      <c r="I90" s="253" t="s">
        <v>529</v>
      </c>
      <c r="J90" s="253">
        <v>50</v>
      </c>
      <c r="K90" s="265"/>
    </row>
    <row r="91" spans="2:11" s="1" customFormat="1" ht="15" customHeight="1">
      <c r="B91" s="276"/>
      <c r="C91" s="253" t="s">
        <v>554</v>
      </c>
      <c r="D91" s="253"/>
      <c r="E91" s="253"/>
      <c r="F91" s="274" t="s">
        <v>533</v>
      </c>
      <c r="G91" s="275"/>
      <c r="H91" s="253" t="s">
        <v>554</v>
      </c>
      <c r="I91" s="253" t="s">
        <v>529</v>
      </c>
      <c r="J91" s="253">
        <v>50</v>
      </c>
      <c r="K91" s="265"/>
    </row>
    <row r="92" spans="2:11" s="1" customFormat="1" ht="15" customHeight="1">
      <c r="B92" s="276"/>
      <c r="C92" s="253" t="s">
        <v>555</v>
      </c>
      <c r="D92" s="253"/>
      <c r="E92" s="253"/>
      <c r="F92" s="274" t="s">
        <v>533</v>
      </c>
      <c r="G92" s="275"/>
      <c r="H92" s="253" t="s">
        <v>556</v>
      </c>
      <c r="I92" s="253" t="s">
        <v>529</v>
      </c>
      <c r="J92" s="253">
        <v>255</v>
      </c>
      <c r="K92" s="265"/>
    </row>
    <row r="93" spans="2:11" s="1" customFormat="1" ht="15" customHeight="1">
      <c r="B93" s="276"/>
      <c r="C93" s="253" t="s">
        <v>557</v>
      </c>
      <c r="D93" s="253"/>
      <c r="E93" s="253"/>
      <c r="F93" s="274" t="s">
        <v>527</v>
      </c>
      <c r="G93" s="275"/>
      <c r="H93" s="253" t="s">
        <v>558</v>
      </c>
      <c r="I93" s="253" t="s">
        <v>559</v>
      </c>
      <c r="J93" s="253"/>
      <c r="K93" s="265"/>
    </row>
    <row r="94" spans="2:11" s="1" customFormat="1" ht="15" customHeight="1">
      <c r="B94" s="276"/>
      <c r="C94" s="253" t="s">
        <v>560</v>
      </c>
      <c r="D94" s="253"/>
      <c r="E94" s="253"/>
      <c r="F94" s="274" t="s">
        <v>527</v>
      </c>
      <c r="G94" s="275"/>
      <c r="H94" s="253" t="s">
        <v>561</v>
      </c>
      <c r="I94" s="253" t="s">
        <v>562</v>
      </c>
      <c r="J94" s="253"/>
      <c r="K94" s="265"/>
    </row>
    <row r="95" spans="2:11" s="1" customFormat="1" ht="15" customHeight="1">
      <c r="B95" s="276"/>
      <c r="C95" s="253" t="s">
        <v>563</v>
      </c>
      <c r="D95" s="253"/>
      <c r="E95" s="253"/>
      <c r="F95" s="274" t="s">
        <v>527</v>
      </c>
      <c r="G95" s="275"/>
      <c r="H95" s="253" t="s">
        <v>563</v>
      </c>
      <c r="I95" s="253" t="s">
        <v>562</v>
      </c>
      <c r="J95" s="253"/>
      <c r="K95" s="265"/>
    </row>
    <row r="96" spans="2:11" s="1" customFormat="1" ht="15" customHeight="1">
      <c r="B96" s="276"/>
      <c r="C96" s="253" t="s">
        <v>39</v>
      </c>
      <c r="D96" s="253"/>
      <c r="E96" s="253"/>
      <c r="F96" s="274" t="s">
        <v>527</v>
      </c>
      <c r="G96" s="275"/>
      <c r="H96" s="253" t="s">
        <v>564</v>
      </c>
      <c r="I96" s="253" t="s">
        <v>562</v>
      </c>
      <c r="J96" s="253"/>
      <c r="K96" s="265"/>
    </row>
    <row r="97" spans="2:11" s="1" customFormat="1" ht="15" customHeight="1">
      <c r="B97" s="276"/>
      <c r="C97" s="253" t="s">
        <v>49</v>
      </c>
      <c r="D97" s="253"/>
      <c r="E97" s="253"/>
      <c r="F97" s="274" t="s">
        <v>527</v>
      </c>
      <c r="G97" s="275"/>
      <c r="H97" s="253" t="s">
        <v>565</v>
      </c>
      <c r="I97" s="253" t="s">
        <v>562</v>
      </c>
      <c r="J97" s="253"/>
      <c r="K97" s="265"/>
    </row>
    <row r="98" spans="2:11" s="1" customFormat="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pans="2:11" s="1" customFormat="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372" t="s">
        <v>566</v>
      </c>
      <c r="D102" s="372"/>
      <c r="E102" s="372"/>
      <c r="F102" s="372"/>
      <c r="G102" s="372"/>
      <c r="H102" s="372"/>
      <c r="I102" s="372"/>
      <c r="J102" s="372"/>
      <c r="K102" s="265"/>
    </row>
    <row r="103" spans="2:11" s="1" customFormat="1" ht="17.25" customHeight="1">
      <c r="B103" s="264"/>
      <c r="C103" s="266" t="s">
        <v>521</v>
      </c>
      <c r="D103" s="266"/>
      <c r="E103" s="266"/>
      <c r="F103" s="266" t="s">
        <v>522</v>
      </c>
      <c r="G103" s="267"/>
      <c r="H103" s="266" t="s">
        <v>55</v>
      </c>
      <c r="I103" s="266" t="s">
        <v>58</v>
      </c>
      <c r="J103" s="266" t="s">
        <v>523</v>
      </c>
      <c r="K103" s="265"/>
    </row>
    <row r="104" spans="2:11" s="1" customFormat="1" ht="17.25" customHeight="1">
      <c r="B104" s="264"/>
      <c r="C104" s="268" t="s">
        <v>524</v>
      </c>
      <c r="D104" s="268"/>
      <c r="E104" s="268"/>
      <c r="F104" s="269" t="s">
        <v>525</v>
      </c>
      <c r="G104" s="270"/>
      <c r="H104" s="268"/>
      <c r="I104" s="268"/>
      <c r="J104" s="268" t="s">
        <v>526</v>
      </c>
      <c r="K104" s="265"/>
    </row>
    <row r="105" spans="2:11" s="1" customFormat="1" ht="5.25" customHeight="1">
      <c r="B105" s="264"/>
      <c r="C105" s="266"/>
      <c r="D105" s="266"/>
      <c r="E105" s="266"/>
      <c r="F105" s="266"/>
      <c r="G105" s="284"/>
      <c r="H105" s="266"/>
      <c r="I105" s="266"/>
      <c r="J105" s="266"/>
      <c r="K105" s="265"/>
    </row>
    <row r="106" spans="2:11" s="1" customFormat="1" ht="15" customHeight="1">
      <c r="B106" s="264"/>
      <c r="C106" s="253" t="s">
        <v>54</v>
      </c>
      <c r="D106" s="273"/>
      <c r="E106" s="273"/>
      <c r="F106" s="274" t="s">
        <v>527</v>
      </c>
      <c r="G106" s="253"/>
      <c r="H106" s="253" t="s">
        <v>567</v>
      </c>
      <c r="I106" s="253" t="s">
        <v>529</v>
      </c>
      <c r="J106" s="253">
        <v>20</v>
      </c>
      <c r="K106" s="265"/>
    </row>
    <row r="107" spans="2:11" s="1" customFormat="1" ht="15" customHeight="1">
      <c r="B107" s="264"/>
      <c r="C107" s="253" t="s">
        <v>530</v>
      </c>
      <c r="D107" s="253"/>
      <c r="E107" s="253"/>
      <c r="F107" s="274" t="s">
        <v>527</v>
      </c>
      <c r="G107" s="253"/>
      <c r="H107" s="253" t="s">
        <v>567</v>
      </c>
      <c r="I107" s="253" t="s">
        <v>529</v>
      </c>
      <c r="J107" s="253">
        <v>120</v>
      </c>
      <c r="K107" s="265"/>
    </row>
    <row r="108" spans="2:11" s="1" customFormat="1" ht="15" customHeight="1">
      <c r="B108" s="276"/>
      <c r="C108" s="253" t="s">
        <v>532</v>
      </c>
      <c r="D108" s="253"/>
      <c r="E108" s="253"/>
      <c r="F108" s="274" t="s">
        <v>533</v>
      </c>
      <c r="G108" s="253"/>
      <c r="H108" s="253" t="s">
        <v>567</v>
      </c>
      <c r="I108" s="253" t="s">
        <v>529</v>
      </c>
      <c r="J108" s="253">
        <v>50</v>
      </c>
      <c r="K108" s="265"/>
    </row>
    <row r="109" spans="2:11" s="1" customFormat="1" ht="15" customHeight="1">
      <c r="B109" s="276"/>
      <c r="C109" s="253" t="s">
        <v>535</v>
      </c>
      <c r="D109" s="253"/>
      <c r="E109" s="253"/>
      <c r="F109" s="274" t="s">
        <v>527</v>
      </c>
      <c r="G109" s="253"/>
      <c r="H109" s="253" t="s">
        <v>567</v>
      </c>
      <c r="I109" s="253" t="s">
        <v>537</v>
      </c>
      <c r="J109" s="253"/>
      <c r="K109" s="265"/>
    </row>
    <row r="110" spans="2:11" s="1" customFormat="1" ht="15" customHeight="1">
      <c r="B110" s="276"/>
      <c r="C110" s="253" t="s">
        <v>546</v>
      </c>
      <c r="D110" s="253"/>
      <c r="E110" s="253"/>
      <c r="F110" s="274" t="s">
        <v>533</v>
      </c>
      <c r="G110" s="253"/>
      <c r="H110" s="253" t="s">
        <v>567</v>
      </c>
      <c r="I110" s="253" t="s">
        <v>529</v>
      </c>
      <c r="J110" s="253">
        <v>50</v>
      </c>
      <c r="K110" s="265"/>
    </row>
    <row r="111" spans="2:11" s="1" customFormat="1" ht="15" customHeight="1">
      <c r="B111" s="276"/>
      <c r="C111" s="253" t="s">
        <v>554</v>
      </c>
      <c r="D111" s="253"/>
      <c r="E111" s="253"/>
      <c r="F111" s="274" t="s">
        <v>533</v>
      </c>
      <c r="G111" s="253"/>
      <c r="H111" s="253" t="s">
        <v>567</v>
      </c>
      <c r="I111" s="253" t="s">
        <v>529</v>
      </c>
      <c r="J111" s="253">
        <v>50</v>
      </c>
      <c r="K111" s="265"/>
    </row>
    <row r="112" spans="2:11" s="1" customFormat="1" ht="15" customHeight="1">
      <c r="B112" s="276"/>
      <c r="C112" s="253" t="s">
        <v>552</v>
      </c>
      <c r="D112" s="253"/>
      <c r="E112" s="253"/>
      <c r="F112" s="274" t="s">
        <v>533</v>
      </c>
      <c r="G112" s="253"/>
      <c r="H112" s="253" t="s">
        <v>567</v>
      </c>
      <c r="I112" s="253" t="s">
        <v>529</v>
      </c>
      <c r="J112" s="253">
        <v>50</v>
      </c>
      <c r="K112" s="265"/>
    </row>
    <row r="113" spans="2:11" s="1" customFormat="1" ht="15" customHeight="1">
      <c r="B113" s="276"/>
      <c r="C113" s="253" t="s">
        <v>54</v>
      </c>
      <c r="D113" s="253"/>
      <c r="E113" s="253"/>
      <c r="F113" s="274" t="s">
        <v>527</v>
      </c>
      <c r="G113" s="253"/>
      <c r="H113" s="253" t="s">
        <v>568</v>
      </c>
      <c r="I113" s="253" t="s">
        <v>529</v>
      </c>
      <c r="J113" s="253">
        <v>20</v>
      </c>
      <c r="K113" s="265"/>
    </row>
    <row r="114" spans="2:11" s="1" customFormat="1" ht="15" customHeight="1">
      <c r="B114" s="276"/>
      <c r="C114" s="253" t="s">
        <v>569</v>
      </c>
      <c r="D114" s="253"/>
      <c r="E114" s="253"/>
      <c r="F114" s="274" t="s">
        <v>527</v>
      </c>
      <c r="G114" s="253"/>
      <c r="H114" s="253" t="s">
        <v>570</v>
      </c>
      <c r="I114" s="253" t="s">
        <v>529</v>
      </c>
      <c r="J114" s="253">
        <v>120</v>
      </c>
      <c r="K114" s="265"/>
    </row>
    <row r="115" spans="2:11" s="1" customFormat="1" ht="15" customHeight="1">
      <c r="B115" s="276"/>
      <c r="C115" s="253" t="s">
        <v>39</v>
      </c>
      <c r="D115" s="253"/>
      <c r="E115" s="253"/>
      <c r="F115" s="274" t="s">
        <v>527</v>
      </c>
      <c r="G115" s="253"/>
      <c r="H115" s="253" t="s">
        <v>571</v>
      </c>
      <c r="I115" s="253" t="s">
        <v>562</v>
      </c>
      <c r="J115" s="253"/>
      <c r="K115" s="265"/>
    </row>
    <row r="116" spans="2:11" s="1" customFormat="1" ht="15" customHeight="1">
      <c r="B116" s="276"/>
      <c r="C116" s="253" t="s">
        <v>49</v>
      </c>
      <c r="D116" s="253"/>
      <c r="E116" s="253"/>
      <c r="F116" s="274" t="s">
        <v>527</v>
      </c>
      <c r="G116" s="253"/>
      <c r="H116" s="253" t="s">
        <v>572</v>
      </c>
      <c r="I116" s="253" t="s">
        <v>562</v>
      </c>
      <c r="J116" s="253"/>
      <c r="K116" s="265"/>
    </row>
    <row r="117" spans="2:11" s="1" customFormat="1" ht="15" customHeight="1">
      <c r="B117" s="276"/>
      <c r="C117" s="253" t="s">
        <v>58</v>
      </c>
      <c r="D117" s="253"/>
      <c r="E117" s="253"/>
      <c r="F117" s="274" t="s">
        <v>527</v>
      </c>
      <c r="G117" s="253"/>
      <c r="H117" s="253" t="s">
        <v>573</v>
      </c>
      <c r="I117" s="253" t="s">
        <v>574</v>
      </c>
      <c r="J117" s="253"/>
      <c r="K117" s="265"/>
    </row>
    <row r="118" spans="2:11" s="1" customFormat="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pans="2:11" s="1" customFormat="1" ht="18.75" customHeight="1">
      <c r="B119" s="286"/>
      <c r="C119" s="287"/>
      <c r="D119" s="287"/>
      <c r="E119" s="287"/>
      <c r="F119" s="288"/>
      <c r="G119" s="287"/>
      <c r="H119" s="287"/>
      <c r="I119" s="287"/>
      <c r="J119" s="287"/>
      <c r="K119" s="286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pans="2:11" s="1" customFormat="1" ht="45" customHeight="1">
      <c r="B122" s="292"/>
      <c r="C122" s="373" t="s">
        <v>575</v>
      </c>
      <c r="D122" s="373"/>
      <c r="E122" s="373"/>
      <c r="F122" s="373"/>
      <c r="G122" s="373"/>
      <c r="H122" s="373"/>
      <c r="I122" s="373"/>
      <c r="J122" s="373"/>
      <c r="K122" s="293"/>
    </row>
    <row r="123" spans="2:11" s="1" customFormat="1" ht="17.25" customHeight="1">
      <c r="B123" s="294"/>
      <c r="C123" s="266" t="s">
        <v>521</v>
      </c>
      <c r="D123" s="266"/>
      <c r="E123" s="266"/>
      <c r="F123" s="266" t="s">
        <v>522</v>
      </c>
      <c r="G123" s="267"/>
      <c r="H123" s="266" t="s">
        <v>55</v>
      </c>
      <c r="I123" s="266" t="s">
        <v>58</v>
      </c>
      <c r="J123" s="266" t="s">
        <v>523</v>
      </c>
      <c r="K123" s="295"/>
    </row>
    <row r="124" spans="2:11" s="1" customFormat="1" ht="17.25" customHeight="1">
      <c r="B124" s="294"/>
      <c r="C124" s="268" t="s">
        <v>524</v>
      </c>
      <c r="D124" s="268"/>
      <c r="E124" s="268"/>
      <c r="F124" s="269" t="s">
        <v>525</v>
      </c>
      <c r="G124" s="270"/>
      <c r="H124" s="268"/>
      <c r="I124" s="268"/>
      <c r="J124" s="268" t="s">
        <v>526</v>
      </c>
      <c r="K124" s="295"/>
    </row>
    <row r="125" spans="2:11" s="1" customFormat="1" ht="5.25" customHeight="1">
      <c r="B125" s="296"/>
      <c r="C125" s="271"/>
      <c r="D125" s="271"/>
      <c r="E125" s="271"/>
      <c r="F125" s="271"/>
      <c r="G125" s="297"/>
      <c r="H125" s="271"/>
      <c r="I125" s="271"/>
      <c r="J125" s="271"/>
      <c r="K125" s="298"/>
    </row>
    <row r="126" spans="2:11" s="1" customFormat="1" ht="15" customHeight="1">
      <c r="B126" s="296"/>
      <c r="C126" s="253" t="s">
        <v>530</v>
      </c>
      <c r="D126" s="273"/>
      <c r="E126" s="273"/>
      <c r="F126" s="274" t="s">
        <v>527</v>
      </c>
      <c r="G126" s="253"/>
      <c r="H126" s="253" t="s">
        <v>567</v>
      </c>
      <c r="I126" s="253" t="s">
        <v>529</v>
      </c>
      <c r="J126" s="253">
        <v>120</v>
      </c>
      <c r="K126" s="299"/>
    </row>
    <row r="127" spans="2:11" s="1" customFormat="1" ht="15" customHeight="1">
      <c r="B127" s="296"/>
      <c r="C127" s="253" t="s">
        <v>576</v>
      </c>
      <c r="D127" s="253"/>
      <c r="E127" s="253"/>
      <c r="F127" s="274" t="s">
        <v>527</v>
      </c>
      <c r="G127" s="253"/>
      <c r="H127" s="253" t="s">
        <v>577</v>
      </c>
      <c r="I127" s="253" t="s">
        <v>529</v>
      </c>
      <c r="J127" s="253" t="s">
        <v>578</v>
      </c>
      <c r="K127" s="299"/>
    </row>
    <row r="128" spans="2:11" s="1" customFormat="1" ht="15" customHeight="1">
      <c r="B128" s="296"/>
      <c r="C128" s="253" t="s">
        <v>475</v>
      </c>
      <c r="D128" s="253"/>
      <c r="E128" s="253"/>
      <c r="F128" s="274" t="s">
        <v>527</v>
      </c>
      <c r="G128" s="253"/>
      <c r="H128" s="253" t="s">
        <v>579</v>
      </c>
      <c r="I128" s="253" t="s">
        <v>529</v>
      </c>
      <c r="J128" s="253" t="s">
        <v>578</v>
      </c>
      <c r="K128" s="299"/>
    </row>
    <row r="129" spans="2:11" s="1" customFormat="1" ht="15" customHeight="1">
      <c r="B129" s="296"/>
      <c r="C129" s="253" t="s">
        <v>538</v>
      </c>
      <c r="D129" s="253"/>
      <c r="E129" s="253"/>
      <c r="F129" s="274" t="s">
        <v>533</v>
      </c>
      <c r="G129" s="253"/>
      <c r="H129" s="253" t="s">
        <v>539</v>
      </c>
      <c r="I129" s="253" t="s">
        <v>529</v>
      </c>
      <c r="J129" s="253">
        <v>15</v>
      </c>
      <c r="K129" s="299"/>
    </row>
    <row r="130" spans="2:11" s="1" customFormat="1" ht="15" customHeight="1">
      <c r="B130" s="296"/>
      <c r="C130" s="277" t="s">
        <v>540</v>
      </c>
      <c r="D130" s="277"/>
      <c r="E130" s="277"/>
      <c r="F130" s="278" t="s">
        <v>533</v>
      </c>
      <c r="G130" s="277"/>
      <c r="H130" s="277" t="s">
        <v>541</v>
      </c>
      <c r="I130" s="277" t="s">
        <v>529</v>
      </c>
      <c r="J130" s="277">
        <v>15</v>
      </c>
      <c r="K130" s="299"/>
    </row>
    <row r="131" spans="2:11" s="1" customFormat="1" ht="15" customHeight="1">
      <c r="B131" s="296"/>
      <c r="C131" s="277" t="s">
        <v>542</v>
      </c>
      <c r="D131" s="277"/>
      <c r="E131" s="277"/>
      <c r="F131" s="278" t="s">
        <v>533</v>
      </c>
      <c r="G131" s="277"/>
      <c r="H131" s="277" t="s">
        <v>543</v>
      </c>
      <c r="I131" s="277" t="s">
        <v>529</v>
      </c>
      <c r="J131" s="277">
        <v>20</v>
      </c>
      <c r="K131" s="299"/>
    </row>
    <row r="132" spans="2:11" s="1" customFormat="1" ht="15" customHeight="1">
      <c r="B132" s="296"/>
      <c r="C132" s="277" t="s">
        <v>544</v>
      </c>
      <c r="D132" s="277"/>
      <c r="E132" s="277"/>
      <c r="F132" s="278" t="s">
        <v>533</v>
      </c>
      <c r="G132" s="277"/>
      <c r="H132" s="277" t="s">
        <v>545</v>
      </c>
      <c r="I132" s="277" t="s">
        <v>529</v>
      </c>
      <c r="J132" s="277">
        <v>20</v>
      </c>
      <c r="K132" s="299"/>
    </row>
    <row r="133" spans="2:11" s="1" customFormat="1" ht="15" customHeight="1">
      <c r="B133" s="296"/>
      <c r="C133" s="253" t="s">
        <v>532</v>
      </c>
      <c r="D133" s="253"/>
      <c r="E133" s="253"/>
      <c r="F133" s="274" t="s">
        <v>533</v>
      </c>
      <c r="G133" s="253"/>
      <c r="H133" s="253" t="s">
        <v>567</v>
      </c>
      <c r="I133" s="253" t="s">
        <v>529</v>
      </c>
      <c r="J133" s="253">
        <v>50</v>
      </c>
      <c r="K133" s="299"/>
    </row>
    <row r="134" spans="2:11" s="1" customFormat="1" ht="15" customHeight="1">
      <c r="B134" s="296"/>
      <c r="C134" s="253" t="s">
        <v>546</v>
      </c>
      <c r="D134" s="253"/>
      <c r="E134" s="253"/>
      <c r="F134" s="274" t="s">
        <v>533</v>
      </c>
      <c r="G134" s="253"/>
      <c r="H134" s="253" t="s">
        <v>567</v>
      </c>
      <c r="I134" s="253" t="s">
        <v>529</v>
      </c>
      <c r="J134" s="253">
        <v>50</v>
      </c>
      <c r="K134" s="299"/>
    </row>
    <row r="135" spans="2:11" s="1" customFormat="1" ht="15" customHeight="1">
      <c r="B135" s="296"/>
      <c r="C135" s="253" t="s">
        <v>552</v>
      </c>
      <c r="D135" s="253"/>
      <c r="E135" s="253"/>
      <c r="F135" s="274" t="s">
        <v>533</v>
      </c>
      <c r="G135" s="253"/>
      <c r="H135" s="253" t="s">
        <v>567</v>
      </c>
      <c r="I135" s="253" t="s">
        <v>529</v>
      </c>
      <c r="J135" s="253">
        <v>50</v>
      </c>
      <c r="K135" s="299"/>
    </row>
    <row r="136" spans="2:11" s="1" customFormat="1" ht="15" customHeight="1">
      <c r="B136" s="296"/>
      <c r="C136" s="253" t="s">
        <v>554</v>
      </c>
      <c r="D136" s="253"/>
      <c r="E136" s="253"/>
      <c r="F136" s="274" t="s">
        <v>533</v>
      </c>
      <c r="G136" s="253"/>
      <c r="H136" s="253" t="s">
        <v>567</v>
      </c>
      <c r="I136" s="253" t="s">
        <v>529</v>
      </c>
      <c r="J136" s="253">
        <v>50</v>
      </c>
      <c r="K136" s="299"/>
    </row>
    <row r="137" spans="2:11" s="1" customFormat="1" ht="15" customHeight="1">
      <c r="B137" s="296"/>
      <c r="C137" s="253" t="s">
        <v>555</v>
      </c>
      <c r="D137" s="253"/>
      <c r="E137" s="253"/>
      <c r="F137" s="274" t="s">
        <v>533</v>
      </c>
      <c r="G137" s="253"/>
      <c r="H137" s="253" t="s">
        <v>580</v>
      </c>
      <c r="I137" s="253" t="s">
        <v>529</v>
      </c>
      <c r="J137" s="253">
        <v>255</v>
      </c>
      <c r="K137" s="299"/>
    </row>
    <row r="138" spans="2:11" s="1" customFormat="1" ht="15" customHeight="1">
      <c r="B138" s="296"/>
      <c r="C138" s="253" t="s">
        <v>557</v>
      </c>
      <c r="D138" s="253"/>
      <c r="E138" s="253"/>
      <c r="F138" s="274" t="s">
        <v>527</v>
      </c>
      <c r="G138" s="253"/>
      <c r="H138" s="253" t="s">
        <v>581</v>
      </c>
      <c r="I138" s="253" t="s">
        <v>559</v>
      </c>
      <c r="J138" s="253"/>
      <c r="K138" s="299"/>
    </row>
    <row r="139" spans="2:11" s="1" customFormat="1" ht="15" customHeight="1">
      <c r="B139" s="296"/>
      <c r="C139" s="253" t="s">
        <v>560</v>
      </c>
      <c r="D139" s="253"/>
      <c r="E139" s="253"/>
      <c r="F139" s="274" t="s">
        <v>527</v>
      </c>
      <c r="G139" s="253"/>
      <c r="H139" s="253" t="s">
        <v>582</v>
      </c>
      <c r="I139" s="253" t="s">
        <v>562</v>
      </c>
      <c r="J139" s="253"/>
      <c r="K139" s="299"/>
    </row>
    <row r="140" spans="2:11" s="1" customFormat="1" ht="15" customHeight="1">
      <c r="B140" s="296"/>
      <c r="C140" s="253" t="s">
        <v>563</v>
      </c>
      <c r="D140" s="253"/>
      <c r="E140" s="253"/>
      <c r="F140" s="274" t="s">
        <v>527</v>
      </c>
      <c r="G140" s="253"/>
      <c r="H140" s="253" t="s">
        <v>563</v>
      </c>
      <c r="I140" s="253" t="s">
        <v>562</v>
      </c>
      <c r="J140" s="253"/>
      <c r="K140" s="299"/>
    </row>
    <row r="141" spans="2:11" s="1" customFormat="1" ht="15" customHeight="1">
      <c r="B141" s="296"/>
      <c r="C141" s="253" t="s">
        <v>39</v>
      </c>
      <c r="D141" s="253"/>
      <c r="E141" s="253"/>
      <c r="F141" s="274" t="s">
        <v>527</v>
      </c>
      <c r="G141" s="253"/>
      <c r="H141" s="253" t="s">
        <v>583</v>
      </c>
      <c r="I141" s="253" t="s">
        <v>562</v>
      </c>
      <c r="J141" s="253"/>
      <c r="K141" s="299"/>
    </row>
    <row r="142" spans="2:11" s="1" customFormat="1" ht="15" customHeight="1">
      <c r="B142" s="296"/>
      <c r="C142" s="253" t="s">
        <v>584</v>
      </c>
      <c r="D142" s="253"/>
      <c r="E142" s="253"/>
      <c r="F142" s="274" t="s">
        <v>527</v>
      </c>
      <c r="G142" s="253"/>
      <c r="H142" s="253" t="s">
        <v>585</v>
      </c>
      <c r="I142" s="253" t="s">
        <v>562</v>
      </c>
      <c r="J142" s="253"/>
      <c r="K142" s="299"/>
    </row>
    <row r="143" spans="2:11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pans="2:11" s="1" customFormat="1" ht="18.75" customHeight="1">
      <c r="B144" s="287"/>
      <c r="C144" s="287"/>
      <c r="D144" s="287"/>
      <c r="E144" s="287"/>
      <c r="F144" s="288"/>
      <c r="G144" s="287"/>
      <c r="H144" s="287"/>
      <c r="I144" s="287"/>
      <c r="J144" s="287"/>
      <c r="K144" s="287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372" t="s">
        <v>586</v>
      </c>
      <c r="D147" s="372"/>
      <c r="E147" s="372"/>
      <c r="F147" s="372"/>
      <c r="G147" s="372"/>
      <c r="H147" s="372"/>
      <c r="I147" s="372"/>
      <c r="J147" s="372"/>
      <c r="K147" s="265"/>
    </row>
    <row r="148" spans="2:11" s="1" customFormat="1" ht="17.25" customHeight="1">
      <c r="B148" s="264"/>
      <c r="C148" s="266" t="s">
        <v>521</v>
      </c>
      <c r="D148" s="266"/>
      <c r="E148" s="266"/>
      <c r="F148" s="266" t="s">
        <v>522</v>
      </c>
      <c r="G148" s="267"/>
      <c r="H148" s="266" t="s">
        <v>55</v>
      </c>
      <c r="I148" s="266" t="s">
        <v>58</v>
      </c>
      <c r="J148" s="266" t="s">
        <v>523</v>
      </c>
      <c r="K148" s="265"/>
    </row>
    <row r="149" spans="2:11" s="1" customFormat="1" ht="17.25" customHeight="1">
      <c r="B149" s="264"/>
      <c r="C149" s="268" t="s">
        <v>524</v>
      </c>
      <c r="D149" s="268"/>
      <c r="E149" s="268"/>
      <c r="F149" s="269" t="s">
        <v>525</v>
      </c>
      <c r="G149" s="270"/>
      <c r="H149" s="268"/>
      <c r="I149" s="268"/>
      <c r="J149" s="268" t="s">
        <v>526</v>
      </c>
      <c r="K149" s="265"/>
    </row>
    <row r="150" spans="2:11" s="1" customFormat="1" ht="5.25" customHeight="1">
      <c r="B150" s="276"/>
      <c r="C150" s="271"/>
      <c r="D150" s="271"/>
      <c r="E150" s="271"/>
      <c r="F150" s="271"/>
      <c r="G150" s="272"/>
      <c r="H150" s="271"/>
      <c r="I150" s="271"/>
      <c r="J150" s="271"/>
      <c r="K150" s="299"/>
    </row>
    <row r="151" spans="2:11" s="1" customFormat="1" ht="15" customHeight="1">
      <c r="B151" s="276"/>
      <c r="C151" s="303" t="s">
        <v>530</v>
      </c>
      <c r="D151" s="253"/>
      <c r="E151" s="253"/>
      <c r="F151" s="304" t="s">
        <v>527</v>
      </c>
      <c r="G151" s="253"/>
      <c r="H151" s="303" t="s">
        <v>567</v>
      </c>
      <c r="I151" s="303" t="s">
        <v>529</v>
      </c>
      <c r="J151" s="303">
        <v>120</v>
      </c>
      <c r="K151" s="299"/>
    </row>
    <row r="152" spans="2:11" s="1" customFormat="1" ht="15" customHeight="1">
      <c r="B152" s="276"/>
      <c r="C152" s="303" t="s">
        <v>576</v>
      </c>
      <c r="D152" s="253"/>
      <c r="E152" s="253"/>
      <c r="F152" s="304" t="s">
        <v>527</v>
      </c>
      <c r="G152" s="253"/>
      <c r="H152" s="303" t="s">
        <v>587</v>
      </c>
      <c r="I152" s="303" t="s">
        <v>529</v>
      </c>
      <c r="J152" s="303" t="s">
        <v>578</v>
      </c>
      <c r="K152" s="299"/>
    </row>
    <row r="153" spans="2:11" s="1" customFormat="1" ht="15" customHeight="1">
      <c r="B153" s="276"/>
      <c r="C153" s="303" t="s">
        <v>475</v>
      </c>
      <c r="D153" s="253"/>
      <c r="E153" s="253"/>
      <c r="F153" s="304" t="s">
        <v>527</v>
      </c>
      <c r="G153" s="253"/>
      <c r="H153" s="303" t="s">
        <v>588</v>
      </c>
      <c r="I153" s="303" t="s">
        <v>529</v>
      </c>
      <c r="J153" s="303" t="s">
        <v>578</v>
      </c>
      <c r="K153" s="299"/>
    </row>
    <row r="154" spans="2:11" s="1" customFormat="1" ht="15" customHeight="1">
      <c r="B154" s="276"/>
      <c r="C154" s="303" t="s">
        <v>532</v>
      </c>
      <c r="D154" s="253"/>
      <c r="E154" s="253"/>
      <c r="F154" s="304" t="s">
        <v>533</v>
      </c>
      <c r="G154" s="253"/>
      <c r="H154" s="303" t="s">
        <v>567</v>
      </c>
      <c r="I154" s="303" t="s">
        <v>529</v>
      </c>
      <c r="J154" s="303">
        <v>50</v>
      </c>
      <c r="K154" s="299"/>
    </row>
    <row r="155" spans="2:11" s="1" customFormat="1" ht="15" customHeight="1">
      <c r="B155" s="276"/>
      <c r="C155" s="303" t="s">
        <v>535</v>
      </c>
      <c r="D155" s="253"/>
      <c r="E155" s="253"/>
      <c r="F155" s="304" t="s">
        <v>527</v>
      </c>
      <c r="G155" s="253"/>
      <c r="H155" s="303" t="s">
        <v>567</v>
      </c>
      <c r="I155" s="303" t="s">
        <v>537</v>
      </c>
      <c r="J155" s="303"/>
      <c r="K155" s="299"/>
    </row>
    <row r="156" spans="2:11" s="1" customFormat="1" ht="15" customHeight="1">
      <c r="B156" s="276"/>
      <c r="C156" s="303" t="s">
        <v>546</v>
      </c>
      <c r="D156" s="253"/>
      <c r="E156" s="253"/>
      <c r="F156" s="304" t="s">
        <v>533</v>
      </c>
      <c r="G156" s="253"/>
      <c r="H156" s="303" t="s">
        <v>567</v>
      </c>
      <c r="I156" s="303" t="s">
        <v>529</v>
      </c>
      <c r="J156" s="303">
        <v>50</v>
      </c>
      <c r="K156" s="299"/>
    </row>
    <row r="157" spans="2:11" s="1" customFormat="1" ht="15" customHeight="1">
      <c r="B157" s="276"/>
      <c r="C157" s="303" t="s">
        <v>554</v>
      </c>
      <c r="D157" s="253"/>
      <c r="E157" s="253"/>
      <c r="F157" s="304" t="s">
        <v>533</v>
      </c>
      <c r="G157" s="253"/>
      <c r="H157" s="303" t="s">
        <v>567</v>
      </c>
      <c r="I157" s="303" t="s">
        <v>529</v>
      </c>
      <c r="J157" s="303">
        <v>50</v>
      </c>
      <c r="K157" s="299"/>
    </row>
    <row r="158" spans="2:11" s="1" customFormat="1" ht="15" customHeight="1">
      <c r="B158" s="276"/>
      <c r="C158" s="303" t="s">
        <v>552</v>
      </c>
      <c r="D158" s="253"/>
      <c r="E158" s="253"/>
      <c r="F158" s="304" t="s">
        <v>533</v>
      </c>
      <c r="G158" s="253"/>
      <c r="H158" s="303" t="s">
        <v>567</v>
      </c>
      <c r="I158" s="303" t="s">
        <v>529</v>
      </c>
      <c r="J158" s="303">
        <v>50</v>
      </c>
      <c r="K158" s="299"/>
    </row>
    <row r="159" spans="2:11" s="1" customFormat="1" ht="15" customHeight="1">
      <c r="B159" s="276"/>
      <c r="C159" s="303" t="s">
        <v>93</v>
      </c>
      <c r="D159" s="253"/>
      <c r="E159" s="253"/>
      <c r="F159" s="304" t="s">
        <v>527</v>
      </c>
      <c r="G159" s="253"/>
      <c r="H159" s="303" t="s">
        <v>589</v>
      </c>
      <c r="I159" s="303" t="s">
        <v>529</v>
      </c>
      <c r="J159" s="303" t="s">
        <v>590</v>
      </c>
      <c r="K159" s="299"/>
    </row>
    <row r="160" spans="2:11" s="1" customFormat="1" ht="15" customHeight="1">
      <c r="B160" s="276"/>
      <c r="C160" s="303" t="s">
        <v>591</v>
      </c>
      <c r="D160" s="253"/>
      <c r="E160" s="253"/>
      <c r="F160" s="304" t="s">
        <v>527</v>
      </c>
      <c r="G160" s="253"/>
      <c r="H160" s="303" t="s">
        <v>592</v>
      </c>
      <c r="I160" s="303" t="s">
        <v>562</v>
      </c>
      <c r="J160" s="303"/>
      <c r="K160" s="299"/>
    </row>
    <row r="161" spans="2:11" s="1" customFormat="1" ht="15" customHeight="1">
      <c r="B161" s="305"/>
      <c r="C161" s="285"/>
      <c r="D161" s="285"/>
      <c r="E161" s="285"/>
      <c r="F161" s="285"/>
      <c r="G161" s="285"/>
      <c r="H161" s="285"/>
      <c r="I161" s="285"/>
      <c r="J161" s="285"/>
      <c r="K161" s="306"/>
    </row>
    <row r="162" spans="2:11" s="1" customFormat="1" ht="18.75" customHeight="1">
      <c r="B162" s="287"/>
      <c r="C162" s="297"/>
      <c r="D162" s="297"/>
      <c r="E162" s="297"/>
      <c r="F162" s="307"/>
      <c r="G162" s="297"/>
      <c r="H162" s="297"/>
      <c r="I162" s="297"/>
      <c r="J162" s="297"/>
      <c r="K162" s="287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373" t="s">
        <v>593</v>
      </c>
      <c r="D165" s="373"/>
      <c r="E165" s="373"/>
      <c r="F165" s="373"/>
      <c r="G165" s="373"/>
      <c r="H165" s="373"/>
      <c r="I165" s="373"/>
      <c r="J165" s="373"/>
      <c r="K165" s="246"/>
    </row>
    <row r="166" spans="2:11" s="1" customFormat="1" ht="17.25" customHeight="1">
      <c r="B166" s="245"/>
      <c r="C166" s="266" t="s">
        <v>521</v>
      </c>
      <c r="D166" s="266"/>
      <c r="E166" s="266"/>
      <c r="F166" s="266" t="s">
        <v>522</v>
      </c>
      <c r="G166" s="308"/>
      <c r="H166" s="309" t="s">
        <v>55</v>
      </c>
      <c r="I166" s="309" t="s">
        <v>58</v>
      </c>
      <c r="J166" s="266" t="s">
        <v>523</v>
      </c>
      <c r="K166" s="246"/>
    </row>
    <row r="167" spans="2:11" s="1" customFormat="1" ht="17.25" customHeight="1">
      <c r="B167" s="247"/>
      <c r="C167" s="268" t="s">
        <v>524</v>
      </c>
      <c r="D167" s="268"/>
      <c r="E167" s="268"/>
      <c r="F167" s="269" t="s">
        <v>525</v>
      </c>
      <c r="G167" s="310"/>
      <c r="H167" s="311"/>
      <c r="I167" s="311"/>
      <c r="J167" s="268" t="s">
        <v>526</v>
      </c>
      <c r="K167" s="248"/>
    </row>
    <row r="168" spans="2:11" s="1" customFormat="1" ht="5.25" customHeight="1">
      <c r="B168" s="276"/>
      <c r="C168" s="271"/>
      <c r="D168" s="271"/>
      <c r="E168" s="271"/>
      <c r="F168" s="271"/>
      <c r="G168" s="272"/>
      <c r="H168" s="271"/>
      <c r="I168" s="271"/>
      <c r="J168" s="271"/>
      <c r="K168" s="299"/>
    </row>
    <row r="169" spans="2:11" s="1" customFormat="1" ht="15" customHeight="1">
      <c r="B169" s="276"/>
      <c r="C169" s="253" t="s">
        <v>530</v>
      </c>
      <c r="D169" s="253"/>
      <c r="E169" s="253"/>
      <c r="F169" s="274" t="s">
        <v>527</v>
      </c>
      <c r="G169" s="253"/>
      <c r="H169" s="253" t="s">
        <v>567</v>
      </c>
      <c r="I169" s="253" t="s">
        <v>529</v>
      </c>
      <c r="J169" s="253">
        <v>120</v>
      </c>
      <c r="K169" s="299"/>
    </row>
    <row r="170" spans="2:11" s="1" customFormat="1" ht="15" customHeight="1">
      <c r="B170" s="276"/>
      <c r="C170" s="253" t="s">
        <v>576</v>
      </c>
      <c r="D170" s="253"/>
      <c r="E170" s="253"/>
      <c r="F170" s="274" t="s">
        <v>527</v>
      </c>
      <c r="G170" s="253"/>
      <c r="H170" s="253" t="s">
        <v>577</v>
      </c>
      <c r="I170" s="253" t="s">
        <v>529</v>
      </c>
      <c r="J170" s="253" t="s">
        <v>578</v>
      </c>
      <c r="K170" s="299"/>
    </row>
    <row r="171" spans="2:11" s="1" customFormat="1" ht="15" customHeight="1">
      <c r="B171" s="276"/>
      <c r="C171" s="253" t="s">
        <v>475</v>
      </c>
      <c r="D171" s="253"/>
      <c r="E171" s="253"/>
      <c r="F171" s="274" t="s">
        <v>527</v>
      </c>
      <c r="G171" s="253"/>
      <c r="H171" s="253" t="s">
        <v>594</v>
      </c>
      <c r="I171" s="253" t="s">
        <v>529</v>
      </c>
      <c r="J171" s="253" t="s">
        <v>578</v>
      </c>
      <c r="K171" s="299"/>
    </row>
    <row r="172" spans="2:11" s="1" customFormat="1" ht="15" customHeight="1">
      <c r="B172" s="276"/>
      <c r="C172" s="253" t="s">
        <v>532</v>
      </c>
      <c r="D172" s="253"/>
      <c r="E172" s="253"/>
      <c r="F172" s="274" t="s">
        <v>533</v>
      </c>
      <c r="G172" s="253"/>
      <c r="H172" s="253" t="s">
        <v>594</v>
      </c>
      <c r="I172" s="253" t="s">
        <v>529</v>
      </c>
      <c r="J172" s="253">
        <v>50</v>
      </c>
      <c r="K172" s="299"/>
    </row>
    <row r="173" spans="2:11" s="1" customFormat="1" ht="15" customHeight="1">
      <c r="B173" s="276"/>
      <c r="C173" s="253" t="s">
        <v>535</v>
      </c>
      <c r="D173" s="253"/>
      <c r="E173" s="253"/>
      <c r="F173" s="274" t="s">
        <v>527</v>
      </c>
      <c r="G173" s="253"/>
      <c r="H173" s="253" t="s">
        <v>594</v>
      </c>
      <c r="I173" s="253" t="s">
        <v>537</v>
      </c>
      <c r="J173" s="253"/>
      <c r="K173" s="299"/>
    </row>
    <row r="174" spans="2:11" s="1" customFormat="1" ht="15" customHeight="1">
      <c r="B174" s="276"/>
      <c r="C174" s="253" t="s">
        <v>546</v>
      </c>
      <c r="D174" s="253"/>
      <c r="E174" s="253"/>
      <c r="F174" s="274" t="s">
        <v>533</v>
      </c>
      <c r="G174" s="253"/>
      <c r="H174" s="253" t="s">
        <v>594</v>
      </c>
      <c r="I174" s="253" t="s">
        <v>529</v>
      </c>
      <c r="J174" s="253">
        <v>50</v>
      </c>
      <c r="K174" s="299"/>
    </row>
    <row r="175" spans="2:11" s="1" customFormat="1" ht="15" customHeight="1">
      <c r="B175" s="276"/>
      <c r="C175" s="253" t="s">
        <v>554</v>
      </c>
      <c r="D175" s="253"/>
      <c r="E175" s="253"/>
      <c r="F175" s="274" t="s">
        <v>533</v>
      </c>
      <c r="G175" s="253"/>
      <c r="H175" s="253" t="s">
        <v>594</v>
      </c>
      <c r="I175" s="253" t="s">
        <v>529</v>
      </c>
      <c r="J175" s="253">
        <v>50</v>
      </c>
      <c r="K175" s="299"/>
    </row>
    <row r="176" spans="2:11" s="1" customFormat="1" ht="15" customHeight="1">
      <c r="B176" s="276"/>
      <c r="C176" s="253" t="s">
        <v>552</v>
      </c>
      <c r="D176" s="253"/>
      <c r="E176" s="253"/>
      <c r="F176" s="274" t="s">
        <v>533</v>
      </c>
      <c r="G176" s="253"/>
      <c r="H176" s="253" t="s">
        <v>594</v>
      </c>
      <c r="I176" s="253" t="s">
        <v>529</v>
      </c>
      <c r="J176" s="253">
        <v>50</v>
      </c>
      <c r="K176" s="299"/>
    </row>
    <row r="177" spans="2:11" s="1" customFormat="1" ht="15" customHeight="1">
      <c r="B177" s="276"/>
      <c r="C177" s="253" t="s">
        <v>104</v>
      </c>
      <c r="D177" s="253"/>
      <c r="E177" s="253"/>
      <c r="F177" s="274" t="s">
        <v>527</v>
      </c>
      <c r="G177" s="253"/>
      <c r="H177" s="253" t="s">
        <v>595</v>
      </c>
      <c r="I177" s="253" t="s">
        <v>596</v>
      </c>
      <c r="J177" s="253"/>
      <c r="K177" s="299"/>
    </row>
    <row r="178" spans="2:11" s="1" customFormat="1" ht="15" customHeight="1">
      <c r="B178" s="276"/>
      <c r="C178" s="253" t="s">
        <v>58</v>
      </c>
      <c r="D178" s="253"/>
      <c r="E178" s="253"/>
      <c r="F178" s="274" t="s">
        <v>527</v>
      </c>
      <c r="G178" s="253"/>
      <c r="H178" s="253" t="s">
        <v>597</v>
      </c>
      <c r="I178" s="253" t="s">
        <v>598</v>
      </c>
      <c r="J178" s="253">
        <v>1</v>
      </c>
      <c r="K178" s="299"/>
    </row>
    <row r="179" spans="2:11" s="1" customFormat="1" ht="15" customHeight="1">
      <c r="B179" s="276"/>
      <c r="C179" s="253" t="s">
        <v>54</v>
      </c>
      <c r="D179" s="253"/>
      <c r="E179" s="253"/>
      <c r="F179" s="274" t="s">
        <v>527</v>
      </c>
      <c r="G179" s="253"/>
      <c r="H179" s="253" t="s">
        <v>599</v>
      </c>
      <c r="I179" s="253" t="s">
        <v>529</v>
      </c>
      <c r="J179" s="253">
        <v>20</v>
      </c>
      <c r="K179" s="299"/>
    </row>
    <row r="180" spans="2:11" s="1" customFormat="1" ht="15" customHeight="1">
      <c r="B180" s="276"/>
      <c r="C180" s="253" t="s">
        <v>55</v>
      </c>
      <c r="D180" s="253"/>
      <c r="E180" s="253"/>
      <c r="F180" s="274" t="s">
        <v>527</v>
      </c>
      <c r="G180" s="253"/>
      <c r="H180" s="253" t="s">
        <v>600</v>
      </c>
      <c r="I180" s="253" t="s">
        <v>529</v>
      </c>
      <c r="J180" s="253">
        <v>255</v>
      </c>
      <c r="K180" s="299"/>
    </row>
    <row r="181" spans="2:11" s="1" customFormat="1" ht="15" customHeight="1">
      <c r="B181" s="276"/>
      <c r="C181" s="253" t="s">
        <v>105</v>
      </c>
      <c r="D181" s="253"/>
      <c r="E181" s="253"/>
      <c r="F181" s="274" t="s">
        <v>527</v>
      </c>
      <c r="G181" s="253"/>
      <c r="H181" s="253" t="s">
        <v>491</v>
      </c>
      <c r="I181" s="253" t="s">
        <v>529</v>
      </c>
      <c r="J181" s="253">
        <v>10</v>
      </c>
      <c r="K181" s="299"/>
    </row>
    <row r="182" spans="2:11" s="1" customFormat="1" ht="15" customHeight="1">
      <c r="B182" s="276"/>
      <c r="C182" s="253" t="s">
        <v>106</v>
      </c>
      <c r="D182" s="253"/>
      <c r="E182" s="253"/>
      <c r="F182" s="274" t="s">
        <v>527</v>
      </c>
      <c r="G182" s="253"/>
      <c r="H182" s="253" t="s">
        <v>601</v>
      </c>
      <c r="I182" s="253" t="s">
        <v>562</v>
      </c>
      <c r="J182" s="253"/>
      <c r="K182" s="299"/>
    </row>
    <row r="183" spans="2:11" s="1" customFormat="1" ht="15" customHeight="1">
      <c r="B183" s="276"/>
      <c r="C183" s="253" t="s">
        <v>602</v>
      </c>
      <c r="D183" s="253"/>
      <c r="E183" s="253"/>
      <c r="F183" s="274" t="s">
        <v>527</v>
      </c>
      <c r="G183" s="253"/>
      <c r="H183" s="253" t="s">
        <v>603</v>
      </c>
      <c r="I183" s="253" t="s">
        <v>562</v>
      </c>
      <c r="J183" s="253"/>
      <c r="K183" s="299"/>
    </row>
    <row r="184" spans="2:11" s="1" customFormat="1" ht="15" customHeight="1">
      <c r="B184" s="276"/>
      <c r="C184" s="253" t="s">
        <v>591</v>
      </c>
      <c r="D184" s="253"/>
      <c r="E184" s="253"/>
      <c r="F184" s="274" t="s">
        <v>527</v>
      </c>
      <c r="G184" s="253"/>
      <c r="H184" s="253" t="s">
        <v>604</v>
      </c>
      <c r="I184" s="253" t="s">
        <v>562</v>
      </c>
      <c r="J184" s="253"/>
      <c r="K184" s="299"/>
    </row>
    <row r="185" spans="2:11" s="1" customFormat="1" ht="15" customHeight="1">
      <c r="B185" s="276"/>
      <c r="C185" s="253" t="s">
        <v>108</v>
      </c>
      <c r="D185" s="253"/>
      <c r="E185" s="253"/>
      <c r="F185" s="274" t="s">
        <v>533</v>
      </c>
      <c r="G185" s="253"/>
      <c r="H185" s="253" t="s">
        <v>605</v>
      </c>
      <c r="I185" s="253" t="s">
        <v>529</v>
      </c>
      <c r="J185" s="253">
        <v>50</v>
      </c>
      <c r="K185" s="299"/>
    </row>
    <row r="186" spans="2:11" s="1" customFormat="1" ht="15" customHeight="1">
      <c r="B186" s="276"/>
      <c r="C186" s="253" t="s">
        <v>606</v>
      </c>
      <c r="D186" s="253"/>
      <c r="E186" s="253"/>
      <c r="F186" s="274" t="s">
        <v>533</v>
      </c>
      <c r="G186" s="253"/>
      <c r="H186" s="253" t="s">
        <v>607</v>
      </c>
      <c r="I186" s="253" t="s">
        <v>608</v>
      </c>
      <c r="J186" s="253"/>
      <c r="K186" s="299"/>
    </row>
    <row r="187" spans="2:11" s="1" customFormat="1" ht="15" customHeight="1">
      <c r="B187" s="276"/>
      <c r="C187" s="253" t="s">
        <v>609</v>
      </c>
      <c r="D187" s="253"/>
      <c r="E187" s="253"/>
      <c r="F187" s="274" t="s">
        <v>533</v>
      </c>
      <c r="G187" s="253"/>
      <c r="H187" s="253" t="s">
        <v>610</v>
      </c>
      <c r="I187" s="253" t="s">
        <v>608</v>
      </c>
      <c r="J187" s="253"/>
      <c r="K187" s="299"/>
    </row>
    <row r="188" spans="2:11" s="1" customFormat="1" ht="15" customHeight="1">
      <c r="B188" s="276"/>
      <c r="C188" s="253" t="s">
        <v>611</v>
      </c>
      <c r="D188" s="253"/>
      <c r="E188" s="253"/>
      <c r="F188" s="274" t="s">
        <v>533</v>
      </c>
      <c r="G188" s="253"/>
      <c r="H188" s="253" t="s">
        <v>612</v>
      </c>
      <c r="I188" s="253" t="s">
        <v>608</v>
      </c>
      <c r="J188" s="253"/>
      <c r="K188" s="299"/>
    </row>
    <row r="189" spans="2:11" s="1" customFormat="1" ht="15" customHeight="1">
      <c r="B189" s="276"/>
      <c r="C189" s="312" t="s">
        <v>613</v>
      </c>
      <c r="D189" s="253"/>
      <c r="E189" s="253"/>
      <c r="F189" s="274" t="s">
        <v>533</v>
      </c>
      <c r="G189" s="253"/>
      <c r="H189" s="253" t="s">
        <v>614</v>
      </c>
      <c r="I189" s="253" t="s">
        <v>615</v>
      </c>
      <c r="J189" s="313" t="s">
        <v>616</v>
      </c>
      <c r="K189" s="299"/>
    </row>
    <row r="190" spans="2:11" s="1" customFormat="1" ht="15" customHeight="1">
      <c r="B190" s="276"/>
      <c r="C190" s="312" t="s">
        <v>43</v>
      </c>
      <c r="D190" s="253"/>
      <c r="E190" s="253"/>
      <c r="F190" s="274" t="s">
        <v>527</v>
      </c>
      <c r="G190" s="253"/>
      <c r="H190" s="250" t="s">
        <v>617</v>
      </c>
      <c r="I190" s="253" t="s">
        <v>618</v>
      </c>
      <c r="J190" s="253"/>
      <c r="K190" s="299"/>
    </row>
    <row r="191" spans="2:11" s="1" customFormat="1" ht="15" customHeight="1">
      <c r="B191" s="276"/>
      <c r="C191" s="312" t="s">
        <v>619</v>
      </c>
      <c r="D191" s="253"/>
      <c r="E191" s="253"/>
      <c r="F191" s="274" t="s">
        <v>527</v>
      </c>
      <c r="G191" s="253"/>
      <c r="H191" s="253" t="s">
        <v>620</v>
      </c>
      <c r="I191" s="253" t="s">
        <v>562</v>
      </c>
      <c r="J191" s="253"/>
      <c r="K191" s="299"/>
    </row>
    <row r="192" spans="2:11" s="1" customFormat="1" ht="15" customHeight="1">
      <c r="B192" s="276"/>
      <c r="C192" s="312" t="s">
        <v>621</v>
      </c>
      <c r="D192" s="253"/>
      <c r="E192" s="253"/>
      <c r="F192" s="274" t="s">
        <v>527</v>
      </c>
      <c r="G192" s="253"/>
      <c r="H192" s="253" t="s">
        <v>622</v>
      </c>
      <c r="I192" s="253" t="s">
        <v>562</v>
      </c>
      <c r="J192" s="253"/>
      <c r="K192" s="299"/>
    </row>
    <row r="193" spans="2:11" s="1" customFormat="1" ht="15" customHeight="1">
      <c r="B193" s="276"/>
      <c r="C193" s="312" t="s">
        <v>623</v>
      </c>
      <c r="D193" s="253"/>
      <c r="E193" s="253"/>
      <c r="F193" s="274" t="s">
        <v>533</v>
      </c>
      <c r="G193" s="253"/>
      <c r="H193" s="253" t="s">
        <v>624</v>
      </c>
      <c r="I193" s="253" t="s">
        <v>562</v>
      </c>
      <c r="J193" s="253"/>
      <c r="K193" s="299"/>
    </row>
    <row r="194" spans="2:11" s="1" customFormat="1" ht="15" customHeight="1">
      <c r="B194" s="305"/>
      <c r="C194" s="314"/>
      <c r="D194" s="285"/>
      <c r="E194" s="285"/>
      <c r="F194" s="285"/>
      <c r="G194" s="285"/>
      <c r="H194" s="285"/>
      <c r="I194" s="285"/>
      <c r="J194" s="285"/>
      <c r="K194" s="306"/>
    </row>
    <row r="195" spans="2:11" s="1" customFormat="1" ht="18.75" customHeight="1">
      <c r="B195" s="287"/>
      <c r="C195" s="297"/>
      <c r="D195" s="297"/>
      <c r="E195" s="297"/>
      <c r="F195" s="307"/>
      <c r="G195" s="297"/>
      <c r="H195" s="297"/>
      <c r="I195" s="297"/>
      <c r="J195" s="297"/>
      <c r="K195" s="287"/>
    </row>
    <row r="196" spans="2:11" s="1" customFormat="1" ht="18.75" customHeight="1">
      <c r="B196" s="287"/>
      <c r="C196" s="297"/>
      <c r="D196" s="297"/>
      <c r="E196" s="297"/>
      <c r="F196" s="307"/>
      <c r="G196" s="297"/>
      <c r="H196" s="297"/>
      <c r="I196" s="297"/>
      <c r="J196" s="297"/>
      <c r="K196" s="287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3.5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s="1" customFormat="1" ht="21">
      <c r="B199" s="245"/>
      <c r="C199" s="373" t="s">
        <v>625</v>
      </c>
      <c r="D199" s="373"/>
      <c r="E199" s="373"/>
      <c r="F199" s="373"/>
      <c r="G199" s="373"/>
      <c r="H199" s="373"/>
      <c r="I199" s="373"/>
      <c r="J199" s="373"/>
      <c r="K199" s="246"/>
    </row>
    <row r="200" spans="2:11" s="1" customFormat="1" ht="25.5" customHeight="1">
      <c r="B200" s="245"/>
      <c r="C200" s="315" t="s">
        <v>626</v>
      </c>
      <c r="D200" s="315"/>
      <c r="E200" s="315"/>
      <c r="F200" s="315" t="s">
        <v>627</v>
      </c>
      <c r="G200" s="316"/>
      <c r="H200" s="374" t="s">
        <v>628</v>
      </c>
      <c r="I200" s="374"/>
      <c r="J200" s="374"/>
      <c r="K200" s="246"/>
    </row>
    <row r="201" spans="2:11" s="1" customFormat="1" ht="5.25" customHeight="1">
      <c r="B201" s="276"/>
      <c r="C201" s="271"/>
      <c r="D201" s="271"/>
      <c r="E201" s="271"/>
      <c r="F201" s="271"/>
      <c r="G201" s="297"/>
      <c r="H201" s="271"/>
      <c r="I201" s="271"/>
      <c r="J201" s="271"/>
      <c r="K201" s="299"/>
    </row>
    <row r="202" spans="2:11" s="1" customFormat="1" ht="15" customHeight="1">
      <c r="B202" s="276"/>
      <c r="C202" s="253" t="s">
        <v>618</v>
      </c>
      <c r="D202" s="253"/>
      <c r="E202" s="253"/>
      <c r="F202" s="274" t="s">
        <v>44</v>
      </c>
      <c r="G202" s="253"/>
      <c r="H202" s="375" t="s">
        <v>629</v>
      </c>
      <c r="I202" s="375"/>
      <c r="J202" s="375"/>
      <c r="K202" s="299"/>
    </row>
    <row r="203" spans="2:11" s="1" customFormat="1" ht="15" customHeight="1">
      <c r="B203" s="276"/>
      <c r="C203" s="253"/>
      <c r="D203" s="253"/>
      <c r="E203" s="253"/>
      <c r="F203" s="274" t="s">
        <v>45</v>
      </c>
      <c r="G203" s="253"/>
      <c r="H203" s="375" t="s">
        <v>630</v>
      </c>
      <c r="I203" s="375"/>
      <c r="J203" s="375"/>
      <c r="K203" s="299"/>
    </row>
    <row r="204" spans="2:11" s="1" customFormat="1" ht="15" customHeight="1">
      <c r="B204" s="276"/>
      <c r="C204" s="253"/>
      <c r="D204" s="253"/>
      <c r="E204" s="253"/>
      <c r="F204" s="274" t="s">
        <v>48</v>
      </c>
      <c r="G204" s="253"/>
      <c r="H204" s="375" t="s">
        <v>631</v>
      </c>
      <c r="I204" s="375"/>
      <c r="J204" s="375"/>
      <c r="K204" s="299"/>
    </row>
    <row r="205" spans="2:11" s="1" customFormat="1" ht="15" customHeight="1">
      <c r="B205" s="276"/>
      <c r="C205" s="253"/>
      <c r="D205" s="253"/>
      <c r="E205" s="253"/>
      <c r="F205" s="274" t="s">
        <v>46</v>
      </c>
      <c r="G205" s="253"/>
      <c r="H205" s="375" t="s">
        <v>632</v>
      </c>
      <c r="I205" s="375"/>
      <c r="J205" s="375"/>
      <c r="K205" s="299"/>
    </row>
    <row r="206" spans="2:11" s="1" customFormat="1" ht="15" customHeight="1">
      <c r="B206" s="276"/>
      <c r="C206" s="253"/>
      <c r="D206" s="253"/>
      <c r="E206" s="253"/>
      <c r="F206" s="274" t="s">
        <v>47</v>
      </c>
      <c r="G206" s="253"/>
      <c r="H206" s="375" t="s">
        <v>633</v>
      </c>
      <c r="I206" s="375"/>
      <c r="J206" s="375"/>
      <c r="K206" s="299"/>
    </row>
    <row r="207" spans="2:11" s="1" customFormat="1" ht="15" customHeight="1">
      <c r="B207" s="276"/>
      <c r="C207" s="253"/>
      <c r="D207" s="253"/>
      <c r="E207" s="253"/>
      <c r="F207" s="274"/>
      <c r="G207" s="253"/>
      <c r="H207" s="253"/>
      <c r="I207" s="253"/>
      <c r="J207" s="253"/>
      <c r="K207" s="299"/>
    </row>
    <row r="208" spans="2:11" s="1" customFormat="1" ht="15" customHeight="1">
      <c r="B208" s="276"/>
      <c r="C208" s="253" t="s">
        <v>574</v>
      </c>
      <c r="D208" s="253"/>
      <c r="E208" s="253"/>
      <c r="F208" s="274" t="s">
        <v>79</v>
      </c>
      <c r="G208" s="253"/>
      <c r="H208" s="375" t="s">
        <v>634</v>
      </c>
      <c r="I208" s="375"/>
      <c r="J208" s="375"/>
      <c r="K208" s="299"/>
    </row>
    <row r="209" spans="2:11" s="1" customFormat="1" ht="15" customHeight="1">
      <c r="B209" s="276"/>
      <c r="C209" s="253"/>
      <c r="D209" s="253"/>
      <c r="E209" s="253"/>
      <c r="F209" s="274" t="s">
        <v>469</v>
      </c>
      <c r="G209" s="253"/>
      <c r="H209" s="375" t="s">
        <v>470</v>
      </c>
      <c r="I209" s="375"/>
      <c r="J209" s="375"/>
      <c r="K209" s="299"/>
    </row>
    <row r="210" spans="2:11" s="1" customFormat="1" ht="15" customHeight="1">
      <c r="B210" s="276"/>
      <c r="C210" s="253"/>
      <c r="D210" s="253"/>
      <c r="E210" s="253"/>
      <c r="F210" s="274" t="s">
        <v>467</v>
      </c>
      <c r="G210" s="253"/>
      <c r="H210" s="375" t="s">
        <v>635</v>
      </c>
      <c r="I210" s="375"/>
      <c r="J210" s="375"/>
      <c r="K210" s="299"/>
    </row>
    <row r="211" spans="2:11" s="1" customFormat="1" ht="15" customHeight="1">
      <c r="B211" s="317"/>
      <c r="C211" s="253"/>
      <c r="D211" s="253"/>
      <c r="E211" s="253"/>
      <c r="F211" s="274" t="s">
        <v>471</v>
      </c>
      <c r="G211" s="312"/>
      <c r="H211" s="376" t="s">
        <v>472</v>
      </c>
      <c r="I211" s="376"/>
      <c r="J211" s="376"/>
      <c r="K211" s="318"/>
    </row>
    <row r="212" spans="2:11" s="1" customFormat="1" ht="15" customHeight="1">
      <c r="B212" s="317"/>
      <c r="C212" s="253"/>
      <c r="D212" s="253"/>
      <c r="E212" s="253"/>
      <c r="F212" s="274" t="s">
        <v>473</v>
      </c>
      <c r="G212" s="312"/>
      <c r="H212" s="376" t="s">
        <v>636</v>
      </c>
      <c r="I212" s="376"/>
      <c r="J212" s="376"/>
      <c r="K212" s="318"/>
    </row>
    <row r="213" spans="2:11" s="1" customFormat="1" ht="15" customHeight="1">
      <c r="B213" s="317"/>
      <c r="C213" s="253"/>
      <c r="D213" s="253"/>
      <c r="E213" s="253"/>
      <c r="F213" s="274"/>
      <c r="G213" s="312"/>
      <c r="H213" s="303"/>
      <c r="I213" s="303"/>
      <c r="J213" s="303"/>
      <c r="K213" s="318"/>
    </row>
    <row r="214" spans="2:11" s="1" customFormat="1" ht="15" customHeight="1">
      <c r="B214" s="317"/>
      <c r="C214" s="253" t="s">
        <v>598</v>
      </c>
      <c r="D214" s="253"/>
      <c r="E214" s="253"/>
      <c r="F214" s="274">
        <v>1</v>
      </c>
      <c r="G214" s="312"/>
      <c r="H214" s="376" t="s">
        <v>637</v>
      </c>
      <c r="I214" s="376"/>
      <c r="J214" s="376"/>
      <c r="K214" s="318"/>
    </row>
    <row r="215" spans="2:11" s="1" customFormat="1" ht="15" customHeight="1">
      <c r="B215" s="317"/>
      <c r="C215" s="253"/>
      <c r="D215" s="253"/>
      <c r="E215" s="253"/>
      <c r="F215" s="274">
        <v>2</v>
      </c>
      <c r="G215" s="312"/>
      <c r="H215" s="376" t="s">
        <v>638</v>
      </c>
      <c r="I215" s="376"/>
      <c r="J215" s="376"/>
      <c r="K215" s="318"/>
    </row>
    <row r="216" spans="2:11" s="1" customFormat="1" ht="15" customHeight="1">
      <c r="B216" s="317"/>
      <c r="C216" s="253"/>
      <c r="D216" s="253"/>
      <c r="E216" s="253"/>
      <c r="F216" s="274">
        <v>3</v>
      </c>
      <c r="G216" s="312"/>
      <c r="H216" s="376" t="s">
        <v>639</v>
      </c>
      <c r="I216" s="376"/>
      <c r="J216" s="376"/>
      <c r="K216" s="318"/>
    </row>
    <row r="217" spans="2:11" s="1" customFormat="1" ht="15" customHeight="1">
      <c r="B217" s="317"/>
      <c r="C217" s="253"/>
      <c r="D217" s="253"/>
      <c r="E217" s="253"/>
      <c r="F217" s="274">
        <v>4</v>
      </c>
      <c r="G217" s="312"/>
      <c r="H217" s="376" t="s">
        <v>640</v>
      </c>
      <c r="I217" s="376"/>
      <c r="J217" s="376"/>
      <c r="K217" s="318"/>
    </row>
    <row r="218" spans="2:11" s="1" customFormat="1" ht="12.75" customHeight="1">
      <c r="B218" s="319"/>
      <c r="C218" s="320"/>
      <c r="D218" s="320"/>
      <c r="E218" s="320"/>
      <c r="F218" s="320"/>
      <c r="G218" s="320"/>
      <c r="H218" s="320"/>
      <c r="I218" s="320"/>
      <c r="J218" s="320"/>
      <c r="K218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</dc:creator>
  <cp:keywords/>
  <dc:description/>
  <cp:lastModifiedBy>Zábranský Ladislav</cp:lastModifiedBy>
  <dcterms:created xsi:type="dcterms:W3CDTF">2022-01-06T11:42:22Z</dcterms:created>
  <dcterms:modified xsi:type="dcterms:W3CDTF">2022-01-06T12:01:31Z</dcterms:modified>
  <cp:category/>
  <cp:version/>
  <cp:contentType/>
  <cp:contentStatus/>
</cp:coreProperties>
</file>